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1.- PRESUPUESTO VICENTE\DVICENTE\MINSA\2018\1.- INFORMACION A COMUNICACIONES\PCA - 2018\4. Abril - OK\"/>
    </mc:Choice>
  </mc:AlternateContent>
  <bookViews>
    <workbookView xWindow="120" yWindow="225" windowWidth="17595" windowHeight="9855"/>
  </bookViews>
  <sheets>
    <sheet name="RO" sheetId="1" r:id="rId1"/>
    <sheet name="RDR" sheetId="4" r:id="rId2"/>
    <sheet name="DYT" sheetId="6" r:id="rId3"/>
    <sheet name="ROOC" sheetId="5" r:id="rId4"/>
    <sheet name="RD" sheetId="7" state="hidden" r:id="rId5"/>
  </sheets>
  <definedNames>
    <definedName name="_xlnm._FilterDatabase" localSheetId="0" hidden="1">RO!$B$12:$L$45</definedName>
    <definedName name="_xlnm.Print_Area" localSheetId="2">DYT!$B$2:$L$45</definedName>
    <definedName name="_xlnm.Print_Area" localSheetId="4">RD!$B$2:$L$20</definedName>
    <definedName name="_xlnm.Print_Area" localSheetId="1">RDR!$B$2:$L$48</definedName>
    <definedName name="_xlnm.Print_Area" localSheetId="0">RO!$B$2:$L$48</definedName>
    <definedName name="_xlnm.Print_Area" localSheetId="3">ROOC!$B$2:$L$25</definedName>
  </definedNames>
  <calcPr calcId="152511"/>
</workbook>
</file>

<file path=xl/calcChain.xml><?xml version="1.0" encoding="utf-8"?>
<calcChain xmlns="http://schemas.openxmlformats.org/spreadsheetml/2006/main">
  <c r="L21" i="5" l="1"/>
  <c r="K21" i="5"/>
  <c r="J21" i="5"/>
  <c r="L20" i="5"/>
  <c r="K20" i="5"/>
  <c r="J20" i="5"/>
  <c r="L18" i="5"/>
  <c r="K18" i="5"/>
  <c r="J18" i="5"/>
  <c r="L17" i="5"/>
  <c r="K17" i="5"/>
  <c r="J17" i="5"/>
  <c r="L16" i="5"/>
  <c r="K16" i="5"/>
  <c r="J16" i="5"/>
  <c r="L15" i="5"/>
  <c r="K15" i="5"/>
  <c r="J15" i="5"/>
  <c r="E23" i="5"/>
  <c r="L42" i="6" l="1"/>
  <c r="K42" i="6"/>
  <c r="J42" i="6"/>
  <c r="L41" i="6"/>
  <c r="K41" i="6"/>
  <c r="J41" i="6"/>
  <c r="L40" i="6"/>
  <c r="K40" i="6"/>
  <c r="J40" i="6"/>
  <c r="L39" i="6"/>
  <c r="K39" i="6"/>
  <c r="J39" i="6"/>
  <c r="L38" i="6"/>
  <c r="K38" i="6"/>
  <c r="J38" i="6"/>
  <c r="L37" i="6"/>
  <c r="K37" i="6"/>
  <c r="J37" i="6"/>
  <c r="L36" i="6"/>
  <c r="K36" i="6"/>
  <c r="J36" i="6"/>
  <c r="L35" i="6"/>
  <c r="K35" i="6"/>
  <c r="J35" i="6"/>
  <c r="L34" i="6"/>
  <c r="K34" i="6"/>
  <c r="J34" i="6"/>
  <c r="L33" i="6"/>
  <c r="K33" i="6"/>
  <c r="J33" i="6"/>
  <c r="L32" i="6"/>
  <c r="K32" i="6"/>
  <c r="J32" i="6"/>
  <c r="L31" i="6"/>
  <c r="K31" i="6"/>
  <c r="J31" i="6"/>
  <c r="L30" i="6"/>
  <c r="K30" i="6"/>
  <c r="J30" i="6"/>
  <c r="L29" i="6"/>
  <c r="K29" i="6"/>
  <c r="J29" i="6"/>
  <c r="L28" i="6"/>
  <c r="K28" i="6"/>
  <c r="J28" i="6"/>
  <c r="L27" i="6"/>
  <c r="K27" i="6"/>
  <c r="J27" i="6"/>
  <c r="L26" i="6"/>
  <c r="K26" i="6"/>
  <c r="J26" i="6"/>
  <c r="L25" i="6"/>
  <c r="K25" i="6"/>
  <c r="J25" i="6"/>
  <c r="L24" i="6"/>
  <c r="K24" i="6"/>
  <c r="J24" i="6"/>
  <c r="L23" i="6"/>
  <c r="K23" i="6"/>
  <c r="J23" i="6"/>
  <c r="L22" i="6"/>
  <c r="K22" i="6"/>
  <c r="J22" i="6"/>
  <c r="L21" i="6"/>
  <c r="K21" i="6"/>
  <c r="J21" i="6"/>
  <c r="L20" i="6"/>
  <c r="K20" i="6"/>
  <c r="J20" i="6"/>
  <c r="L19" i="6"/>
  <c r="K19" i="6"/>
  <c r="J19" i="6"/>
  <c r="L18" i="6"/>
  <c r="K18" i="6"/>
  <c r="J18" i="6"/>
  <c r="L17" i="6"/>
  <c r="K17" i="6"/>
  <c r="J17" i="6"/>
  <c r="L16" i="6"/>
  <c r="K16" i="6"/>
  <c r="J16" i="6"/>
  <c r="L15" i="6"/>
  <c r="K15" i="6"/>
  <c r="J15" i="6"/>
  <c r="C43" i="6"/>
  <c r="D43" i="6"/>
  <c r="L45" i="4" l="1"/>
  <c r="K45" i="4"/>
  <c r="J45" i="4"/>
  <c r="L44" i="4"/>
  <c r="K44" i="4"/>
  <c r="J44" i="4"/>
  <c r="L43" i="4"/>
  <c r="K43" i="4"/>
  <c r="J43" i="4"/>
  <c r="L42" i="4"/>
  <c r="K42" i="4"/>
  <c r="J42" i="4"/>
  <c r="L41" i="4"/>
  <c r="K41" i="4"/>
  <c r="J41" i="4"/>
  <c r="L40" i="4"/>
  <c r="K40" i="4"/>
  <c r="J40" i="4"/>
  <c r="L39" i="4"/>
  <c r="K39" i="4"/>
  <c r="J39" i="4"/>
  <c r="L38" i="4"/>
  <c r="K38" i="4"/>
  <c r="J38" i="4"/>
  <c r="L37" i="4"/>
  <c r="K37" i="4"/>
  <c r="J37" i="4"/>
  <c r="L36" i="4"/>
  <c r="K36" i="4"/>
  <c r="J36" i="4"/>
  <c r="L35" i="4"/>
  <c r="K35" i="4"/>
  <c r="J35" i="4"/>
  <c r="L34" i="4"/>
  <c r="K34" i="4"/>
  <c r="J34" i="4"/>
  <c r="L33" i="4"/>
  <c r="K33" i="4"/>
  <c r="J33" i="4"/>
  <c r="L32" i="4"/>
  <c r="K32" i="4"/>
  <c r="J32" i="4"/>
  <c r="L31" i="4"/>
  <c r="K31" i="4"/>
  <c r="J31" i="4"/>
  <c r="L30" i="4"/>
  <c r="K30" i="4"/>
  <c r="J30" i="4"/>
  <c r="L29" i="4"/>
  <c r="K29" i="4"/>
  <c r="J29" i="4"/>
  <c r="L28" i="4"/>
  <c r="K28" i="4"/>
  <c r="J28" i="4"/>
  <c r="L27" i="4"/>
  <c r="K27" i="4"/>
  <c r="J27" i="4"/>
  <c r="L26" i="4"/>
  <c r="K26" i="4"/>
  <c r="J26" i="4"/>
  <c r="L25" i="4"/>
  <c r="K25" i="4"/>
  <c r="J25" i="4"/>
  <c r="L24" i="4"/>
  <c r="K24" i="4"/>
  <c r="J24" i="4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K45" i="1"/>
  <c r="K43" i="1"/>
  <c r="K41" i="1"/>
  <c r="J40" i="1"/>
  <c r="K39" i="1"/>
  <c r="J38" i="1"/>
  <c r="K37" i="1"/>
  <c r="K35" i="1"/>
  <c r="J33" i="1"/>
  <c r="J32" i="1"/>
  <c r="K31" i="1"/>
  <c r="K30" i="1"/>
  <c r="K29" i="1"/>
  <c r="K27" i="1"/>
  <c r="K25" i="1"/>
  <c r="J24" i="1"/>
  <c r="J23" i="1"/>
  <c r="K22" i="1"/>
  <c r="K21" i="1"/>
  <c r="K19" i="1"/>
  <c r="J17" i="1"/>
  <c r="J16" i="1"/>
  <c r="J15" i="1"/>
  <c r="L45" i="1"/>
  <c r="L44" i="1"/>
  <c r="K44" i="1"/>
  <c r="J44" i="1"/>
  <c r="L43" i="1"/>
  <c r="L42" i="1"/>
  <c r="K42" i="1"/>
  <c r="J42" i="1"/>
  <c r="L41" i="1"/>
  <c r="J41" i="1"/>
  <c r="L40" i="1"/>
  <c r="K40" i="1"/>
  <c r="L39" i="1"/>
  <c r="L38" i="1"/>
  <c r="L37" i="1"/>
  <c r="L36" i="1"/>
  <c r="K36" i="1"/>
  <c r="J36" i="1"/>
  <c r="L35" i="1"/>
  <c r="L34" i="1"/>
  <c r="K34" i="1"/>
  <c r="J34" i="1"/>
  <c r="L33" i="1"/>
  <c r="K33" i="1"/>
  <c r="L32" i="1"/>
  <c r="L31" i="1"/>
  <c r="L30" i="1"/>
  <c r="J30" i="1"/>
  <c r="L29" i="1"/>
  <c r="L28" i="1"/>
  <c r="K28" i="1"/>
  <c r="J28" i="1"/>
  <c r="L27" i="1"/>
  <c r="L26" i="1"/>
  <c r="K26" i="1"/>
  <c r="J26" i="1"/>
  <c r="L25" i="1"/>
  <c r="J25" i="1"/>
  <c r="L24" i="1"/>
  <c r="K24" i="1"/>
  <c r="L23" i="1"/>
  <c r="L22" i="1"/>
  <c r="J22" i="1"/>
  <c r="L21" i="1"/>
  <c r="L20" i="1"/>
  <c r="K20" i="1"/>
  <c r="J20" i="1"/>
  <c r="L19" i="1"/>
  <c r="L18" i="1"/>
  <c r="K18" i="1"/>
  <c r="J18" i="1"/>
  <c r="L17" i="1"/>
  <c r="K17" i="1"/>
  <c r="L16" i="1"/>
  <c r="L15" i="1"/>
  <c r="K15" i="1"/>
  <c r="J19" i="1" l="1"/>
  <c r="J27" i="1"/>
  <c r="J35" i="1"/>
  <c r="J43" i="1"/>
  <c r="K23" i="1"/>
  <c r="K32" i="1"/>
  <c r="J39" i="1"/>
  <c r="J31" i="1"/>
  <c r="K16" i="1"/>
  <c r="K38" i="1"/>
  <c r="J21" i="1"/>
  <c r="J29" i="1"/>
  <c r="J37" i="1"/>
  <c r="J45" i="1"/>
  <c r="C46" i="1"/>
  <c r="C53" i="1" s="1"/>
  <c r="D46" i="1"/>
  <c r="D53" i="1" s="1"/>
  <c r="C46" i="4" l="1"/>
  <c r="C53" i="4" s="1"/>
  <c r="G28" i="7" l="1"/>
  <c r="F28" i="7"/>
  <c r="D28" i="7"/>
  <c r="C28" i="7"/>
  <c r="G27" i="7"/>
  <c r="F27" i="7"/>
  <c r="D27" i="7"/>
  <c r="C27" i="7"/>
  <c r="G26" i="7"/>
  <c r="F26" i="7"/>
  <c r="D26" i="7"/>
  <c r="C26" i="7"/>
  <c r="G25" i="7"/>
  <c r="F25" i="7"/>
  <c r="D25" i="7"/>
  <c r="C25" i="7"/>
  <c r="E17" i="7" l="1"/>
  <c r="E28" i="7" s="1"/>
  <c r="E16" i="7"/>
  <c r="E27" i="7" s="1"/>
  <c r="E15" i="7"/>
  <c r="E26" i="7" s="1"/>
  <c r="E14" i="7"/>
  <c r="E25" i="7" s="1"/>
  <c r="G46" i="4" l="1"/>
  <c r="G53" i="4" s="1"/>
  <c r="F46" i="4"/>
  <c r="F53" i="4" s="1"/>
  <c r="D46" i="4"/>
  <c r="D53" i="4" s="1"/>
  <c r="G43" i="6"/>
  <c r="G50" i="6" s="1"/>
  <c r="F43" i="6"/>
  <c r="F50" i="6" s="1"/>
  <c r="D50" i="6"/>
  <c r="G23" i="5"/>
  <c r="G30" i="5" s="1"/>
  <c r="F23" i="5"/>
  <c r="F30" i="5" s="1"/>
  <c r="D23" i="5"/>
  <c r="D30" i="5" s="1"/>
  <c r="G18" i="7"/>
  <c r="F18" i="7"/>
  <c r="E18" i="7"/>
  <c r="D18" i="7"/>
  <c r="G46" i="1"/>
  <c r="G53" i="1" s="1"/>
  <c r="F46" i="1"/>
  <c r="F53" i="1" s="1"/>
  <c r="C50" i="6"/>
  <c r="C23" i="5"/>
  <c r="C30" i="5" s="1"/>
  <c r="C18" i="7"/>
  <c r="L22" i="5" l="1"/>
  <c r="L19" i="5"/>
  <c r="L17" i="7"/>
  <c r="L16" i="7"/>
  <c r="L15" i="7"/>
  <c r="L14" i="4"/>
  <c r="L14" i="6"/>
  <c r="L14" i="5"/>
  <c r="L14" i="7"/>
  <c r="L14" i="1"/>
  <c r="E30" i="5"/>
  <c r="E46" i="4"/>
  <c r="E53" i="4" s="1"/>
  <c r="E46" i="1" l="1"/>
  <c r="E53" i="1" s="1"/>
  <c r="E43" i="6"/>
  <c r="E50" i="6" s="1"/>
  <c r="H18" i="7" l="1"/>
  <c r="K17" i="7"/>
  <c r="J17" i="7"/>
  <c r="I17" i="7"/>
  <c r="K16" i="7"/>
  <c r="J16" i="7"/>
  <c r="I16" i="7"/>
  <c r="K15" i="7"/>
  <c r="J15" i="7"/>
  <c r="I15" i="7"/>
  <c r="L18" i="7"/>
  <c r="K14" i="7"/>
  <c r="J14" i="7"/>
  <c r="I14" i="7"/>
  <c r="H46" i="1"/>
  <c r="I14" i="1"/>
  <c r="H43" i="6"/>
  <c r="K14" i="6"/>
  <c r="J14" i="6"/>
  <c r="I14" i="6"/>
  <c r="H23" i="5"/>
  <c r="K22" i="5"/>
  <c r="J22" i="5"/>
  <c r="I22" i="5"/>
  <c r="I21" i="5"/>
  <c r="K19" i="5"/>
  <c r="J19" i="5"/>
  <c r="I19" i="5"/>
  <c r="K14" i="5"/>
  <c r="J14" i="5"/>
  <c r="I14" i="5"/>
  <c r="H46" i="4"/>
  <c r="I15" i="4"/>
  <c r="K14" i="4"/>
  <c r="J14" i="4"/>
  <c r="I14" i="4"/>
  <c r="K14" i="1"/>
  <c r="J14" i="1"/>
  <c r="L23" i="5" l="1"/>
  <c r="L43" i="6"/>
  <c r="L46" i="4"/>
  <c r="L46" i="1"/>
  <c r="I18" i="7"/>
  <c r="K18" i="7"/>
  <c r="J18" i="7"/>
  <c r="J43" i="6"/>
  <c r="I43" i="6"/>
  <c r="K43" i="6"/>
  <c r="I23" i="5"/>
  <c r="K23" i="5"/>
  <c r="J23" i="5"/>
  <c r="I46" i="4"/>
  <c r="K46" i="4"/>
  <c r="J46" i="4"/>
  <c r="K46" i="1"/>
  <c r="I46" i="1" l="1"/>
  <c r="J46" i="1"/>
</calcChain>
</file>

<file path=xl/sharedStrings.xml><?xml version="1.0" encoding="utf-8"?>
<sst xmlns="http://schemas.openxmlformats.org/spreadsheetml/2006/main" count="239" uniqueCount="70">
  <si>
    <t>PRESUPUESTO</t>
  </si>
  <si>
    <t>UNIDAD EJECUTORA</t>
  </si>
  <si>
    <t>PLIEGO 011 MINISTERIO DE SALUD</t>
  </si>
  <si>
    <t>001 Administración Central</t>
  </si>
  <si>
    <t>022 Dirección de Salud II Lima Sur</t>
  </si>
  <si>
    <t>123 Programa de Apoyo a la Reforma del Sector Salud PARSALUD</t>
  </si>
  <si>
    <t>124 Direcciòn de Abastecimientos de Recursos Estrategicos de Salud</t>
  </si>
  <si>
    <t>PIM</t>
  </si>
  <si>
    <t>PIA</t>
  </si>
  <si>
    <t>TOTAL PLIEGO &gt;&gt;&gt;&gt;&gt;&gt;&gt;&gt;&gt;&gt;&gt;&gt;&gt;&gt;&gt;&gt;&gt;&gt;</t>
  </si>
  <si>
    <t>SEGÚN FUENTE DE FINANCIAMIENTO 1: RECURSOS ORDINARIOS</t>
  </si>
  <si>
    <t>SEGÚN FUENTE DE FINANCIAMIENTO 2: RECURSOS DIRECTAMENTE RECAUDADOS</t>
  </si>
  <si>
    <t>SEGÚN FUENTE DE FINANCIAMIENTO 4: DONACIONES Y TRANSFERENCIAS</t>
  </si>
  <si>
    <t>PCA
(1)</t>
  </si>
  <si>
    <t>(COM/PCA)
(3/1)</t>
  </si>
  <si>
    <t>(DEV/PCA)
(4/1)</t>
  </si>
  <si>
    <t>(GIR/PCA)
(5/1)</t>
  </si>
  <si>
    <t>SEGÚN FUENTE DE FINANCIAMIENTO 3: RECURSOS POR OPERACIONES OFICIALES DE CREDITO</t>
  </si>
  <si>
    <t xml:space="preserve">PCA
(1) </t>
  </si>
  <si>
    <t>SEGÚN FUENTE DE FINANCIAMIENTO 5: RECURSOS DETERMINADOS</t>
  </si>
  <si>
    <t>GIRO
ENE-SET
(5)</t>
  </si>
  <si>
    <t>SALDO
PIM - DEV</t>
  </si>
  <si>
    <t>INDICADOR</t>
  </si>
  <si>
    <t>PCA</t>
  </si>
  <si>
    <t>COMP. ANUAL</t>
  </si>
  <si>
    <t>DEVENGADO
AL MES DE JULIO
(4)</t>
  </si>
  <si>
    <t>DEVENG
AL MES DE JULIO</t>
  </si>
  <si>
    <t>UNIDADES EJECUTORAS</t>
  </si>
  <si>
    <t>(EN SOLES)</t>
  </si>
  <si>
    <t>COMPROMETIDO
ANUAL
(2)</t>
  </si>
  <si>
    <t>001  ADMINISTRACION CENTRAL - MINSA</t>
  </si>
  <si>
    <t>005  INSTITUTO NACIONAL DE SALUD MENTAL</t>
  </si>
  <si>
    <t>007  INSTITUTO NACIONAL DE CIENCIAS NEUROLOGICAS</t>
  </si>
  <si>
    <t>008  INSTITUTO NACIONAL DE OFTALMOLOGIA</t>
  </si>
  <si>
    <t>009  INSTITUTO NACIONAL DE REHABILITACION</t>
  </si>
  <si>
    <t>010  INSTITUTO NACIONAL DE SALUD DEL NIÑO</t>
  </si>
  <si>
    <t>011  INSTITUTO NACIONAL MATERNO PERINATAL</t>
  </si>
  <si>
    <t>016  HOSPITAL NACIONAL HIPOLITO UNANUE</t>
  </si>
  <si>
    <t>017  HOSPITAL HERMILIO VALDIZAN</t>
  </si>
  <si>
    <t>020  HOSPITAL SERGIO BERNALES</t>
  </si>
  <si>
    <t>021  HOSPITAL CAYETANO HEREDIA</t>
  </si>
  <si>
    <t>025  HOSPITAL DE APOYO DEPARTAMENTAL MARIA AUXILIADORA</t>
  </si>
  <si>
    <t>027  HOSPITAL NACIONAL ARZOBISPO LOAYZA</t>
  </si>
  <si>
    <t>028  HOSPITAL NACIONAL DOS DE MAYO</t>
  </si>
  <si>
    <t>029  HOSPITAL DE APOYO SANTA ROSA</t>
  </si>
  <si>
    <t>030  HOSPITAL DE EMERGENCIAS CASIMIRO ULLOA</t>
  </si>
  <si>
    <t>031  HOSPITAL DE EMERGENCIAS PEDIATRICAS</t>
  </si>
  <si>
    <t>032  HOSPITAL NACIONAL VICTOR LARCO HERRERA</t>
  </si>
  <si>
    <t>033  HOSPITAL NACIONAL DOCENTE MADRE NIÑO - SAN BARTOLOME</t>
  </si>
  <si>
    <t>036  HOSPITAL CARLOS LANFRANCO LA HOZ</t>
  </si>
  <si>
    <t>042  HOSPITAL "JOSE AGURTO TELLO DE CHOSICA"</t>
  </si>
  <si>
    <t>049  HOSPITAL SAN JUAN DE LURIGANCHO</t>
  </si>
  <si>
    <t>050  HOSPITAL VITARTE</t>
  </si>
  <si>
    <t>124  CENTRO NACIONAL DE ABASTECIMIENTOS DE RECURSOS ESTRATEGICOS DE SALUD</t>
  </si>
  <si>
    <t>125  PROGRAMA NACIONAL DE INVERSIONES EN SALUD</t>
  </si>
  <si>
    <t>139  INSTITUTO NACIONAL DE SALUD DEL NIÑO - SAN BORJA</t>
  </si>
  <si>
    <t>140  HOSPITAL DE HUAYCAN</t>
  </si>
  <si>
    <t>142  HOSPITAL DE EMERGENCIAS VILLA EL SALVADOR</t>
  </si>
  <si>
    <t>143  DIRECCION DE REDES INTEGRADAS DE SALUD LIMA CENTRO</t>
  </si>
  <si>
    <t>144  DIRECCION DE REDES INTEGRADAS DE SALUD LIMA NORTE</t>
  </si>
  <si>
    <t>145  DIRECCION DE REDES INTEGRADAS DE SALUD LIMA SUR</t>
  </si>
  <si>
    <t>146  DIRECCION DE REDES INTEGRADAS DE SALUD LIMA ESTE</t>
  </si>
  <si>
    <t>PLIEGO</t>
  </si>
  <si>
    <t>011 MINISTERIO DE SALUD</t>
  </si>
  <si>
    <t>EJECUCION PRESUPUESTAL MENSUALIZADA DE GASTOS 
MINISTERIO DE SALUD 2018
MES DE FEBRERO</t>
  </si>
  <si>
    <t>Fuente: Consulta Amigable y Base de Datos al 28 de Febrero del 2018</t>
  </si>
  <si>
    <t>DEV. FEBRERO</t>
  </si>
  <si>
    <t>EJECUCION PRESUPUESTAL MENSUALIZADA DE GASTOS 
MINISTERIO DE SALUD 2018
MES DE ABRIL</t>
  </si>
  <si>
    <t>Fuente: SIAF, Consulta Amigable y Base de Datos al 30 de Abril del 2018</t>
  </si>
  <si>
    <t>DEVENGADO
MES DE ABRIL
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</si>
</sst>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-* #,##0_-;\-* #,##0_-;_-* &quot;-&quot;_-;_-@_-"/>
    <numFmt numFmtId="164" formatCode="_ * #,##0_ ;_ * \-#,##0_ ;_ * &quot;-&quot;_ ;_ @_ "/>
    <numFmt numFmtId="165" formatCode="_ * #,##0.00_ ;_ * \-#,##0.00_ ;_ * &quot;-&quot;??_ ;_ @_ "/>
    <numFmt numFmtId="166" formatCode="0.0%"/>
    <numFmt numFmtId="167" formatCode="#,##0.0"/>
    <numFmt numFmtId="168" formatCode="0.0"/>
  </numFmts>
  <fonts count="2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indexed="18"/>
      <name val="Arial Narrow"/>
      <family val="2"/>
    </font>
    <font>
      <b/>
      <sz val="10"/>
      <color indexed="18"/>
      <name val="Arial Narrow"/>
      <family val="2"/>
    </font>
    <font>
      <sz val="11"/>
      <color theme="1"/>
      <name val="Calibri"/>
      <family val="2"/>
      <scheme val="minor"/>
    </font>
    <font>
      <b/>
      <sz val="18"/>
      <color indexed="18"/>
      <name val="Arial Narrow"/>
      <family val="2"/>
    </font>
    <font>
      <b/>
      <sz val="12"/>
      <color theme="1"/>
      <name val="Calibri"/>
      <family val="2"/>
      <scheme val="minor"/>
    </font>
    <font>
      <sz val="1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43">
    <xf numFmtId="0" fontId="0" fillId="0" borderId="0"/>
    <xf numFmtId="9" fontId="4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" borderId="0" applyNumberFormat="0" applyBorder="0" applyAlignment="0" applyProtection="0"/>
    <xf numFmtId="0" fontId="13" fillId="3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8" applyNumberFormat="0" applyAlignment="0" applyProtection="0"/>
    <xf numFmtId="0" fontId="16" fillId="6" borderId="9" applyNumberFormat="0" applyAlignment="0" applyProtection="0"/>
    <xf numFmtId="0" fontId="17" fillId="6" borderId="8" applyNumberFormat="0" applyAlignment="0" applyProtection="0"/>
    <xf numFmtId="0" fontId="18" fillId="0" borderId="10" applyNumberFormat="0" applyFill="0" applyAlignment="0" applyProtection="0"/>
    <xf numFmtId="0" fontId="19" fillId="7" borderId="11" applyNumberFormat="0" applyAlignment="0" applyProtection="0"/>
    <xf numFmtId="0" fontId="20" fillId="0" borderId="0" applyNumberFormat="0" applyFill="0" applyBorder="0" applyAlignment="0" applyProtection="0"/>
    <xf numFmtId="0" fontId="4" fillId="8" borderId="12" applyNumberFormat="0" applyFont="0" applyAlignment="0" applyProtection="0"/>
    <xf numFmtId="0" fontId="21" fillId="0" borderId="0" applyNumberFormat="0" applyFill="0" applyBorder="0" applyAlignment="0" applyProtection="0"/>
    <xf numFmtId="0" fontId="1" fillId="0" borderId="13" applyNumberFormat="0" applyFill="0" applyAlignment="0" applyProtection="0"/>
    <xf numFmtId="0" fontId="22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2" fillId="20" borderId="0" applyNumberFormat="0" applyBorder="0" applyAlignment="0" applyProtection="0"/>
    <xf numFmtId="0" fontId="22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2" fillId="24" borderId="0" applyNumberFormat="0" applyBorder="0" applyAlignment="0" applyProtection="0"/>
    <xf numFmtId="0" fontId="22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2" fillId="28" borderId="0" applyNumberFormat="0" applyBorder="0" applyAlignment="0" applyProtection="0"/>
    <xf numFmtId="0" fontId="22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2" fillId="32" borderId="0" applyNumberFormat="0" applyBorder="0" applyAlignment="0" applyProtection="0"/>
  </cellStyleXfs>
  <cellXfs count="77">
    <xf numFmtId="0" fontId="0" fillId="0" borderId="0" xfId="0"/>
    <xf numFmtId="3" fontId="0" fillId="0" borderId="0" xfId="0" applyNumberFormat="1" applyAlignment="1">
      <alignment vertical="center"/>
    </xf>
    <xf numFmtId="3" fontId="2" fillId="0" borderId="0" xfId="0" applyNumberFormat="1" applyFont="1" applyFill="1" applyBorder="1" applyAlignment="1" applyProtection="1"/>
    <xf numFmtId="3" fontId="3" fillId="0" borderId="0" xfId="0" applyNumberFormat="1" applyFont="1" applyFill="1" applyBorder="1" applyAlignment="1" applyProtection="1"/>
    <xf numFmtId="3" fontId="1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center" vertical="center"/>
    </xf>
    <xf numFmtId="3" fontId="0" fillId="0" borderId="2" xfId="0" applyNumberFormat="1" applyBorder="1" applyAlignment="1">
      <alignment vertical="center"/>
    </xf>
    <xf numFmtId="3" fontId="0" fillId="0" borderId="3" xfId="0" applyNumberFormat="1" applyBorder="1" applyAlignment="1">
      <alignment vertical="center"/>
    </xf>
    <xf numFmtId="164" fontId="0" fillId="0" borderId="2" xfId="0" applyNumberFormat="1" applyBorder="1" applyAlignment="1">
      <alignment vertical="center"/>
    </xf>
    <xf numFmtId="164" fontId="0" fillId="0" borderId="3" xfId="0" applyNumberFormat="1" applyBorder="1" applyAlignment="1">
      <alignment vertical="center"/>
    </xf>
    <xf numFmtId="166" fontId="0" fillId="0" borderId="0" xfId="1" applyNumberFormat="1" applyFont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7" fillId="0" borderId="0" xfId="0" applyNumberFormat="1" applyFont="1" applyFill="1" applyBorder="1" applyAlignment="1" applyProtection="1">
      <alignment horizontal="left"/>
    </xf>
    <xf numFmtId="166" fontId="1" fillId="33" borderId="2" xfId="1" applyNumberFormat="1" applyFont="1" applyFill="1" applyBorder="1" applyAlignment="1">
      <alignment vertical="center"/>
    </xf>
    <xf numFmtId="166" fontId="1" fillId="33" borderId="3" xfId="1" applyNumberFormat="1" applyFont="1" applyFill="1" applyBorder="1" applyAlignment="1">
      <alignment vertical="center"/>
    </xf>
    <xf numFmtId="166" fontId="6" fillId="33" borderId="1" xfId="1" applyNumberFormat="1" applyFont="1" applyFill="1" applyBorder="1" applyAlignment="1">
      <alignment vertical="center"/>
    </xf>
    <xf numFmtId="3" fontId="1" fillId="33" borderId="2" xfId="1" applyNumberFormat="1" applyFont="1" applyFill="1" applyBorder="1" applyAlignment="1">
      <alignment vertical="center"/>
    </xf>
    <xf numFmtId="3" fontId="1" fillId="33" borderId="3" xfId="1" applyNumberFormat="1" applyFont="1" applyFill="1" applyBorder="1" applyAlignment="1">
      <alignment vertical="center"/>
    </xf>
    <xf numFmtId="3" fontId="6" fillId="33" borderId="1" xfId="1" applyNumberFormat="1" applyFont="1" applyFill="1" applyBorder="1" applyAlignment="1">
      <alignment vertical="center"/>
    </xf>
    <xf numFmtId="164" fontId="0" fillId="34" borderId="2" xfId="0" applyNumberFormat="1" applyFill="1" applyBorder="1" applyAlignment="1">
      <alignment vertical="center"/>
    </xf>
    <xf numFmtId="164" fontId="0" fillId="34" borderId="3" xfId="0" applyNumberFormat="1" applyFill="1" applyBorder="1" applyAlignment="1">
      <alignment vertical="center"/>
    </xf>
    <xf numFmtId="3" fontId="19" fillId="35" borderId="18" xfId="0" applyNumberFormat="1" applyFont="1" applyFill="1" applyBorder="1" applyAlignment="1">
      <alignment horizontal="center" vertical="center" wrapText="1"/>
    </xf>
    <xf numFmtId="166" fontId="19" fillId="35" borderId="18" xfId="1" applyNumberFormat="1" applyFont="1" applyFill="1" applyBorder="1" applyAlignment="1">
      <alignment horizontal="center" vertical="center" wrapText="1"/>
    </xf>
    <xf numFmtId="164" fontId="23" fillId="34" borderId="3" xfId="0" applyNumberFormat="1" applyFont="1" applyFill="1" applyBorder="1" applyAlignment="1">
      <alignment vertical="center"/>
    </xf>
    <xf numFmtId="3" fontId="23" fillId="0" borderId="3" xfId="0" applyNumberFormat="1" applyFont="1" applyBorder="1" applyAlignment="1">
      <alignment vertical="center"/>
    </xf>
    <xf numFmtId="3" fontId="23" fillId="0" borderId="2" xfId="0" applyNumberFormat="1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164" fontId="23" fillId="34" borderId="2" xfId="0" applyNumberFormat="1" applyFont="1" applyFill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3" fontId="6" fillId="0" borderId="1" xfId="0" applyNumberFormat="1" applyFont="1" applyBorder="1" applyAlignment="1">
      <alignment horizontal="center" vertical="center"/>
    </xf>
    <xf numFmtId="3" fontId="22" fillId="0" borderId="0" xfId="0" applyNumberFormat="1" applyFont="1" applyAlignment="1">
      <alignment vertical="center"/>
    </xf>
    <xf numFmtId="3" fontId="19" fillId="0" borderId="0" xfId="0" applyNumberFormat="1" applyFont="1" applyFill="1" applyBorder="1" applyAlignment="1">
      <alignment horizontal="center" vertical="center" wrapText="1"/>
    </xf>
    <xf numFmtId="3" fontId="19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right" vertical="center"/>
    </xf>
    <xf numFmtId="3" fontId="23" fillId="0" borderId="0" xfId="0" applyNumberFormat="1" applyFont="1" applyAlignment="1">
      <alignment vertical="center"/>
    </xf>
    <xf numFmtId="166" fontId="23" fillId="0" borderId="0" xfId="1" applyNumberFormat="1" applyFont="1" applyAlignment="1">
      <alignment vertical="center"/>
    </xf>
    <xf numFmtId="166" fontId="22" fillId="0" borderId="0" xfId="1" applyNumberFormat="1" applyFont="1" applyAlignment="1">
      <alignment vertical="center"/>
    </xf>
    <xf numFmtId="3" fontId="0" fillId="0" borderId="23" xfId="0" applyNumberFormat="1" applyBorder="1" applyAlignment="1">
      <alignment vertical="center"/>
    </xf>
    <xf numFmtId="164" fontId="0" fillId="0" borderId="23" xfId="0" applyNumberFormat="1" applyBorder="1" applyAlignment="1">
      <alignment vertical="center"/>
    </xf>
    <xf numFmtId="164" fontId="0" fillId="34" borderId="23" xfId="0" applyNumberFormat="1" applyFill="1" applyBorder="1" applyAlignment="1">
      <alignment vertical="center"/>
    </xf>
    <xf numFmtId="166" fontId="1" fillId="33" borderId="23" xfId="1" applyNumberFormat="1" applyFont="1" applyFill="1" applyBorder="1" applyAlignment="1">
      <alignment vertical="center"/>
    </xf>
    <xf numFmtId="3" fontId="1" fillId="33" borderId="23" xfId="1" applyNumberFormat="1" applyFont="1" applyFill="1" applyBorder="1" applyAlignment="1">
      <alignment vertical="center"/>
    </xf>
    <xf numFmtId="3" fontId="23" fillId="0" borderId="23" xfId="0" applyNumberFormat="1" applyFont="1" applyBorder="1" applyAlignment="1">
      <alignment vertical="center"/>
    </xf>
    <xf numFmtId="3" fontId="24" fillId="0" borderId="0" xfId="0" applyNumberFormat="1" applyFont="1" applyFill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 wrapText="1"/>
    </xf>
    <xf numFmtId="3" fontId="24" fillId="35" borderId="20" xfId="0" applyNumberFormat="1" applyFont="1" applyFill="1" applyBorder="1" applyAlignment="1">
      <alignment horizontal="center" vertical="center" wrapText="1"/>
    </xf>
    <xf numFmtId="3" fontId="23" fillId="0" borderId="0" xfId="0" applyNumberFormat="1" applyFont="1" applyFill="1" applyBorder="1" applyAlignment="1">
      <alignment vertical="center"/>
    </xf>
    <xf numFmtId="165" fontId="23" fillId="0" borderId="0" xfId="0" applyNumberFormat="1" applyFont="1" applyFill="1" applyBorder="1" applyAlignment="1">
      <alignment vertical="center"/>
    </xf>
    <xf numFmtId="164" fontId="23" fillId="0" borderId="0" xfId="0" applyNumberFormat="1" applyFont="1" applyFill="1" applyBorder="1" applyAlignment="1">
      <alignment vertical="center"/>
    </xf>
    <xf numFmtId="164" fontId="23" fillId="0" borderId="21" xfId="0" applyNumberFormat="1" applyFont="1" applyBorder="1" applyAlignment="1">
      <alignment vertical="center"/>
    </xf>
    <xf numFmtId="166" fontId="24" fillId="0" borderId="0" xfId="1" applyNumberFormat="1" applyFont="1" applyFill="1" applyBorder="1" applyAlignment="1">
      <alignment vertical="center"/>
    </xf>
    <xf numFmtId="3" fontId="24" fillId="0" borderId="0" xfId="1" applyNumberFormat="1" applyFont="1" applyFill="1" applyBorder="1" applyAlignment="1">
      <alignment vertical="center"/>
    </xf>
    <xf numFmtId="164" fontId="23" fillId="0" borderId="22" xfId="0" applyNumberFormat="1" applyFont="1" applyBorder="1" applyAlignment="1">
      <alignment vertical="center"/>
    </xf>
    <xf numFmtId="167" fontId="23" fillId="0" borderId="0" xfId="0" applyNumberFormat="1" applyFont="1" applyAlignment="1">
      <alignment vertical="center"/>
    </xf>
    <xf numFmtId="168" fontId="23" fillId="0" borderId="0" xfId="0" applyNumberFormat="1" applyFont="1" applyAlignment="1">
      <alignment vertical="center"/>
    </xf>
    <xf numFmtId="41" fontId="0" fillId="0" borderId="2" xfId="0" applyNumberFormat="1" applyBorder="1" applyAlignment="1">
      <alignment vertical="center"/>
    </xf>
    <xf numFmtId="41" fontId="0" fillId="34" borderId="2" xfId="0" applyNumberFormat="1" applyFill="1" applyBorder="1" applyAlignment="1">
      <alignment vertical="center"/>
    </xf>
    <xf numFmtId="41" fontId="0" fillId="0" borderId="23" xfId="0" applyNumberFormat="1" applyBorder="1" applyAlignment="1">
      <alignment vertical="center"/>
    </xf>
    <xf numFmtId="41" fontId="0" fillId="34" borderId="23" xfId="0" applyNumberFormat="1" applyFill="1" applyBorder="1" applyAlignment="1">
      <alignment vertical="center"/>
    </xf>
    <xf numFmtId="41" fontId="0" fillId="0" borderId="3" xfId="0" applyNumberFormat="1" applyBorder="1" applyAlignment="1">
      <alignment vertical="center"/>
    </xf>
    <xf numFmtId="41" fontId="0" fillId="34" borderId="3" xfId="0" applyNumberFormat="1" applyFill="1" applyBorder="1" applyAlignment="1">
      <alignment vertical="center"/>
    </xf>
    <xf numFmtId="41" fontId="6" fillId="0" borderId="1" xfId="0" applyNumberFormat="1" applyFont="1" applyBorder="1" applyAlignment="1">
      <alignment vertical="center"/>
    </xf>
    <xf numFmtId="41" fontId="23" fillId="0" borderId="2" xfId="0" applyNumberFormat="1" applyFont="1" applyBorder="1" applyAlignment="1">
      <alignment vertical="center"/>
    </xf>
    <xf numFmtId="41" fontId="23" fillId="34" borderId="2" xfId="0" applyNumberFormat="1" applyFont="1" applyFill="1" applyBorder="1" applyAlignment="1">
      <alignment vertical="center"/>
    </xf>
    <xf numFmtId="41" fontId="23" fillId="0" borderId="23" xfId="0" applyNumberFormat="1" applyFont="1" applyBorder="1" applyAlignment="1">
      <alignment vertical="center"/>
    </xf>
    <xf numFmtId="41" fontId="23" fillId="34" borderId="23" xfId="0" applyNumberFormat="1" applyFont="1" applyFill="1" applyBorder="1" applyAlignment="1">
      <alignment vertical="center"/>
    </xf>
    <xf numFmtId="166" fontId="24" fillId="0" borderId="0" xfId="1" applyNumberFormat="1" applyFont="1" applyFill="1" applyBorder="1" applyAlignment="1">
      <alignment horizontal="center" vertical="center"/>
    </xf>
    <xf numFmtId="3" fontId="19" fillId="35" borderId="16" xfId="0" applyNumberFormat="1" applyFont="1" applyFill="1" applyBorder="1" applyAlignment="1">
      <alignment horizontal="center" vertical="center" wrapText="1"/>
    </xf>
    <xf numFmtId="3" fontId="19" fillId="35" borderId="19" xfId="0" applyNumberFormat="1" applyFont="1" applyFill="1" applyBorder="1" applyAlignment="1">
      <alignment horizontal="center" vertical="center"/>
    </xf>
    <xf numFmtId="3" fontId="5" fillId="0" borderId="0" xfId="0" applyNumberFormat="1" applyFont="1" applyFill="1" applyBorder="1" applyAlignment="1" applyProtection="1">
      <alignment horizontal="center" vertical="center" wrapText="1"/>
    </xf>
    <xf numFmtId="3" fontId="19" fillId="35" borderId="15" xfId="0" applyNumberFormat="1" applyFont="1" applyFill="1" applyBorder="1" applyAlignment="1">
      <alignment horizontal="center" vertical="center" wrapText="1"/>
    </xf>
    <xf numFmtId="3" fontId="19" fillId="35" borderId="18" xfId="0" applyNumberFormat="1" applyFont="1" applyFill="1" applyBorder="1" applyAlignment="1">
      <alignment horizontal="center" vertical="center"/>
    </xf>
    <xf numFmtId="3" fontId="19" fillId="35" borderId="15" xfId="0" applyNumberFormat="1" applyFont="1" applyFill="1" applyBorder="1" applyAlignment="1">
      <alignment horizontal="center" vertical="center"/>
    </xf>
    <xf numFmtId="3" fontId="19" fillId="35" borderId="14" xfId="0" applyNumberFormat="1" applyFont="1" applyFill="1" applyBorder="1" applyAlignment="1">
      <alignment horizontal="center" vertical="center"/>
    </xf>
    <xf numFmtId="3" fontId="19" fillId="35" borderId="17" xfId="0" applyNumberFormat="1" applyFont="1" applyFill="1" applyBorder="1" applyAlignment="1">
      <alignment horizontal="center" vertical="center"/>
    </xf>
    <xf numFmtId="3" fontId="1" fillId="0" borderId="4" xfId="0" applyNumberFormat="1" applyFont="1" applyBorder="1" applyAlignment="1">
      <alignment horizontal="right" vertical="center"/>
    </xf>
    <xf numFmtId="166" fontId="19" fillId="35" borderId="15" xfId="1" applyNumberFormat="1" applyFont="1" applyFill="1" applyBorder="1" applyAlignment="1">
      <alignment horizontal="center" vertical="center"/>
    </xf>
  </cellXfs>
  <cellStyles count="43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a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Neutral" xfId="9" builtinId="28" customBuiltin="1"/>
    <cellStyle name="Normal" xfId="0" builtinId="0"/>
    <cellStyle name="Notas" xfId="16" builtinId="10" customBuiltin="1"/>
    <cellStyle name="Porcentaje" xfId="1" builtinId="5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tx2">
                  <a:lumMod val="20000"/>
                  <a:lumOff val="80000"/>
                </a:schemeClr>
              </a:solidFill>
            </c:spPr>
          </c:dPt>
          <c:dLbls>
            <c:dLbl>
              <c:idx val="0"/>
              <c:layout>
                <c:manualLayout>
                  <c:x val="1.0069101521650001E-2"/>
                  <c:y val="-1.4655167937262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87890579611053E-2"/>
                  <c:y val="-1.221263994771840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1.0069101521649939E-2"/>
                  <c:y val="-1.22126399477183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1187890579611136E-2"/>
                  <c:y val="-7.327583968631016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1.1187890579610971E-2"/>
                  <c:y val="-4.885055979087344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RO!$C$52:$G$52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RO!$C$53:$G$53</c:f>
              <c:numCache>
                <c:formatCode>_ * #,##0_ ;_ * \-#,##0_ ;_ * "-"_ ;_ @_ </c:formatCode>
                <c:ptCount val="5"/>
                <c:pt idx="0" formatCode="_ * #,##0.00_ ;_ * \-#,##0.00_ ;_ * &quot;-&quot;??_ ;_ @_ ">
                  <c:v>6882.7593470000002</c:v>
                </c:pt>
                <c:pt idx="1">
                  <c:v>5894.8080540000001</c:v>
                </c:pt>
                <c:pt idx="2">
                  <c:v>4261.4026379999996</c:v>
                </c:pt>
                <c:pt idx="3">
                  <c:v>3048.7840713300011</c:v>
                </c:pt>
                <c:pt idx="4">
                  <c:v>1217.2643759799996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4895008"/>
        <c:axId val="-84883584"/>
        <c:axId val="0"/>
      </c:bar3DChart>
      <c:catAx>
        <c:axId val="-848950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4883584"/>
        <c:crosses val="autoZero"/>
        <c:auto val="1"/>
        <c:lblAlgn val="ctr"/>
        <c:lblOffset val="100"/>
        <c:noMultiLvlLbl val="0"/>
      </c:catAx>
      <c:valAx>
        <c:axId val="-84883584"/>
        <c:scaling>
          <c:orientation val="minMax"/>
        </c:scaling>
        <c:delete val="0"/>
        <c:axPos val="l"/>
        <c:numFmt formatCode="_ * #,##0.00_ ;_ * \-#,##0.00_ ;_ * &quot;-&quot;??_ ;_ @_ " sourceLinked="1"/>
        <c:majorTickMark val="none"/>
        <c:minorTickMark val="none"/>
        <c:tickLblPos val="nextTo"/>
        <c:crossAx val="-84895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31216771227397666"/>
          <c:y val="0.93717246800920673"/>
          <c:w val="0.40023540674855251"/>
          <c:h val="5.0821885744817059E-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RDR!$B$53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0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1.1198945923464598E-2"/>
                  <c:y val="-1.36250685812999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392621464252483E-3"/>
                  <c:y val="-2.1800109730079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1.2318840515811103E-2"/>
                  <c:y val="-1.90750960138198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7.8392621464252483E-3"/>
                  <c:y val="-1.635008229755996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RDR!$C$52:$G$52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RDR!$C$53:$G$53</c:f>
              <c:numCache>
                <c:formatCode>#,##0.0</c:formatCode>
                <c:ptCount val="5"/>
                <c:pt idx="0">
                  <c:v>265.37835000000001</c:v>
                </c:pt>
                <c:pt idx="1">
                  <c:v>289.40552200000002</c:v>
                </c:pt>
                <c:pt idx="2">
                  <c:v>171.570685</c:v>
                </c:pt>
                <c:pt idx="3">
                  <c:v>63.259907130000009</c:v>
                </c:pt>
                <c:pt idx="4">
                  <c:v>26.732417640000008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4890112"/>
        <c:axId val="-84896640"/>
        <c:axId val="0"/>
      </c:bar3DChart>
      <c:catAx>
        <c:axId val="-8489011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4896640"/>
        <c:crosses val="autoZero"/>
        <c:auto val="1"/>
        <c:lblAlgn val="ctr"/>
        <c:lblOffset val="100"/>
        <c:noMultiLvlLbl val="0"/>
      </c:catAx>
      <c:valAx>
        <c:axId val="-8489664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8489011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title>
      <c:layout/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DYT!$B$50</c:f>
              <c:strCache>
                <c:ptCount val="1"/>
                <c:pt idx="0">
                  <c:v>011 MINISTERIO DE SALUD</c:v>
                </c:pt>
              </c:strCache>
            </c:strRef>
          </c:tx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</c:spPr>
          </c:dPt>
          <c:dLbls>
            <c:dLbl>
              <c:idx val="1"/>
              <c:layout>
                <c:manualLayout>
                  <c:x val="5.610561143586058E-3"/>
                  <c:y val="-1.453363953918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7.8547856010205384E-3"/>
                  <c:y val="-1.45336395391898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5.6105611435860996E-3"/>
                  <c:y val="-1.74403674470278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8.9768978297377587E-3"/>
                  <c:y val="-1.1626911631351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DYT!$C$49:$G$49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DYT!$C$50:$G$50</c:f>
              <c:numCache>
                <c:formatCode>0.0</c:formatCode>
                <c:ptCount val="5"/>
                <c:pt idx="0">
                  <c:v>0</c:v>
                </c:pt>
                <c:pt idx="1">
                  <c:v>393.55643300000003</c:v>
                </c:pt>
                <c:pt idx="2">
                  <c:v>497.86038300000001</c:v>
                </c:pt>
                <c:pt idx="3">
                  <c:v>132.86194537</c:v>
                </c:pt>
                <c:pt idx="4">
                  <c:v>56.52591661999999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4898816"/>
        <c:axId val="-84880864"/>
        <c:axId val="0"/>
      </c:bar3DChart>
      <c:catAx>
        <c:axId val="-8489881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4880864"/>
        <c:crosses val="autoZero"/>
        <c:auto val="1"/>
        <c:lblAlgn val="ctr"/>
        <c:lblOffset val="100"/>
        <c:noMultiLvlLbl val="0"/>
      </c:catAx>
      <c:valAx>
        <c:axId val="-84880864"/>
        <c:scaling>
          <c:orientation val="minMax"/>
        </c:scaling>
        <c:delete val="0"/>
        <c:axPos val="l"/>
        <c:numFmt formatCode="0.0" sourceLinked="1"/>
        <c:majorTickMark val="none"/>
        <c:minorTickMark val="none"/>
        <c:tickLblPos val="nextTo"/>
        <c:crossAx val="-8489881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ROOC!$B$30</c:f>
              <c:strCache>
                <c:ptCount val="1"/>
                <c:pt idx="0">
                  <c:v>011 MINISTERIO DE SALUD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hade val="51000"/>
                    <a:satMod val="130000"/>
                  </a:schemeClr>
                </a:gs>
                <a:gs pos="80000">
                  <a:schemeClr val="accent2">
                    <a:shade val="93000"/>
                    <a:satMod val="130000"/>
                  </a:schemeClr>
                </a:gs>
                <a:gs pos="100000">
                  <a:schemeClr val="accent2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1"/>
            <c:invertIfNegative val="0"/>
            <c:bubble3D val="0"/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2"/>
            <c:invertIfNegative val="0"/>
            <c:bubble3D val="0"/>
            <c:spPr>
              <a:solidFill>
                <a:schemeClr val="accent3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3"/>
            <c:invertIfNegative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Pt>
            <c:idx val="4"/>
            <c:invertIfNegative val="0"/>
            <c:bubble3D val="0"/>
            <c:spPr>
              <a:solidFill>
                <a:schemeClr val="accent1">
                  <a:lumMod val="20000"/>
                  <a:lumOff val="80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</c:dPt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ROOC!$C$29:$G$29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DEV. FEBRERO</c:v>
                </c:pt>
              </c:strCache>
            </c:strRef>
          </c:cat>
          <c:val>
            <c:numRef>
              <c:f>ROOC!$C$30:$G$30</c:f>
              <c:numCache>
                <c:formatCode>#,##0.0</c:formatCode>
                <c:ptCount val="5"/>
                <c:pt idx="0">
                  <c:v>0</c:v>
                </c:pt>
                <c:pt idx="1">
                  <c:v>82.281003999999996</c:v>
                </c:pt>
                <c:pt idx="2">
                  <c:v>54.280799999999999</c:v>
                </c:pt>
                <c:pt idx="3">
                  <c:v>5.6136104600000003</c:v>
                </c:pt>
                <c:pt idx="4">
                  <c:v>4.01009408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4907520"/>
        <c:axId val="-84888480"/>
        <c:axId val="0"/>
      </c:bar3DChart>
      <c:catAx>
        <c:axId val="-8490752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4888480"/>
        <c:crosses val="autoZero"/>
        <c:auto val="1"/>
        <c:lblAlgn val="ctr"/>
        <c:lblOffset val="100"/>
        <c:noMultiLvlLbl val="0"/>
      </c:catAx>
      <c:valAx>
        <c:axId val="-84888480"/>
        <c:scaling>
          <c:orientation val="minMax"/>
        </c:scaling>
        <c:delete val="0"/>
        <c:axPos val="l"/>
        <c:numFmt formatCode="#,##0.0" sourceLinked="1"/>
        <c:majorTickMark val="none"/>
        <c:minorTickMark val="none"/>
        <c:tickLblPos val="nextTo"/>
        <c:crossAx val="-84907520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36"/>
    </mc:Choice>
    <mc:Fallback>
      <c:style val="36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RD!$B$25</c:f>
              <c:strCache>
                <c:ptCount val="1"/>
                <c:pt idx="0">
                  <c:v>001 Administración Central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6.7127343477666815E-3"/>
                  <c:y val="-1.237533554699177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7.8315234057277534E-3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1.1187890579611053E-2"/>
                  <c:y val="-1.23753355469917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RD!$C$25:$G$25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1"/>
          <c:order val="1"/>
          <c:tx>
            <c:strRef>
              <c:f>RD!$B$26</c:f>
              <c:strCache>
                <c:ptCount val="1"/>
                <c:pt idx="0">
                  <c:v>022 Dirección de Salud II Lima Sur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hade val="51000"/>
                    <a:satMod val="130000"/>
                  </a:schemeClr>
                </a:gs>
                <a:gs pos="80000">
                  <a:schemeClr val="accent1">
                    <a:shade val="93000"/>
                    <a:satMod val="130000"/>
                  </a:schemeClr>
                </a:gs>
                <a:gs pos="100000">
                  <a:schemeClr val="accent1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RD!$C$26:$G$26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2"/>
          <c:order val="2"/>
          <c:tx>
            <c:strRef>
              <c:f>RD!$B$27</c:f>
              <c:strCache>
                <c:ptCount val="1"/>
                <c:pt idx="0">
                  <c:v>123 Programa de Apoyo a la Reforma del Sector Salud PARSALUD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hade val="51000"/>
                    <a:satMod val="130000"/>
                  </a:schemeClr>
                </a:gs>
                <a:gs pos="80000">
                  <a:schemeClr val="accent3">
                    <a:shade val="93000"/>
                    <a:satMod val="130000"/>
                  </a:schemeClr>
                </a:gs>
                <a:gs pos="100000">
                  <a:schemeClr val="accent3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RD!$C$27:$G$27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ser>
          <c:idx val="3"/>
          <c:order val="3"/>
          <c:tx>
            <c:strRef>
              <c:f>RD!$B$28</c:f>
              <c:strCache>
                <c:ptCount val="1"/>
                <c:pt idx="0">
                  <c:v>124 Direcciòn de Abastecimientos de Recursos Estrategicos de Salud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RD!$C$24:$G$24</c:f>
              <c:strCache>
                <c:ptCount val="5"/>
                <c:pt idx="0">
                  <c:v>PIA</c:v>
                </c:pt>
                <c:pt idx="1">
                  <c:v>PIM</c:v>
                </c:pt>
                <c:pt idx="2">
                  <c:v>PCA</c:v>
                </c:pt>
                <c:pt idx="3">
                  <c:v>COMP. ANUAL</c:v>
                </c:pt>
                <c:pt idx="4">
                  <c:v>DEVENG
AL MES DE JULIO</c:v>
                </c:pt>
              </c:strCache>
            </c:strRef>
          </c:cat>
          <c:val>
            <c:numRef>
              <c:f>RD!$C$28:$G$28</c:f>
              <c:numCache>
                <c:formatCode>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-84906976"/>
        <c:axId val="-84905344"/>
        <c:axId val="0"/>
      </c:bar3DChart>
      <c:catAx>
        <c:axId val="-849069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-84905344"/>
        <c:crosses val="autoZero"/>
        <c:auto val="1"/>
        <c:lblAlgn val="ctr"/>
        <c:lblOffset val="100"/>
        <c:noMultiLvlLbl val="0"/>
      </c:catAx>
      <c:valAx>
        <c:axId val="-8490534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crossAx val="-849069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145677</xdr:rowOff>
    </xdr:from>
    <xdr:to>
      <xdr:col>11</xdr:col>
      <xdr:colOff>1019734</xdr:colOff>
      <xdr:row>73</xdr:row>
      <xdr:rowOff>112060</xdr:rowOff>
    </xdr:to>
    <xdr:graphicFrame macro="">
      <xdr:nvGraphicFramePr>
        <xdr:cNvPr id="5" name="4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358587</xdr:colOff>
      <xdr:row>47</xdr:row>
      <xdr:rowOff>100852</xdr:rowOff>
    </xdr:from>
    <xdr:to>
      <xdr:col>11</xdr:col>
      <xdr:colOff>1008528</xdr:colOff>
      <xdr:row>90</xdr:row>
      <xdr:rowOff>67235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369793</xdr:colOff>
      <xdr:row>44</xdr:row>
      <xdr:rowOff>156882</xdr:rowOff>
    </xdr:from>
    <xdr:to>
      <xdr:col>11</xdr:col>
      <xdr:colOff>997322</xdr:colOff>
      <xdr:row>71</xdr:row>
      <xdr:rowOff>168089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336177</xdr:colOff>
      <xdr:row>24</xdr:row>
      <xdr:rowOff>90766</xdr:rowOff>
    </xdr:from>
    <xdr:to>
      <xdr:col>12</xdr:col>
      <xdr:colOff>11206</xdr:colOff>
      <xdr:row>51</xdr:row>
      <xdr:rowOff>22412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380999</xdr:colOff>
      <xdr:row>21</xdr:row>
      <xdr:rowOff>34738</xdr:rowOff>
    </xdr:from>
    <xdr:to>
      <xdr:col>12</xdr:col>
      <xdr:colOff>22411</xdr:colOff>
      <xdr:row>47</xdr:row>
      <xdr:rowOff>22412</xdr:rowOff>
    </xdr:to>
    <xdr:graphicFrame macro="">
      <xdr:nvGraphicFramePr>
        <xdr:cNvPr id="13" name="12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2:L72"/>
  <sheetViews>
    <sheetView showGridLines="0" tabSelected="1" zoomScale="85" zoomScaleNormal="85" workbookViewId="0">
      <selection activeCell="G14" sqref="G14"/>
    </sheetView>
  </sheetViews>
  <sheetFormatPr baseColWidth="10" defaultRowHeight="15" x14ac:dyDescent="0.25"/>
  <cols>
    <col min="1" max="1" width="5.85546875" style="1" customWidth="1"/>
    <col min="2" max="2" width="81.42578125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2" spans="1:12" ht="15" customHeight="1" x14ac:dyDescent="0.25">
      <c r="B2" s="69" t="s">
        <v>67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" customHeigh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" customHeight="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2" ht="15.75" x14ac:dyDescent="0.25">
      <c r="B8" s="2" t="s">
        <v>10</v>
      </c>
    </row>
    <row r="9" spans="1:12" x14ac:dyDescent="0.2">
      <c r="B9" s="3" t="s">
        <v>2</v>
      </c>
    </row>
    <row r="10" spans="1:12" x14ac:dyDescent="0.25">
      <c r="A10" s="30">
        <v>1000000</v>
      </c>
    </row>
    <row r="11" spans="1:12" x14ac:dyDescent="0.25">
      <c r="B11" s="4"/>
      <c r="I11" s="75"/>
      <c r="J11" s="75"/>
      <c r="K11" s="75"/>
      <c r="L11" s="33" t="s">
        <v>28</v>
      </c>
    </row>
    <row r="12" spans="1:12" s="5" customFormat="1" ht="15" customHeight="1" x14ac:dyDescent="0.25">
      <c r="B12" s="73" t="s">
        <v>27</v>
      </c>
      <c r="C12" s="72" t="s">
        <v>0</v>
      </c>
      <c r="D12" s="72"/>
      <c r="E12" s="70" t="s">
        <v>18</v>
      </c>
      <c r="F12" s="70" t="s">
        <v>29</v>
      </c>
      <c r="G12" s="70" t="s">
        <v>69</v>
      </c>
      <c r="H12" s="70" t="s">
        <v>20</v>
      </c>
      <c r="I12" s="76" t="s">
        <v>22</v>
      </c>
      <c r="J12" s="76"/>
      <c r="K12" s="76"/>
      <c r="L12" s="67" t="s">
        <v>21</v>
      </c>
    </row>
    <row r="13" spans="1:12" s="5" customFormat="1" ht="40.5" customHeight="1" x14ac:dyDescent="0.25">
      <c r="B13" s="74"/>
      <c r="C13" s="21" t="s">
        <v>8</v>
      </c>
      <c r="D13" s="21" t="s">
        <v>7</v>
      </c>
      <c r="E13" s="71"/>
      <c r="F13" s="71"/>
      <c r="G13" s="71"/>
      <c r="H13" s="71"/>
      <c r="I13" s="21" t="s">
        <v>14</v>
      </c>
      <c r="J13" s="21" t="s">
        <v>15</v>
      </c>
      <c r="K13" s="22" t="s">
        <v>16</v>
      </c>
      <c r="L13" s="68"/>
    </row>
    <row r="14" spans="1:12" ht="20.100000000000001" customHeight="1" x14ac:dyDescent="0.25">
      <c r="B14" s="6" t="s">
        <v>30</v>
      </c>
      <c r="C14" s="8">
        <v>3099047511</v>
      </c>
      <c r="D14" s="8">
        <v>1920380809</v>
      </c>
      <c r="E14" s="19">
        <v>1281383327</v>
      </c>
      <c r="F14" s="19">
        <v>953577625.10000038</v>
      </c>
      <c r="G14" s="8">
        <v>302269203.46999997</v>
      </c>
      <c r="H14" s="8"/>
      <c r="I14" s="13">
        <f>IF(ISERROR(+#REF!/E14)=TRUE,0,++#REF!/E14)</f>
        <v>0</v>
      </c>
      <c r="J14" s="13">
        <f>IF(ISERROR(+G14/E14)=TRUE,0,++G14/E14)</f>
        <v>0.23589288006242332</v>
      </c>
      <c r="K14" s="13">
        <f>IF(ISERROR(+H14/E14)=TRUE,0,++H14/E14)</f>
        <v>0</v>
      </c>
      <c r="L14" s="16">
        <f>+D14-G14</f>
        <v>1618111605.53</v>
      </c>
    </row>
    <row r="15" spans="1:12" ht="20.100000000000001" customHeight="1" x14ac:dyDescent="0.25">
      <c r="B15" s="37" t="s">
        <v>31</v>
      </c>
      <c r="C15" s="38">
        <v>35861323</v>
      </c>
      <c r="D15" s="38">
        <v>37594577</v>
      </c>
      <c r="E15" s="39">
        <v>32244037</v>
      </c>
      <c r="F15" s="39">
        <v>30178514.940000009</v>
      </c>
      <c r="G15" s="38">
        <v>9461847.5800000019</v>
      </c>
      <c r="H15" s="38"/>
      <c r="I15" s="40"/>
      <c r="J15" s="40">
        <f t="shared" ref="J15:J45" si="0">IF(ISERROR(+G15/E15)=TRUE,0,++G15/E15)</f>
        <v>0.29344488036656208</v>
      </c>
      <c r="K15" s="40">
        <f t="shared" ref="K15:K45" si="1">IF(ISERROR(+H15/E15)=TRUE,0,++H15/E15)</f>
        <v>0</v>
      </c>
      <c r="L15" s="41">
        <f t="shared" ref="L15:L45" si="2">+D15-G15</f>
        <v>28132729.419999998</v>
      </c>
    </row>
    <row r="16" spans="1:12" ht="20.100000000000001" customHeight="1" x14ac:dyDescent="0.25">
      <c r="B16" s="37" t="s">
        <v>32</v>
      </c>
      <c r="C16" s="38">
        <v>43685591</v>
      </c>
      <c r="D16" s="38">
        <v>45864508</v>
      </c>
      <c r="E16" s="39">
        <v>38152383</v>
      </c>
      <c r="F16" s="39">
        <v>36965446.290000014</v>
      </c>
      <c r="G16" s="38">
        <v>13663700.119999999</v>
      </c>
      <c r="H16" s="38"/>
      <c r="I16" s="40"/>
      <c r="J16" s="40">
        <f t="shared" si="0"/>
        <v>0.35813490654043811</v>
      </c>
      <c r="K16" s="40">
        <f t="shared" si="1"/>
        <v>0</v>
      </c>
      <c r="L16" s="41">
        <f t="shared" si="2"/>
        <v>32200807.880000003</v>
      </c>
    </row>
    <row r="17" spans="2:12" ht="20.100000000000001" customHeight="1" x14ac:dyDescent="0.25">
      <c r="B17" s="37" t="s">
        <v>33</v>
      </c>
      <c r="C17" s="38">
        <v>30290272</v>
      </c>
      <c r="D17" s="38">
        <v>31370868</v>
      </c>
      <c r="E17" s="39">
        <v>21288978</v>
      </c>
      <c r="F17" s="39">
        <v>19852418.229999997</v>
      </c>
      <c r="G17" s="38">
        <v>10360734.709999999</v>
      </c>
      <c r="H17" s="38"/>
      <c r="I17" s="40"/>
      <c r="J17" s="40">
        <f t="shared" si="0"/>
        <v>0.48667130521718793</v>
      </c>
      <c r="K17" s="40">
        <f t="shared" si="1"/>
        <v>0</v>
      </c>
      <c r="L17" s="41">
        <f t="shared" si="2"/>
        <v>21010133.289999999</v>
      </c>
    </row>
    <row r="18" spans="2:12" ht="20.100000000000001" customHeight="1" x14ac:dyDescent="0.25">
      <c r="B18" s="37" t="s">
        <v>34</v>
      </c>
      <c r="C18" s="38">
        <v>33114255</v>
      </c>
      <c r="D18" s="38">
        <v>35298750</v>
      </c>
      <c r="E18" s="39">
        <v>27477840</v>
      </c>
      <c r="F18" s="39">
        <v>24727216.759999994</v>
      </c>
      <c r="G18" s="38">
        <v>10131232.439999996</v>
      </c>
      <c r="H18" s="38"/>
      <c r="I18" s="40"/>
      <c r="J18" s="40">
        <f t="shared" si="0"/>
        <v>0.36870556200924076</v>
      </c>
      <c r="K18" s="40">
        <f t="shared" si="1"/>
        <v>0</v>
      </c>
      <c r="L18" s="41">
        <f t="shared" si="2"/>
        <v>25167517.560000002</v>
      </c>
    </row>
    <row r="19" spans="2:12" ht="20.100000000000001" customHeight="1" x14ac:dyDescent="0.25">
      <c r="B19" s="37" t="s">
        <v>35</v>
      </c>
      <c r="C19" s="38">
        <v>163324343</v>
      </c>
      <c r="D19" s="38">
        <v>172977223</v>
      </c>
      <c r="E19" s="39">
        <v>152583440</v>
      </c>
      <c r="F19" s="39">
        <v>131313107.59000003</v>
      </c>
      <c r="G19" s="38">
        <v>51857431.269999996</v>
      </c>
      <c r="H19" s="38"/>
      <c r="I19" s="40"/>
      <c r="J19" s="40">
        <f t="shared" si="0"/>
        <v>0.33986277455797298</v>
      </c>
      <c r="K19" s="40">
        <f t="shared" si="1"/>
        <v>0</v>
      </c>
      <c r="L19" s="41">
        <f t="shared" si="2"/>
        <v>121119791.73</v>
      </c>
    </row>
    <row r="20" spans="2:12" ht="20.100000000000001" customHeight="1" x14ac:dyDescent="0.25">
      <c r="B20" s="37" t="s">
        <v>36</v>
      </c>
      <c r="C20" s="38">
        <v>110261668</v>
      </c>
      <c r="D20" s="38">
        <v>116860938</v>
      </c>
      <c r="E20" s="39">
        <v>102036453</v>
      </c>
      <c r="F20" s="39">
        <v>82648642.270000011</v>
      </c>
      <c r="G20" s="38">
        <v>35893505.57</v>
      </c>
      <c r="H20" s="38"/>
      <c r="I20" s="40"/>
      <c r="J20" s="40">
        <f t="shared" si="0"/>
        <v>0.35177139654197898</v>
      </c>
      <c r="K20" s="40">
        <f t="shared" si="1"/>
        <v>0</v>
      </c>
      <c r="L20" s="41">
        <f t="shared" si="2"/>
        <v>80967432.430000007</v>
      </c>
    </row>
    <row r="21" spans="2:12" ht="20.100000000000001" customHeight="1" x14ac:dyDescent="0.25">
      <c r="B21" s="37" t="s">
        <v>37</v>
      </c>
      <c r="C21" s="38">
        <v>130602019</v>
      </c>
      <c r="D21" s="38">
        <v>137180716</v>
      </c>
      <c r="E21" s="39">
        <v>117891178</v>
      </c>
      <c r="F21" s="39">
        <v>100410132.08000003</v>
      </c>
      <c r="G21" s="38">
        <v>41729499.290000036</v>
      </c>
      <c r="H21" s="38"/>
      <c r="I21" s="40"/>
      <c r="J21" s="40">
        <f t="shared" si="0"/>
        <v>0.35396625937523535</v>
      </c>
      <c r="K21" s="40">
        <f t="shared" si="1"/>
        <v>0</v>
      </c>
      <c r="L21" s="41">
        <f t="shared" si="2"/>
        <v>95451216.709999964</v>
      </c>
    </row>
    <row r="22" spans="2:12" ht="20.100000000000001" customHeight="1" x14ac:dyDescent="0.25">
      <c r="B22" s="37" t="s">
        <v>38</v>
      </c>
      <c r="C22" s="38">
        <v>34112983</v>
      </c>
      <c r="D22" s="38">
        <v>35939279</v>
      </c>
      <c r="E22" s="39">
        <v>30170422</v>
      </c>
      <c r="F22" s="39">
        <v>26192847.669999987</v>
      </c>
      <c r="G22" s="38">
        <v>10019129.139999999</v>
      </c>
      <c r="H22" s="38"/>
      <c r="I22" s="40"/>
      <c r="J22" s="40">
        <f t="shared" si="0"/>
        <v>0.33208448791336093</v>
      </c>
      <c r="K22" s="40">
        <f t="shared" si="1"/>
        <v>0</v>
      </c>
      <c r="L22" s="41">
        <f t="shared" si="2"/>
        <v>25920149.859999999</v>
      </c>
    </row>
    <row r="23" spans="2:12" ht="20.100000000000001" customHeight="1" x14ac:dyDescent="0.25">
      <c r="B23" s="37" t="s">
        <v>39</v>
      </c>
      <c r="C23" s="38">
        <v>75542443</v>
      </c>
      <c r="D23" s="38">
        <v>79792779</v>
      </c>
      <c r="E23" s="39">
        <v>68705362</v>
      </c>
      <c r="F23" s="39">
        <v>26682411.270000007</v>
      </c>
      <c r="G23" s="38">
        <v>24427012.340000004</v>
      </c>
      <c r="H23" s="38"/>
      <c r="I23" s="40"/>
      <c r="J23" s="40">
        <f t="shared" si="0"/>
        <v>0.35553283803380592</v>
      </c>
      <c r="K23" s="40">
        <f t="shared" si="1"/>
        <v>0</v>
      </c>
      <c r="L23" s="41">
        <f t="shared" si="2"/>
        <v>55365766.659999996</v>
      </c>
    </row>
    <row r="24" spans="2:12" ht="20.100000000000001" customHeight="1" x14ac:dyDescent="0.25">
      <c r="B24" s="37" t="s">
        <v>40</v>
      </c>
      <c r="C24" s="38">
        <v>136143663</v>
      </c>
      <c r="D24" s="38">
        <v>142848737</v>
      </c>
      <c r="E24" s="39">
        <v>123208613</v>
      </c>
      <c r="F24" s="39">
        <v>106632876.71999995</v>
      </c>
      <c r="G24" s="38">
        <v>47319800.630000032</v>
      </c>
      <c r="H24" s="38"/>
      <c r="I24" s="40"/>
      <c r="J24" s="40">
        <f t="shared" si="0"/>
        <v>0.38406244074835932</v>
      </c>
      <c r="K24" s="40">
        <f t="shared" si="1"/>
        <v>0</v>
      </c>
      <c r="L24" s="41">
        <f t="shared" si="2"/>
        <v>95528936.369999975</v>
      </c>
    </row>
    <row r="25" spans="2:12" ht="20.100000000000001" customHeight="1" x14ac:dyDescent="0.25">
      <c r="B25" s="37" t="s">
        <v>41</v>
      </c>
      <c r="C25" s="38">
        <v>116404536</v>
      </c>
      <c r="D25" s="38">
        <v>123073295</v>
      </c>
      <c r="E25" s="39">
        <v>102939531</v>
      </c>
      <c r="F25" s="39">
        <v>94783646.050000012</v>
      </c>
      <c r="G25" s="38">
        <v>34381031.600000001</v>
      </c>
      <c r="H25" s="38"/>
      <c r="I25" s="40"/>
      <c r="J25" s="40">
        <f t="shared" si="0"/>
        <v>0.333992502841304</v>
      </c>
      <c r="K25" s="40">
        <f t="shared" si="1"/>
        <v>0</v>
      </c>
      <c r="L25" s="41">
        <f t="shared" si="2"/>
        <v>88692263.400000006</v>
      </c>
    </row>
    <row r="26" spans="2:12" ht="20.100000000000001" customHeight="1" x14ac:dyDescent="0.25">
      <c r="B26" s="37" t="s">
        <v>42</v>
      </c>
      <c r="C26" s="38">
        <v>178411998</v>
      </c>
      <c r="D26" s="38">
        <v>188287323</v>
      </c>
      <c r="E26" s="39">
        <v>169504949</v>
      </c>
      <c r="F26" s="39">
        <v>155537834.12000003</v>
      </c>
      <c r="G26" s="38">
        <v>57999445.590000004</v>
      </c>
      <c r="H26" s="38"/>
      <c r="I26" s="40"/>
      <c r="J26" s="40">
        <f t="shared" si="0"/>
        <v>0.34216962945429991</v>
      </c>
      <c r="K26" s="40">
        <f t="shared" si="1"/>
        <v>0</v>
      </c>
      <c r="L26" s="41">
        <f t="shared" si="2"/>
        <v>130287877.41</v>
      </c>
    </row>
    <row r="27" spans="2:12" ht="20.100000000000001" customHeight="1" x14ac:dyDescent="0.25">
      <c r="B27" s="37" t="s">
        <v>43</v>
      </c>
      <c r="C27" s="38">
        <v>164010013</v>
      </c>
      <c r="D27" s="38">
        <v>171872201</v>
      </c>
      <c r="E27" s="39">
        <v>150027548</v>
      </c>
      <c r="F27" s="39">
        <v>135572491.17999998</v>
      </c>
      <c r="G27" s="38">
        <v>49745481.129999988</v>
      </c>
      <c r="H27" s="38"/>
      <c r="I27" s="40"/>
      <c r="J27" s="40">
        <f t="shared" si="0"/>
        <v>0.33157564589404598</v>
      </c>
      <c r="K27" s="40">
        <f t="shared" si="1"/>
        <v>0</v>
      </c>
      <c r="L27" s="41">
        <f t="shared" si="2"/>
        <v>122126719.87</v>
      </c>
    </row>
    <row r="28" spans="2:12" ht="20.100000000000001" customHeight="1" x14ac:dyDescent="0.25">
      <c r="B28" s="37" t="s">
        <v>44</v>
      </c>
      <c r="C28" s="38">
        <v>75183718</v>
      </c>
      <c r="D28" s="38">
        <v>79426360</v>
      </c>
      <c r="E28" s="39">
        <v>72849780</v>
      </c>
      <c r="F28" s="39">
        <v>63445595.900000006</v>
      </c>
      <c r="G28" s="38">
        <v>25089268.259999994</v>
      </c>
      <c r="H28" s="38"/>
      <c r="I28" s="40"/>
      <c r="J28" s="40">
        <f t="shared" si="0"/>
        <v>0.34439730991637851</v>
      </c>
      <c r="K28" s="40">
        <f t="shared" si="1"/>
        <v>0</v>
      </c>
      <c r="L28" s="41">
        <f t="shared" si="2"/>
        <v>54337091.74000001</v>
      </c>
    </row>
    <row r="29" spans="2:12" ht="20.100000000000001" customHeight="1" x14ac:dyDescent="0.25">
      <c r="B29" s="37" t="s">
        <v>45</v>
      </c>
      <c r="C29" s="38">
        <v>57310738</v>
      </c>
      <c r="D29" s="38">
        <v>60146361</v>
      </c>
      <c r="E29" s="39">
        <v>52741431</v>
      </c>
      <c r="F29" s="39">
        <v>48646486.370000012</v>
      </c>
      <c r="G29" s="38">
        <v>16844574.829999994</v>
      </c>
      <c r="H29" s="38"/>
      <c r="I29" s="40"/>
      <c r="J29" s="40">
        <f t="shared" si="0"/>
        <v>0.31938031469036166</v>
      </c>
      <c r="K29" s="40">
        <f t="shared" si="1"/>
        <v>0</v>
      </c>
      <c r="L29" s="41">
        <f t="shared" si="2"/>
        <v>43301786.170000002</v>
      </c>
    </row>
    <row r="30" spans="2:12" ht="20.100000000000001" customHeight="1" x14ac:dyDescent="0.25">
      <c r="B30" s="37" t="s">
        <v>46</v>
      </c>
      <c r="C30" s="38">
        <v>41868976</v>
      </c>
      <c r="D30" s="38">
        <v>43765307</v>
      </c>
      <c r="E30" s="39">
        <v>36935567</v>
      </c>
      <c r="F30" s="39">
        <v>31104845.009999987</v>
      </c>
      <c r="G30" s="38">
        <v>10691072.350000003</v>
      </c>
      <c r="H30" s="38"/>
      <c r="I30" s="40"/>
      <c r="J30" s="40">
        <f t="shared" si="0"/>
        <v>0.28945196238628212</v>
      </c>
      <c r="K30" s="40">
        <f t="shared" si="1"/>
        <v>0</v>
      </c>
      <c r="L30" s="41">
        <f t="shared" si="2"/>
        <v>33074234.649999999</v>
      </c>
    </row>
    <row r="31" spans="2:12" ht="20.100000000000001" customHeight="1" x14ac:dyDescent="0.25">
      <c r="B31" s="37" t="s">
        <v>47</v>
      </c>
      <c r="C31" s="38">
        <v>52915978</v>
      </c>
      <c r="D31" s="38">
        <v>55798372</v>
      </c>
      <c r="E31" s="39">
        <v>48427202</v>
      </c>
      <c r="F31" s="39">
        <v>19413479.509999994</v>
      </c>
      <c r="G31" s="38">
        <v>16725288.429999992</v>
      </c>
      <c r="H31" s="38"/>
      <c r="I31" s="40"/>
      <c r="J31" s="40">
        <f t="shared" si="0"/>
        <v>0.34536970420054397</v>
      </c>
      <c r="K31" s="40">
        <f t="shared" si="1"/>
        <v>0</v>
      </c>
      <c r="L31" s="41">
        <f t="shared" si="2"/>
        <v>39073083.570000008</v>
      </c>
    </row>
    <row r="32" spans="2:12" ht="20.100000000000001" customHeight="1" x14ac:dyDescent="0.25">
      <c r="B32" s="37" t="s">
        <v>48</v>
      </c>
      <c r="C32" s="38">
        <v>84541195</v>
      </c>
      <c r="D32" s="38">
        <v>89350082</v>
      </c>
      <c r="E32" s="39">
        <v>78902058</v>
      </c>
      <c r="F32" s="39">
        <v>77343616.039999992</v>
      </c>
      <c r="G32" s="38">
        <v>27372586.129999999</v>
      </c>
      <c r="H32" s="38"/>
      <c r="I32" s="40"/>
      <c r="J32" s="40">
        <f t="shared" si="0"/>
        <v>0.34691853196021832</v>
      </c>
      <c r="K32" s="40">
        <f t="shared" si="1"/>
        <v>0</v>
      </c>
      <c r="L32" s="41">
        <f t="shared" si="2"/>
        <v>61977495.870000005</v>
      </c>
    </row>
    <row r="33" spans="2:12" ht="20.100000000000001" customHeight="1" x14ac:dyDescent="0.25">
      <c r="B33" s="37" t="s">
        <v>49</v>
      </c>
      <c r="C33" s="38">
        <v>39157066</v>
      </c>
      <c r="D33" s="38">
        <v>41206765</v>
      </c>
      <c r="E33" s="39">
        <v>37924554</v>
      </c>
      <c r="F33" s="39">
        <v>33361350.929999992</v>
      </c>
      <c r="G33" s="38">
        <v>12884557.810000001</v>
      </c>
      <c r="H33" s="38"/>
      <c r="I33" s="40"/>
      <c r="J33" s="40">
        <f t="shared" si="0"/>
        <v>0.33974184139383684</v>
      </c>
      <c r="K33" s="40">
        <f t="shared" si="1"/>
        <v>0</v>
      </c>
      <c r="L33" s="41">
        <f t="shared" si="2"/>
        <v>28322207.189999998</v>
      </c>
    </row>
    <row r="34" spans="2:12" ht="20.100000000000001" customHeight="1" x14ac:dyDescent="0.25">
      <c r="B34" s="37" t="s">
        <v>50</v>
      </c>
      <c r="C34" s="38">
        <v>21683919</v>
      </c>
      <c r="D34" s="38">
        <v>22778853</v>
      </c>
      <c r="E34" s="39">
        <v>19861752</v>
      </c>
      <c r="F34" s="39">
        <v>14692642.670000015</v>
      </c>
      <c r="G34" s="38">
        <v>8182876.1600000039</v>
      </c>
      <c r="H34" s="38"/>
      <c r="I34" s="40"/>
      <c r="J34" s="40">
        <f t="shared" si="0"/>
        <v>0.41199165914467184</v>
      </c>
      <c r="K34" s="40">
        <f t="shared" si="1"/>
        <v>0</v>
      </c>
      <c r="L34" s="41">
        <f t="shared" si="2"/>
        <v>14595976.839999996</v>
      </c>
    </row>
    <row r="35" spans="2:12" ht="20.100000000000001" customHeight="1" x14ac:dyDescent="0.25">
      <c r="B35" s="37" t="s">
        <v>51</v>
      </c>
      <c r="C35" s="38">
        <v>49771012</v>
      </c>
      <c r="D35" s="38">
        <v>52572116</v>
      </c>
      <c r="E35" s="39">
        <v>43257686</v>
      </c>
      <c r="F35" s="39">
        <v>19554607.359999999</v>
      </c>
      <c r="G35" s="38">
        <v>16283628.510000004</v>
      </c>
      <c r="H35" s="38"/>
      <c r="I35" s="40"/>
      <c r="J35" s="40">
        <f t="shared" si="0"/>
        <v>0.37643318484488519</v>
      </c>
      <c r="K35" s="40">
        <f t="shared" si="1"/>
        <v>0</v>
      </c>
      <c r="L35" s="41">
        <f t="shared" si="2"/>
        <v>36288487.489999995</v>
      </c>
    </row>
    <row r="36" spans="2:12" ht="20.100000000000001" customHeight="1" x14ac:dyDescent="0.25">
      <c r="B36" s="37" t="s">
        <v>52</v>
      </c>
      <c r="C36" s="38">
        <v>49911887</v>
      </c>
      <c r="D36" s="38">
        <v>52152787</v>
      </c>
      <c r="E36" s="39">
        <v>48239140</v>
      </c>
      <c r="F36" s="39">
        <v>44500309.289999999</v>
      </c>
      <c r="G36" s="38">
        <v>16794785.789999992</v>
      </c>
      <c r="H36" s="38"/>
      <c r="I36" s="40"/>
      <c r="J36" s="40">
        <f t="shared" si="0"/>
        <v>0.34815682431320277</v>
      </c>
      <c r="K36" s="40">
        <f t="shared" si="1"/>
        <v>0</v>
      </c>
      <c r="L36" s="41">
        <f t="shared" si="2"/>
        <v>35358001.210000008</v>
      </c>
    </row>
    <row r="37" spans="2:12" ht="20.100000000000001" customHeight="1" x14ac:dyDescent="0.25">
      <c r="B37" s="37" t="s">
        <v>53</v>
      </c>
      <c r="C37" s="38">
        <v>954000000</v>
      </c>
      <c r="D37" s="38">
        <v>954000000</v>
      </c>
      <c r="E37" s="39">
        <v>365718985</v>
      </c>
      <c r="F37" s="39">
        <v>100870103.43000011</v>
      </c>
      <c r="G37" s="38">
        <v>40058343.819999978</v>
      </c>
      <c r="H37" s="38"/>
      <c r="I37" s="40"/>
      <c r="J37" s="40">
        <f t="shared" si="0"/>
        <v>0.10953312642492426</v>
      </c>
      <c r="K37" s="40">
        <f t="shared" si="1"/>
        <v>0</v>
      </c>
      <c r="L37" s="41">
        <f t="shared" si="2"/>
        <v>913941656.18000007</v>
      </c>
    </row>
    <row r="38" spans="2:12" ht="20.100000000000001" customHeight="1" x14ac:dyDescent="0.25">
      <c r="B38" s="37" t="s">
        <v>54</v>
      </c>
      <c r="C38" s="38">
        <v>149332500</v>
      </c>
      <c r="D38" s="38">
        <v>156046809</v>
      </c>
      <c r="E38" s="39">
        <v>142173322</v>
      </c>
      <c r="F38" s="39">
        <v>54799412.850000001</v>
      </c>
      <c r="G38" s="38">
        <v>30652642.709999993</v>
      </c>
      <c r="H38" s="38"/>
      <c r="I38" s="40"/>
      <c r="J38" s="40">
        <f t="shared" si="0"/>
        <v>0.21560052391545015</v>
      </c>
      <c r="K38" s="40">
        <f t="shared" si="1"/>
        <v>0</v>
      </c>
      <c r="L38" s="41">
        <f t="shared" si="2"/>
        <v>125394166.29000001</v>
      </c>
    </row>
    <row r="39" spans="2:12" ht="20.100000000000001" customHeight="1" x14ac:dyDescent="0.25">
      <c r="B39" s="37" t="s">
        <v>55</v>
      </c>
      <c r="C39" s="38">
        <v>127652181</v>
      </c>
      <c r="D39" s="38">
        <v>170084142</v>
      </c>
      <c r="E39" s="39">
        <v>19616373</v>
      </c>
      <c r="F39" s="39">
        <v>101546224.11000004</v>
      </c>
      <c r="G39" s="38">
        <v>41955844.099999987</v>
      </c>
      <c r="H39" s="38"/>
      <c r="I39" s="40"/>
      <c r="J39" s="40">
        <f t="shared" si="0"/>
        <v>2.1388176142449975</v>
      </c>
      <c r="K39" s="40">
        <f t="shared" si="1"/>
        <v>0</v>
      </c>
      <c r="L39" s="41">
        <f t="shared" si="2"/>
        <v>128128297.90000001</v>
      </c>
    </row>
    <row r="40" spans="2:12" ht="20.100000000000001" customHeight="1" x14ac:dyDescent="0.25">
      <c r="B40" s="37" t="s">
        <v>56</v>
      </c>
      <c r="C40" s="38">
        <v>22180202</v>
      </c>
      <c r="D40" s="38">
        <v>23033474</v>
      </c>
      <c r="E40" s="39">
        <v>136168941</v>
      </c>
      <c r="F40" s="39">
        <v>13591159.929999998</v>
      </c>
      <c r="G40" s="38">
        <v>5990039.4200000027</v>
      </c>
      <c r="H40" s="38"/>
      <c r="I40" s="40"/>
      <c r="J40" s="40">
        <f t="shared" si="0"/>
        <v>4.3989762834389691E-2</v>
      </c>
      <c r="K40" s="40">
        <f t="shared" si="1"/>
        <v>0</v>
      </c>
      <c r="L40" s="41">
        <f t="shared" si="2"/>
        <v>17043434.579999998</v>
      </c>
    </row>
    <row r="41" spans="2:12" ht="20.100000000000001" customHeight="1" x14ac:dyDescent="0.25">
      <c r="B41" s="37" t="s">
        <v>57</v>
      </c>
      <c r="C41" s="38">
        <v>85087148</v>
      </c>
      <c r="D41" s="38">
        <v>85087148</v>
      </c>
      <c r="E41" s="39">
        <v>51689723</v>
      </c>
      <c r="F41" s="39">
        <v>27652513.100000001</v>
      </c>
      <c r="G41" s="38">
        <v>17852984.770000003</v>
      </c>
      <c r="H41" s="38"/>
      <c r="I41" s="40"/>
      <c r="J41" s="40">
        <f t="shared" si="0"/>
        <v>0.34538751097582787</v>
      </c>
      <c r="K41" s="40">
        <f t="shared" si="1"/>
        <v>0</v>
      </c>
      <c r="L41" s="41">
        <f t="shared" si="2"/>
        <v>67234163.229999989</v>
      </c>
    </row>
    <row r="42" spans="2:12" ht="20.100000000000001" customHeight="1" x14ac:dyDescent="0.25">
      <c r="B42" s="37" t="s">
        <v>58</v>
      </c>
      <c r="C42" s="38">
        <v>166220204</v>
      </c>
      <c r="D42" s="38">
        <v>179244275</v>
      </c>
      <c r="E42" s="39">
        <v>162158560</v>
      </c>
      <c r="F42" s="39">
        <v>69976703.749999985</v>
      </c>
      <c r="G42" s="38">
        <v>55425388.249999978</v>
      </c>
      <c r="H42" s="38"/>
      <c r="I42" s="40"/>
      <c r="J42" s="40">
        <f t="shared" si="0"/>
        <v>0.34179748666983711</v>
      </c>
      <c r="K42" s="40">
        <f t="shared" si="1"/>
        <v>0</v>
      </c>
      <c r="L42" s="41">
        <f t="shared" si="2"/>
        <v>123818886.75000003</v>
      </c>
    </row>
    <row r="43" spans="2:12" ht="20.100000000000001" customHeight="1" x14ac:dyDescent="0.25">
      <c r="B43" s="37" t="s">
        <v>59</v>
      </c>
      <c r="C43" s="38">
        <v>197918429</v>
      </c>
      <c r="D43" s="38">
        <v>210189780</v>
      </c>
      <c r="E43" s="39">
        <v>193737623</v>
      </c>
      <c r="F43" s="39">
        <v>170971342.87999997</v>
      </c>
      <c r="G43" s="38">
        <v>67489523.330000013</v>
      </c>
      <c r="H43" s="38"/>
      <c r="I43" s="40"/>
      <c r="J43" s="40">
        <f t="shared" si="0"/>
        <v>0.34835527702329666</v>
      </c>
      <c r="K43" s="40">
        <f t="shared" si="1"/>
        <v>0</v>
      </c>
      <c r="L43" s="41">
        <f t="shared" si="2"/>
        <v>142700256.66999999</v>
      </c>
    </row>
    <row r="44" spans="2:12" ht="20.100000000000001" customHeight="1" x14ac:dyDescent="0.25">
      <c r="B44" s="37" t="s">
        <v>60</v>
      </c>
      <c r="C44" s="38">
        <v>246782330</v>
      </c>
      <c r="D44" s="38">
        <v>262205593</v>
      </c>
      <c r="E44" s="39">
        <v>233846642</v>
      </c>
      <c r="F44" s="39">
        <v>194461812.0999999</v>
      </c>
      <c r="G44" s="38">
        <v>73248552.129999951</v>
      </c>
      <c r="H44" s="38"/>
      <c r="I44" s="40"/>
      <c r="J44" s="40">
        <f t="shared" si="0"/>
        <v>0.31323328615512019</v>
      </c>
      <c r="K44" s="40">
        <f t="shared" si="1"/>
        <v>0</v>
      </c>
      <c r="L44" s="41">
        <f t="shared" si="2"/>
        <v>188957040.87000006</v>
      </c>
    </row>
    <row r="45" spans="2:12" ht="20.100000000000001" customHeight="1" x14ac:dyDescent="0.25">
      <c r="B45" s="37" t="s">
        <v>61</v>
      </c>
      <c r="C45" s="38">
        <v>110429246</v>
      </c>
      <c r="D45" s="38">
        <v>118377827</v>
      </c>
      <c r="E45" s="39">
        <v>99539238</v>
      </c>
      <c r="F45" s="39">
        <v>37776655.829999991</v>
      </c>
      <c r="G45" s="38">
        <v>34463364.299999982</v>
      </c>
      <c r="H45" s="38"/>
      <c r="I45" s="40"/>
      <c r="J45" s="40">
        <f t="shared" si="0"/>
        <v>0.34622893436254737</v>
      </c>
      <c r="K45" s="40">
        <f t="shared" si="1"/>
        <v>0</v>
      </c>
      <c r="L45" s="41">
        <f t="shared" si="2"/>
        <v>83914462.700000018</v>
      </c>
    </row>
    <row r="46" spans="2:12" ht="23.25" customHeight="1" x14ac:dyDescent="0.25">
      <c r="B46" s="29" t="s">
        <v>9</v>
      </c>
      <c r="C46" s="11">
        <f t="shared" ref="C46:H46" si="3">SUM(C14:C45)</f>
        <v>6882759347</v>
      </c>
      <c r="D46" s="11">
        <f t="shared" si="3"/>
        <v>5894808054</v>
      </c>
      <c r="E46" s="11">
        <f t="shared" si="3"/>
        <v>4261402638</v>
      </c>
      <c r="F46" s="11">
        <f t="shared" si="3"/>
        <v>3048784071.3300009</v>
      </c>
      <c r="G46" s="11">
        <f t="shared" si="3"/>
        <v>1217264375.9799995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0.28564875919617327</v>
      </c>
      <c r="K46" s="15">
        <f>IF(ISERROR(+H46/E46)=TRUE,0,++H46/E46)</f>
        <v>0</v>
      </c>
      <c r="L46" s="18">
        <f>SUM(L14:L45)</f>
        <v>4677543678.0199995</v>
      </c>
    </row>
    <row r="47" spans="2:12" x14ac:dyDescent="0.2">
      <c r="B47" s="12" t="s">
        <v>68</v>
      </c>
    </row>
    <row r="48" spans="2:12" s="34" customFormat="1" x14ac:dyDescent="0.2">
      <c r="B48" s="12"/>
    </row>
    <row r="49" spans="2:12" s="34" customFormat="1" x14ac:dyDescent="0.25">
      <c r="K49" s="35"/>
    </row>
    <row r="50" spans="2:12" s="34" customFormat="1" x14ac:dyDescent="0.25">
      <c r="K50" s="35"/>
    </row>
    <row r="51" spans="2:12" s="34" customFormat="1" x14ac:dyDescent="0.25">
      <c r="K51" s="35"/>
    </row>
    <row r="52" spans="2:12" s="34" customFormat="1" ht="44.25" customHeigh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66</v>
      </c>
      <c r="H52" s="45" t="s">
        <v>20</v>
      </c>
      <c r="I52" s="66"/>
      <c r="J52" s="66"/>
      <c r="K52" s="66"/>
      <c r="L52" s="44"/>
    </row>
    <row r="53" spans="2:12" s="34" customFormat="1" x14ac:dyDescent="0.25">
      <c r="B53" s="46" t="s">
        <v>63</v>
      </c>
      <c r="C53" s="47">
        <f>C46/$A$10</f>
        <v>6882.7593470000002</v>
      </c>
      <c r="D53" s="48">
        <f>D46/$A$10</f>
        <v>5894.8080540000001</v>
      </c>
      <c r="E53" s="48">
        <f>E46/$A$10</f>
        <v>4261.4026379999996</v>
      </c>
      <c r="F53" s="48">
        <f>F46/$A$10</f>
        <v>3048.7840713300011</v>
      </c>
      <c r="G53" s="48">
        <f>G46/$A$10</f>
        <v>1217.2643759799996</v>
      </c>
      <c r="H53" s="49"/>
      <c r="I53" s="50"/>
      <c r="J53" s="50"/>
      <c r="K53" s="50"/>
      <c r="L53" s="51"/>
    </row>
    <row r="54" spans="2:12" s="34" customFormat="1" x14ac:dyDescent="0.25">
      <c r="B54" s="46"/>
      <c r="C54" s="48"/>
      <c r="D54" s="48"/>
      <c r="E54" s="48"/>
      <c r="F54" s="48"/>
      <c r="G54" s="48"/>
      <c r="H54" s="52"/>
      <c r="I54" s="50"/>
      <c r="J54" s="50"/>
      <c r="K54" s="50"/>
      <c r="L54" s="51"/>
    </row>
    <row r="55" spans="2:12" s="34" customFormat="1" x14ac:dyDescent="0.25">
      <c r="B55" s="46"/>
      <c r="C55" s="48"/>
      <c r="D55" s="48"/>
      <c r="E55" s="48"/>
      <c r="F55" s="48"/>
      <c r="G55" s="48"/>
      <c r="H55" s="52"/>
      <c r="I55" s="50"/>
      <c r="J55" s="50"/>
      <c r="K55" s="50"/>
      <c r="L55" s="51"/>
    </row>
    <row r="56" spans="2:12" s="34" customFormat="1" x14ac:dyDescent="0.25">
      <c r="B56" s="46"/>
      <c r="C56" s="48"/>
      <c r="D56" s="48"/>
      <c r="E56" s="48"/>
      <c r="F56" s="48"/>
      <c r="G56" s="48"/>
      <c r="H56" s="52"/>
      <c r="I56" s="50"/>
      <c r="J56" s="50"/>
      <c r="K56" s="50"/>
      <c r="L56" s="51"/>
    </row>
    <row r="57" spans="2:12" s="34" customFormat="1" x14ac:dyDescent="0.25">
      <c r="K57" s="35"/>
    </row>
    <row r="58" spans="2:12" s="34" customFormat="1" x14ac:dyDescent="0.25">
      <c r="K58" s="35"/>
    </row>
    <row r="59" spans="2:12" s="34" customFormat="1" x14ac:dyDescent="0.25">
      <c r="K59" s="35"/>
    </row>
    <row r="60" spans="2:12" s="34" customFormat="1" x14ac:dyDescent="0.25">
      <c r="K60" s="35"/>
    </row>
    <row r="61" spans="2:12" s="34" customFormat="1" x14ac:dyDescent="0.25">
      <c r="K61" s="35"/>
    </row>
    <row r="62" spans="2:12" s="34" customFormat="1" x14ac:dyDescent="0.25">
      <c r="K62" s="35"/>
    </row>
    <row r="63" spans="2:12" s="34" customFormat="1" x14ac:dyDescent="0.25">
      <c r="K63" s="35"/>
    </row>
    <row r="64" spans="2:12" s="34" customFormat="1" x14ac:dyDescent="0.25">
      <c r="K64" s="35"/>
    </row>
    <row r="65" spans="11:11" s="34" customFormat="1" x14ac:dyDescent="0.25">
      <c r="K65" s="35"/>
    </row>
    <row r="66" spans="11:11" s="34" customFormat="1" x14ac:dyDescent="0.25">
      <c r="K66" s="35"/>
    </row>
    <row r="67" spans="11:11" s="34" customFormat="1" x14ac:dyDescent="0.25">
      <c r="K67" s="35"/>
    </row>
    <row r="68" spans="11:11" s="34" customFormat="1" x14ac:dyDescent="0.25">
      <c r="K68" s="35"/>
    </row>
    <row r="69" spans="11:11" s="34" customFormat="1" x14ac:dyDescent="0.25">
      <c r="K69" s="35"/>
    </row>
    <row r="70" spans="11:11" s="34" customFormat="1" x14ac:dyDescent="0.25">
      <c r="K70" s="35"/>
    </row>
    <row r="71" spans="11:11" s="34" customFormat="1" x14ac:dyDescent="0.25">
      <c r="K71" s="35"/>
    </row>
    <row r="72" spans="11:11" s="34" customFormat="1" x14ac:dyDescent="0.25">
      <c r="K72" s="35"/>
    </row>
  </sheetData>
  <mergeCells count="11">
    <mergeCell ref="I52:K52"/>
    <mergeCell ref="L12:L13"/>
    <mergeCell ref="B2:L6"/>
    <mergeCell ref="H12:H13"/>
    <mergeCell ref="C12:D12"/>
    <mergeCell ref="B12:B13"/>
    <mergeCell ref="F12:F13"/>
    <mergeCell ref="G12:G13"/>
    <mergeCell ref="I11:K11"/>
    <mergeCell ref="E12:E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0" orientation="portrait" r:id="rId1"/>
  <headerFooter>
    <oddFooter>&amp;CPágina 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61"/>
  <sheetViews>
    <sheetView showGridLines="0" zoomScale="85" zoomScaleNormal="85" workbookViewId="0">
      <selection activeCell="G14" sqref="G14"/>
    </sheetView>
  </sheetViews>
  <sheetFormatPr baseColWidth="10" defaultRowHeight="15" x14ac:dyDescent="0.25"/>
  <cols>
    <col min="1" max="1" width="5.85546875" style="1" customWidth="1"/>
    <col min="2" max="2" width="82" style="1" bestFit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9" t="s">
        <v>67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" customHeigh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" customHeight="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2" ht="15.75" x14ac:dyDescent="0.25">
      <c r="B8" s="2" t="s">
        <v>11</v>
      </c>
    </row>
    <row r="9" spans="1:12" x14ac:dyDescent="0.2">
      <c r="B9" s="3" t="s">
        <v>2</v>
      </c>
    </row>
    <row r="11" spans="1:12" x14ac:dyDescent="0.25">
      <c r="B11" s="4"/>
      <c r="I11" s="75"/>
      <c r="J11" s="75"/>
      <c r="K11" s="75"/>
      <c r="L11" s="33" t="s">
        <v>28</v>
      </c>
    </row>
    <row r="12" spans="1:12" s="5" customFormat="1" ht="15" customHeight="1" x14ac:dyDescent="0.25">
      <c r="B12" s="73" t="s">
        <v>27</v>
      </c>
      <c r="C12" s="72" t="s">
        <v>0</v>
      </c>
      <c r="D12" s="72"/>
      <c r="E12" s="70" t="s">
        <v>13</v>
      </c>
      <c r="F12" s="70" t="s">
        <v>29</v>
      </c>
      <c r="G12" s="70" t="s">
        <v>69</v>
      </c>
      <c r="H12" s="70" t="s">
        <v>20</v>
      </c>
      <c r="I12" s="76" t="s">
        <v>22</v>
      </c>
      <c r="J12" s="76"/>
      <c r="K12" s="76"/>
      <c r="L12" s="67" t="s">
        <v>21</v>
      </c>
    </row>
    <row r="13" spans="1:12" s="5" customFormat="1" ht="40.5" customHeight="1" x14ac:dyDescent="0.25">
      <c r="B13" s="74"/>
      <c r="C13" s="21" t="s">
        <v>8</v>
      </c>
      <c r="D13" s="21" t="s">
        <v>7</v>
      </c>
      <c r="E13" s="71"/>
      <c r="F13" s="71"/>
      <c r="G13" s="71"/>
      <c r="H13" s="71"/>
      <c r="I13" s="21" t="s">
        <v>14</v>
      </c>
      <c r="J13" s="21" t="s">
        <v>15</v>
      </c>
      <c r="K13" s="22" t="s">
        <v>16</v>
      </c>
      <c r="L13" s="68"/>
    </row>
    <row r="14" spans="1:12" ht="20.100000000000001" customHeight="1" x14ac:dyDescent="0.25">
      <c r="B14" s="6" t="s">
        <v>30</v>
      </c>
      <c r="C14" s="8">
        <v>71826330</v>
      </c>
      <c r="D14" s="8">
        <v>71826330</v>
      </c>
      <c r="E14" s="19">
        <v>41529517</v>
      </c>
      <c r="F14" s="19">
        <v>26127460.050000001</v>
      </c>
      <c r="G14" s="8">
        <v>8291424.2600000007</v>
      </c>
      <c r="H14" s="8"/>
      <c r="I14" s="13">
        <f>IF(ISERROR(+#REF!/E14)=TRUE,0,++#REF!/E14)</f>
        <v>0</v>
      </c>
      <c r="J14" s="13">
        <f>IF(ISERROR(+G14/E14)=TRUE,0,++G14/E14)</f>
        <v>0.19965135303644396</v>
      </c>
      <c r="K14" s="13">
        <f>IF(ISERROR(+H14/E14)=TRUE,0,++H14/E14)</f>
        <v>0</v>
      </c>
      <c r="L14" s="16">
        <f>+D14-G14</f>
        <v>63534905.740000002</v>
      </c>
    </row>
    <row r="15" spans="1:12" ht="20.100000000000001" customHeight="1" x14ac:dyDescent="0.25">
      <c r="B15" s="7" t="s">
        <v>31</v>
      </c>
      <c r="C15" s="9">
        <v>4240076</v>
      </c>
      <c r="D15" s="9">
        <v>5777439</v>
      </c>
      <c r="E15" s="20">
        <v>2307439</v>
      </c>
      <c r="F15" s="23">
        <v>550637.72</v>
      </c>
      <c r="G15" s="9">
        <v>341287.77999999997</v>
      </c>
      <c r="H15" s="9"/>
      <c r="I15" s="14">
        <f>IF(ISERROR(+#REF!/E15)=TRUE,0,++#REF!/E15)</f>
        <v>0</v>
      </c>
      <c r="J15" s="14">
        <f t="shared" ref="J15:J45" si="0">IF(ISERROR(+G15/E15)=TRUE,0,++G15/E15)</f>
        <v>0.14790760665829084</v>
      </c>
      <c r="K15" s="14">
        <f t="shared" ref="K15:K45" si="1">IF(ISERROR(+H15/E15)=TRUE,0,++H15/E15)</f>
        <v>0</v>
      </c>
      <c r="L15" s="17">
        <f t="shared" ref="L15:L45" si="2">+D15-G15</f>
        <v>5436151.2199999997</v>
      </c>
    </row>
    <row r="16" spans="1:12" ht="20.100000000000001" customHeight="1" x14ac:dyDescent="0.25">
      <c r="B16" s="7" t="s">
        <v>32</v>
      </c>
      <c r="C16" s="9">
        <v>5734517</v>
      </c>
      <c r="D16" s="9">
        <v>6150512</v>
      </c>
      <c r="E16" s="20">
        <v>5150512</v>
      </c>
      <c r="F16" s="23">
        <v>1012442.6099999999</v>
      </c>
      <c r="G16" s="9">
        <v>570081.65</v>
      </c>
      <c r="H16" s="9"/>
      <c r="I16" s="14"/>
      <c r="J16" s="14">
        <f t="shared" si="0"/>
        <v>0.11068446204959818</v>
      </c>
      <c r="K16" s="14">
        <f t="shared" si="1"/>
        <v>0</v>
      </c>
      <c r="L16" s="17">
        <f t="shared" si="2"/>
        <v>5580430.3499999996</v>
      </c>
    </row>
    <row r="17" spans="2:12" ht="20.100000000000001" customHeight="1" x14ac:dyDescent="0.25">
      <c r="B17" s="7" t="s">
        <v>33</v>
      </c>
      <c r="C17" s="9">
        <v>20371200</v>
      </c>
      <c r="D17" s="9">
        <v>20385408</v>
      </c>
      <c r="E17" s="20">
        <v>9354006</v>
      </c>
      <c r="F17" s="23">
        <v>2991464.0700000008</v>
      </c>
      <c r="G17" s="9">
        <v>2284582.8200000008</v>
      </c>
      <c r="H17" s="9"/>
      <c r="I17" s="14"/>
      <c r="J17" s="14">
        <f t="shared" si="0"/>
        <v>0.24423576593814467</v>
      </c>
      <c r="K17" s="14">
        <f t="shared" si="1"/>
        <v>0</v>
      </c>
      <c r="L17" s="17">
        <f t="shared" si="2"/>
        <v>18100825.18</v>
      </c>
    </row>
    <row r="18" spans="2:12" ht="20.100000000000001" customHeight="1" x14ac:dyDescent="0.25">
      <c r="B18" s="7" t="s">
        <v>34</v>
      </c>
      <c r="C18" s="9">
        <v>4272321</v>
      </c>
      <c r="D18" s="9">
        <v>2213380</v>
      </c>
      <c r="E18" s="20">
        <v>1714625</v>
      </c>
      <c r="F18" s="23">
        <v>328443.48</v>
      </c>
      <c r="G18" s="9">
        <v>237840.49</v>
      </c>
      <c r="H18" s="9"/>
      <c r="I18" s="14"/>
      <c r="J18" s="14">
        <f t="shared" si="0"/>
        <v>0.13871283225195014</v>
      </c>
      <c r="K18" s="14">
        <f t="shared" si="1"/>
        <v>0</v>
      </c>
      <c r="L18" s="17">
        <f t="shared" si="2"/>
        <v>1975539.51</v>
      </c>
    </row>
    <row r="19" spans="2:12" ht="20.100000000000001" customHeight="1" x14ac:dyDescent="0.25">
      <c r="B19" s="7" t="s">
        <v>35</v>
      </c>
      <c r="C19" s="9">
        <v>15647775</v>
      </c>
      <c r="D19" s="9">
        <v>15647775</v>
      </c>
      <c r="E19" s="20">
        <v>7227495</v>
      </c>
      <c r="F19" s="23">
        <v>2177877.9700000002</v>
      </c>
      <c r="G19" s="9">
        <v>695722.95</v>
      </c>
      <c r="H19" s="9"/>
      <c r="I19" s="14"/>
      <c r="J19" s="14">
        <f t="shared" si="0"/>
        <v>9.6260592362914121E-2</v>
      </c>
      <c r="K19" s="14">
        <f t="shared" si="1"/>
        <v>0</v>
      </c>
      <c r="L19" s="17">
        <f t="shared" si="2"/>
        <v>14952052.050000001</v>
      </c>
    </row>
    <row r="20" spans="2:12" ht="20.100000000000001" customHeight="1" x14ac:dyDescent="0.25">
      <c r="B20" s="7" t="s">
        <v>36</v>
      </c>
      <c r="C20" s="9">
        <v>16500000</v>
      </c>
      <c r="D20" s="9">
        <v>16500000</v>
      </c>
      <c r="E20" s="20">
        <v>4500000</v>
      </c>
      <c r="F20" s="23">
        <v>2149261.12</v>
      </c>
      <c r="G20" s="9">
        <v>1405874.1199999999</v>
      </c>
      <c r="H20" s="9"/>
      <c r="I20" s="14"/>
      <c r="J20" s="14">
        <f t="shared" si="0"/>
        <v>0.31241647111111109</v>
      </c>
      <c r="K20" s="14">
        <f t="shared" si="1"/>
        <v>0</v>
      </c>
      <c r="L20" s="17">
        <f t="shared" si="2"/>
        <v>15094125.880000001</v>
      </c>
    </row>
    <row r="21" spans="2:12" ht="20.100000000000001" customHeight="1" x14ac:dyDescent="0.25">
      <c r="B21" s="7" t="s">
        <v>37</v>
      </c>
      <c r="C21" s="9">
        <v>10500000</v>
      </c>
      <c r="D21" s="9">
        <v>12302382</v>
      </c>
      <c r="E21" s="20">
        <v>7302382</v>
      </c>
      <c r="F21" s="23">
        <v>646799.06000000006</v>
      </c>
      <c r="G21" s="9">
        <v>370920.88</v>
      </c>
      <c r="H21" s="9"/>
      <c r="I21" s="14"/>
      <c r="J21" s="14">
        <f t="shared" si="0"/>
        <v>5.0794505135447587E-2</v>
      </c>
      <c r="K21" s="14">
        <f t="shared" si="1"/>
        <v>0</v>
      </c>
      <c r="L21" s="17">
        <f t="shared" si="2"/>
        <v>11931461.119999999</v>
      </c>
    </row>
    <row r="22" spans="2:12" ht="20.100000000000001" customHeight="1" x14ac:dyDescent="0.25">
      <c r="B22" s="7" t="s">
        <v>38</v>
      </c>
      <c r="C22" s="9">
        <v>5218754</v>
      </c>
      <c r="D22" s="9">
        <v>5218754</v>
      </c>
      <c r="E22" s="20">
        <v>3118754</v>
      </c>
      <c r="F22" s="23">
        <v>746839.31</v>
      </c>
      <c r="G22" s="9">
        <v>388813.51</v>
      </c>
      <c r="H22" s="9"/>
      <c r="I22" s="14"/>
      <c r="J22" s="14">
        <f t="shared" si="0"/>
        <v>0.12466950262829322</v>
      </c>
      <c r="K22" s="14">
        <f t="shared" si="1"/>
        <v>0</v>
      </c>
      <c r="L22" s="17">
        <f t="shared" si="2"/>
        <v>4829940.49</v>
      </c>
    </row>
    <row r="23" spans="2:12" ht="20.100000000000001" customHeight="1" x14ac:dyDescent="0.25">
      <c r="B23" s="7" t="s">
        <v>39</v>
      </c>
      <c r="C23" s="9">
        <v>3341800</v>
      </c>
      <c r="D23" s="9">
        <v>4805598</v>
      </c>
      <c r="E23" s="20">
        <v>4636598</v>
      </c>
      <c r="F23" s="23">
        <v>1213890.4700000002</v>
      </c>
      <c r="G23" s="9">
        <v>789480.47000000009</v>
      </c>
      <c r="H23" s="9"/>
      <c r="I23" s="14"/>
      <c r="J23" s="14">
        <f t="shared" si="0"/>
        <v>0.17027149431544422</v>
      </c>
      <c r="K23" s="14">
        <f t="shared" si="1"/>
        <v>0</v>
      </c>
      <c r="L23" s="17">
        <f t="shared" si="2"/>
        <v>4016117.53</v>
      </c>
    </row>
    <row r="24" spans="2:12" ht="20.100000000000001" customHeight="1" x14ac:dyDescent="0.25">
      <c r="B24" s="7" t="s">
        <v>40</v>
      </c>
      <c r="C24" s="9">
        <v>12640000</v>
      </c>
      <c r="D24" s="9">
        <v>12640000</v>
      </c>
      <c r="E24" s="20">
        <v>7664019</v>
      </c>
      <c r="F24" s="23">
        <v>1122034.6299999999</v>
      </c>
      <c r="G24" s="9">
        <v>911362.03999999992</v>
      </c>
      <c r="H24" s="9"/>
      <c r="I24" s="14"/>
      <c r="J24" s="14">
        <f t="shared" si="0"/>
        <v>0.11891437638659298</v>
      </c>
      <c r="K24" s="14">
        <f t="shared" si="1"/>
        <v>0</v>
      </c>
      <c r="L24" s="17">
        <f t="shared" si="2"/>
        <v>11728637.960000001</v>
      </c>
    </row>
    <row r="25" spans="2:12" ht="20.100000000000001" customHeight="1" x14ac:dyDescent="0.25">
      <c r="B25" s="7" t="s">
        <v>41</v>
      </c>
      <c r="C25" s="9">
        <v>5399077</v>
      </c>
      <c r="D25" s="9">
        <v>7076149</v>
      </c>
      <c r="E25" s="20">
        <v>4018549</v>
      </c>
      <c r="F25" s="23">
        <v>688180.22</v>
      </c>
      <c r="G25" s="9">
        <v>242385.55000000005</v>
      </c>
      <c r="H25" s="9"/>
      <c r="I25" s="14"/>
      <c r="J25" s="14">
        <f t="shared" si="0"/>
        <v>6.0316683957318935E-2</v>
      </c>
      <c r="K25" s="14">
        <f t="shared" si="1"/>
        <v>0</v>
      </c>
      <c r="L25" s="17">
        <f t="shared" si="2"/>
        <v>6833763.4500000002</v>
      </c>
    </row>
    <row r="26" spans="2:12" ht="20.100000000000001" customHeight="1" x14ac:dyDescent="0.25">
      <c r="B26" s="7" t="s">
        <v>42</v>
      </c>
      <c r="C26" s="9">
        <v>12970307</v>
      </c>
      <c r="D26" s="9">
        <v>18262574</v>
      </c>
      <c r="E26" s="20">
        <v>11142728</v>
      </c>
      <c r="F26" s="23">
        <v>2438128.3699999996</v>
      </c>
      <c r="G26" s="9">
        <v>1347261.02</v>
      </c>
      <c r="H26" s="9"/>
      <c r="I26" s="14"/>
      <c r="J26" s="14">
        <f t="shared" si="0"/>
        <v>0.12090944156583558</v>
      </c>
      <c r="K26" s="14">
        <f t="shared" si="1"/>
        <v>0</v>
      </c>
      <c r="L26" s="17">
        <f t="shared" si="2"/>
        <v>16915312.98</v>
      </c>
    </row>
    <row r="27" spans="2:12" ht="20.100000000000001" customHeight="1" x14ac:dyDescent="0.25">
      <c r="B27" s="7" t="s">
        <v>43</v>
      </c>
      <c r="C27" s="9">
        <v>9600000</v>
      </c>
      <c r="D27" s="9">
        <v>11678574</v>
      </c>
      <c r="E27" s="20">
        <v>9503603</v>
      </c>
      <c r="F27" s="23">
        <v>1804818.3900000001</v>
      </c>
      <c r="G27" s="9">
        <v>1156777.1000000001</v>
      </c>
      <c r="H27" s="9"/>
      <c r="I27" s="14"/>
      <c r="J27" s="14">
        <f t="shared" si="0"/>
        <v>0.12171984667288818</v>
      </c>
      <c r="K27" s="14">
        <f t="shared" si="1"/>
        <v>0</v>
      </c>
      <c r="L27" s="17">
        <f t="shared" si="2"/>
        <v>10521796.9</v>
      </c>
    </row>
    <row r="28" spans="2:12" ht="20.100000000000001" customHeight="1" x14ac:dyDescent="0.25">
      <c r="B28" s="7" t="s">
        <v>44</v>
      </c>
      <c r="C28" s="9">
        <v>6100000</v>
      </c>
      <c r="D28" s="9">
        <v>7198398</v>
      </c>
      <c r="E28" s="20">
        <v>6215392</v>
      </c>
      <c r="F28" s="23">
        <v>339376.65000000008</v>
      </c>
      <c r="G28" s="9">
        <v>316522.39000000007</v>
      </c>
      <c r="H28" s="9"/>
      <c r="I28" s="14"/>
      <c r="J28" s="14">
        <f t="shared" si="0"/>
        <v>5.0925571548825897E-2</v>
      </c>
      <c r="K28" s="14">
        <f t="shared" si="1"/>
        <v>0</v>
      </c>
      <c r="L28" s="17">
        <f t="shared" si="2"/>
        <v>6881875.6100000003</v>
      </c>
    </row>
    <row r="29" spans="2:12" ht="20.100000000000001" customHeight="1" x14ac:dyDescent="0.25">
      <c r="B29" s="7" t="s">
        <v>45</v>
      </c>
      <c r="C29" s="9">
        <v>7665813</v>
      </c>
      <c r="D29" s="9">
        <v>8000000</v>
      </c>
      <c r="E29" s="20">
        <v>6000000</v>
      </c>
      <c r="F29" s="23">
        <v>2744428.96</v>
      </c>
      <c r="G29" s="9">
        <v>1904456.9000000001</v>
      </c>
      <c r="H29" s="9"/>
      <c r="I29" s="14"/>
      <c r="J29" s="14">
        <f t="shared" si="0"/>
        <v>0.31740948333333335</v>
      </c>
      <c r="K29" s="14">
        <f t="shared" si="1"/>
        <v>0</v>
      </c>
      <c r="L29" s="17">
        <f t="shared" si="2"/>
        <v>6095543.0999999996</v>
      </c>
    </row>
    <row r="30" spans="2:12" ht="20.100000000000001" customHeight="1" x14ac:dyDescent="0.25">
      <c r="B30" s="7" t="s">
        <v>46</v>
      </c>
      <c r="C30" s="9">
        <v>1838084</v>
      </c>
      <c r="D30" s="9">
        <v>2873446</v>
      </c>
      <c r="E30" s="20">
        <v>1873446</v>
      </c>
      <c r="F30" s="23">
        <v>359084</v>
      </c>
      <c r="G30" s="9">
        <v>230732.2</v>
      </c>
      <c r="H30" s="9"/>
      <c r="I30" s="14"/>
      <c r="J30" s="14">
        <f t="shared" si="0"/>
        <v>0.12315924771784188</v>
      </c>
      <c r="K30" s="14">
        <f t="shared" si="1"/>
        <v>0</v>
      </c>
      <c r="L30" s="17">
        <f t="shared" si="2"/>
        <v>2642713.7999999998</v>
      </c>
    </row>
    <row r="31" spans="2:12" ht="20.100000000000001" customHeight="1" x14ac:dyDescent="0.25">
      <c r="B31" s="7" t="s">
        <v>47</v>
      </c>
      <c r="C31" s="9">
        <v>3770850</v>
      </c>
      <c r="D31" s="9">
        <v>3285413</v>
      </c>
      <c r="E31" s="20">
        <v>3183196</v>
      </c>
      <c r="F31" s="23">
        <v>1407085.99</v>
      </c>
      <c r="G31" s="9">
        <v>344640.69000000006</v>
      </c>
      <c r="H31" s="9"/>
      <c r="I31" s="14"/>
      <c r="J31" s="14">
        <f t="shared" si="0"/>
        <v>0.10826876196124903</v>
      </c>
      <c r="K31" s="14">
        <f t="shared" si="1"/>
        <v>0</v>
      </c>
      <c r="L31" s="17">
        <f t="shared" si="2"/>
        <v>2940772.31</v>
      </c>
    </row>
    <row r="32" spans="2:12" ht="20.100000000000001" customHeight="1" x14ac:dyDescent="0.25">
      <c r="B32" s="7" t="s">
        <v>48</v>
      </c>
      <c r="C32" s="9">
        <v>3713223</v>
      </c>
      <c r="D32" s="9">
        <v>4762893</v>
      </c>
      <c r="E32" s="20">
        <v>3876112</v>
      </c>
      <c r="F32" s="23">
        <v>426673.96</v>
      </c>
      <c r="G32" s="9">
        <v>222284.50000000003</v>
      </c>
      <c r="H32" s="9"/>
      <c r="I32" s="14"/>
      <c r="J32" s="14">
        <f t="shared" si="0"/>
        <v>5.7347285114568422E-2</v>
      </c>
      <c r="K32" s="14">
        <f t="shared" si="1"/>
        <v>0</v>
      </c>
      <c r="L32" s="17">
        <f t="shared" si="2"/>
        <v>4540608.5</v>
      </c>
    </row>
    <row r="33" spans="2:12" ht="20.100000000000001" customHeight="1" x14ac:dyDescent="0.25">
      <c r="B33" s="7" t="s">
        <v>49</v>
      </c>
      <c r="C33" s="9">
        <v>2582004</v>
      </c>
      <c r="D33" s="9">
        <v>2582004</v>
      </c>
      <c r="E33" s="20">
        <v>1433303</v>
      </c>
      <c r="F33" s="23">
        <v>603339.07000000007</v>
      </c>
      <c r="G33" s="9">
        <v>598339.07000000007</v>
      </c>
      <c r="H33" s="9"/>
      <c r="I33" s="14"/>
      <c r="J33" s="14">
        <f t="shared" si="0"/>
        <v>0.4174546972970824</v>
      </c>
      <c r="K33" s="14">
        <f t="shared" si="1"/>
        <v>0</v>
      </c>
      <c r="L33" s="17">
        <f t="shared" si="2"/>
        <v>1983664.93</v>
      </c>
    </row>
    <row r="34" spans="2:12" ht="20.100000000000001" customHeight="1" x14ac:dyDescent="0.25">
      <c r="B34" s="7" t="s">
        <v>50</v>
      </c>
      <c r="C34" s="9">
        <v>2981000</v>
      </c>
      <c r="D34" s="9">
        <v>2864188</v>
      </c>
      <c r="E34" s="20">
        <v>2864188</v>
      </c>
      <c r="F34" s="23">
        <v>1091263.1299999999</v>
      </c>
      <c r="G34" s="9">
        <v>255341.56</v>
      </c>
      <c r="H34" s="9"/>
      <c r="I34" s="14"/>
      <c r="J34" s="14">
        <f t="shared" si="0"/>
        <v>8.9149720618897921E-2</v>
      </c>
      <c r="K34" s="14">
        <f t="shared" si="1"/>
        <v>0</v>
      </c>
      <c r="L34" s="17">
        <f t="shared" si="2"/>
        <v>2608846.44</v>
      </c>
    </row>
    <row r="35" spans="2:12" ht="20.100000000000001" customHeight="1" x14ac:dyDescent="0.25">
      <c r="B35" s="7" t="s">
        <v>51</v>
      </c>
      <c r="C35" s="9">
        <v>3010862</v>
      </c>
      <c r="D35" s="9">
        <v>5784562</v>
      </c>
      <c r="E35" s="20">
        <v>3784562</v>
      </c>
      <c r="F35" s="23">
        <v>574905.58000000007</v>
      </c>
      <c r="G35" s="9">
        <v>505957.03000000009</v>
      </c>
      <c r="H35" s="9"/>
      <c r="I35" s="14"/>
      <c r="J35" s="14">
        <f t="shared" si="0"/>
        <v>0.13368971891595383</v>
      </c>
      <c r="K35" s="14">
        <f t="shared" si="1"/>
        <v>0</v>
      </c>
      <c r="L35" s="17">
        <f t="shared" si="2"/>
        <v>5278604.97</v>
      </c>
    </row>
    <row r="36" spans="2:12" ht="20.100000000000001" customHeight="1" x14ac:dyDescent="0.25">
      <c r="B36" s="7" t="s">
        <v>52</v>
      </c>
      <c r="C36" s="9">
        <v>4500000</v>
      </c>
      <c r="D36" s="9">
        <v>3239343</v>
      </c>
      <c r="E36" s="20">
        <v>3239343</v>
      </c>
      <c r="F36" s="23">
        <v>2553416.27</v>
      </c>
      <c r="G36" s="9">
        <v>281729.36</v>
      </c>
      <c r="H36" s="9"/>
      <c r="I36" s="14"/>
      <c r="J36" s="14">
        <f t="shared" si="0"/>
        <v>8.697114198774257E-2</v>
      </c>
      <c r="K36" s="14">
        <f t="shared" si="1"/>
        <v>0</v>
      </c>
      <c r="L36" s="17">
        <f t="shared" si="2"/>
        <v>2957613.64</v>
      </c>
    </row>
    <row r="37" spans="2:12" ht="20.100000000000001" customHeight="1" x14ac:dyDescent="0.25">
      <c r="B37" s="7" t="s">
        <v>53</v>
      </c>
      <c r="C37" s="9">
        <v>1639304</v>
      </c>
      <c r="D37" s="9">
        <v>1639304</v>
      </c>
      <c r="E37" s="20">
        <v>1639304</v>
      </c>
      <c r="F37" s="23">
        <v>1484422.27</v>
      </c>
      <c r="G37" s="9">
        <v>1180402.1300000001</v>
      </c>
      <c r="H37" s="9"/>
      <c r="I37" s="14"/>
      <c r="J37" s="14">
        <f t="shared" si="0"/>
        <v>0.72006298404688829</v>
      </c>
      <c r="K37" s="14">
        <f t="shared" si="1"/>
        <v>0</v>
      </c>
      <c r="L37" s="17">
        <f t="shared" si="2"/>
        <v>458901.86999999988</v>
      </c>
    </row>
    <row r="38" spans="2:12" ht="20.100000000000001" customHeight="1" x14ac:dyDescent="0.25">
      <c r="B38" s="7" t="s">
        <v>54</v>
      </c>
      <c r="C38" s="9">
        <v>163328</v>
      </c>
      <c r="D38" s="9">
        <v>2114509</v>
      </c>
      <c r="E38" s="20">
        <v>2025813</v>
      </c>
      <c r="F38" s="23">
        <v>138000</v>
      </c>
      <c r="G38" s="9">
        <v>97500</v>
      </c>
      <c r="H38" s="9"/>
      <c r="I38" s="14"/>
      <c r="J38" s="14">
        <f t="shared" si="0"/>
        <v>4.8128825316058291E-2</v>
      </c>
      <c r="K38" s="14">
        <f t="shared" si="1"/>
        <v>0</v>
      </c>
      <c r="L38" s="17">
        <f t="shared" si="2"/>
        <v>2017009</v>
      </c>
    </row>
    <row r="39" spans="2:12" ht="20.100000000000001" customHeight="1" x14ac:dyDescent="0.25">
      <c r="B39" s="7" t="s">
        <v>55</v>
      </c>
      <c r="C39" s="9">
        <v>2389000</v>
      </c>
      <c r="D39" s="9">
        <v>4025813</v>
      </c>
      <c r="E39" s="20">
        <v>1121551</v>
      </c>
      <c r="F39" s="23">
        <v>456610.23000000004</v>
      </c>
      <c r="G39" s="9">
        <v>155061.32</v>
      </c>
      <c r="H39" s="9"/>
      <c r="I39" s="14"/>
      <c r="J39" s="14">
        <f t="shared" si="0"/>
        <v>0.13825614706776598</v>
      </c>
      <c r="K39" s="14">
        <f t="shared" si="1"/>
        <v>0</v>
      </c>
      <c r="L39" s="17">
        <f t="shared" si="2"/>
        <v>3870751.68</v>
      </c>
    </row>
    <row r="40" spans="2:12" ht="20.100000000000001" customHeight="1" x14ac:dyDescent="0.25">
      <c r="B40" s="7" t="s">
        <v>56</v>
      </c>
      <c r="C40" s="9">
        <v>1261191</v>
      </c>
      <c r="D40" s="9">
        <v>1261191</v>
      </c>
      <c r="E40" s="20">
        <v>2114509</v>
      </c>
      <c r="F40" s="23">
        <v>39321.93</v>
      </c>
      <c r="G40" s="9">
        <v>0</v>
      </c>
      <c r="H40" s="9"/>
      <c r="I40" s="14"/>
      <c r="J40" s="14">
        <f t="shared" si="0"/>
        <v>0</v>
      </c>
      <c r="K40" s="14">
        <f t="shared" si="1"/>
        <v>0</v>
      </c>
      <c r="L40" s="17">
        <f t="shared" si="2"/>
        <v>1261191</v>
      </c>
    </row>
    <row r="41" spans="2:12" ht="20.100000000000001" customHeight="1" x14ac:dyDescent="0.25">
      <c r="B41" s="7" t="s">
        <v>57</v>
      </c>
      <c r="C41" s="9">
        <v>1300000</v>
      </c>
      <c r="D41" s="9">
        <v>2124551</v>
      </c>
      <c r="E41" s="20">
        <v>1124551</v>
      </c>
      <c r="F41" s="23">
        <v>0</v>
      </c>
      <c r="G41" s="9">
        <v>0</v>
      </c>
      <c r="H41" s="9"/>
      <c r="I41" s="14"/>
      <c r="J41" s="14">
        <f t="shared" si="0"/>
        <v>0</v>
      </c>
      <c r="K41" s="14">
        <f t="shared" si="1"/>
        <v>0</v>
      </c>
      <c r="L41" s="17">
        <f t="shared" si="2"/>
        <v>2124551</v>
      </c>
    </row>
    <row r="42" spans="2:12" ht="20.100000000000001" customHeight="1" x14ac:dyDescent="0.25">
      <c r="B42" s="7" t="s">
        <v>58</v>
      </c>
      <c r="C42" s="9">
        <v>6135903</v>
      </c>
      <c r="D42" s="9">
        <v>6135903</v>
      </c>
      <c r="E42" s="20">
        <v>3135903</v>
      </c>
      <c r="F42" s="23">
        <v>2046251.5199999998</v>
      </c>
      <c r="G42" s="9">
        <v>842949.53000000014</v>
      </c>
      <c r="H42" s="9"/>
      <c r="I42" s="14"/>
      <c r="J42" s="14">
        <f t="shared" si="0"/>
        <v>0.26880599623138857</v>
      </c>
      <c r="K42" s="14">
        <f t="shared" si="1"/>
        <v>0</v>
      </c>
      <c r="L42" s="17">
        <f t="shared" si="2"/>
        <v>5292953.47</v>
      </c>
    </row>
    <row r="43" spans="2:12" ht="20.100000000000001" customHeight="1" x14ac:dyDescent="0.25">
      <c r="B43" s="7" t="s">
        <v>59</v>
      </c>
      <c r="C43" s="9">
        <v>7432268</v>
      </c>
      <c r="D43" s="9">
        <v>7432268</v>
      </c>
      <c r="E43" s="20">
        <v>3432268</v>
      </c>
      <c r="F43" s="23">
        <v>2187160</v>
      </c>
      <c r="G43" s="9">
        <v>337065.8</v>
      </c>
      <c r="H43" s="9"/>
      <c r="I43" s="14"/>
      <c r="J43" s="14">
        <f t="shared" si="0"/>
        <v>9.8204977000630481E-2</v>
      </c>
      <c r="K43" s="14">
        <f t="shared" si="1"/>
        <v>0</v>
      </c>
      <c r="L43" s="17">
        <f t="shared" si="2"/>
        <v>7095202.2000000002</v>
      </c>
    </row>
    <row r="44" spans="2:12" ht="20.100000000000001" customHeight="1" x14ac:dyDescent="0.25">
      <c r="B44" s="7" t="s">
        <v>60</v>
      </c>
      <c r="C44" s="9">
        <v>10002456</v>
      </c>
      <c r="D44" s="9">
        <v>10002456</v>
      </c>
      <c r="E44" s="20">
        <v>4002456</v>
      </c>
      <c r="F44" s="23">
        <v>2771200</v>
      </c>
      <c r="G44" s="9">
        <v>386530.42000000004</v>
      </c>
      <c r="H44" s="9"/>
      <c r="I44" s="14"/>
      <c r="J44" s="14">
        <f t="shared" si="0"/>
        <v>9.6573308988281203E-2</v>
      </c>
      <c r="K44" s="14">
        <f t="shared" si="1"/>
        <v>0</v>
      </c>
      <c r="L44" s="17">
        <f t="shared" si="2"/>
        <v>9615925.5800000001</v>
      </c>
    </row>
    <row r="45" spans="2:12" ht="20.100000000000001" customHeight="1" x14ac:dyDescent="0.25">
      <c r="B45" s="7" t="s">
        <v>61</v>
      </c>
      <c r="C45" s="9">
        <v>630907</v>
      </c>
      <c r="D45" s="9">
        <v>3594405</v>
      </c>
      <c r="E45" s="20">
        <v>1334561</v>
      </c>
      <c r="F45" s="23">
        <v>39090.1</v>
      </c>
      <c r="G45" s="9">
        <v>39090.1</v>
      </c>
      <c r="H45" s="9"/>
      <c r="I45" s="14"/>
      <c r="J45" s="14">
        <f t="shared" si="0"/>
        <v>2.9290605674824905E-2</v>
      </c>
      <c r="K45" s="14">
        <f t="shared" si="1"/>
        <v>0</v>
      </c>
      <c r="L45" s="17">
        <f t="shared" si="2"/>
        <v>3555314.9</v>
      </c>
    </row>
    <row r="46" spans="2:12" ht="23.25" customHeight="1" x14ac:dyDescent="0.25">
      <c r="B46" s="29" t="s">
        <v>9</v>
      </c>
      <c r="C46" s="11">
        <f t="shared" ref="C46:H46" si="3">SUM(C14:C45)</f>
        <v>265378350</v>
      </c>
      <c r="D46" s="11">
        <f t="shared" si="3"/>
        <v>289405522</v>
      </c>
      <c r="E46" s="11">
        <f t="shared" si="3"/>
        <v>171570685</v>
      </c>
      <c r="F46" s="11">
        <f t="shared" si="3"/>
        <v>63259907.13000001</v>
      </c>
      <c r="G46" s="11">
        <f t="shared" si="3"/>
        <v>26732417.640000008</v>
      </c>
      <c r="H46" s="11">
        <f t="shared" si="3"/>
        <v>0</v>
      </c>
      <c r="I46" s="15">
        <f>IF(ISERROR(+#REF!/E46)=TRUE,0,++#REF!/E46)</f>
        <v>0</v>
      </c>
      <c r="J46" s="15">
        <f>IF(ISERROR(+G46/E46)=TRUE,0,++G46/E46)</f>
        <v>0.15580993711134281</v>
      </c>
      <c r="K46" s="15">
        <f>IF(ISERROR(+H46/E46)=TRUE,0,++H46/E46)</f>
        <v>0</v>
      </c>
      <c r="L46" s="18">
        <f>SUM(L14:L45)</f>
        <v>262673104.36000004</v>
      </c>
    </row>
    <row r="47" spans="2:12" x14ac:dyDescent="0.2">
      <c r="B47" s="12" t="s">
        <v>68</v>
      </c>
    </row>
    <row r="49" spans="2:11" s="30" customFormat="1" x14ac:dyDescent="0.25">
      <c r="K49" s="36"/>
    </row>
    <row r="50" spans="2:11" s="34" customFormat="1" x14ac:dyDescent="0.25">
      <c r="K50" s="35"/>
    </row>
    <row r="51" spans="2:11" s="34" customFormat="1" x14ac:dyDescent="0.25">
      <c r="K51" s="35"/>
    </row>
    <row r="52" spans="2:11" s="34" customFormat="1" x14ac:dyDescent="0.25">
      <c r="B52" s="43" t="s">
        <v>62</v>
      </c>
      <c r="C52" s="43" t="s">
        <v>8</v>
      </c>
      <c r="D52" s="43" t="s">
        <v>7</v>
      </c>
      <c r="E52" s="44" t="s">
        <v>23</v>
      </c>
      <c r="F52" s="44" t="s">
        <v>24</v>
      </c>
      <c r="G52" s="44" t="s">
        <v>66</v>
      </c>
      <c r="K52" s="35"/>
    </row>
    <row r="53" spans="2:11" s="34" customFormat="1" x14ac:dyDescent="0.25">
      <c r="B53" s="34" t="s">
        <v>63</v>
      </c>
      <c r="C53" s="53">
        <f>C46/$A$1</f>
        <v>265.37835000000001</v>
      </c>
      <c r="D53" s="53">
        <f>D46/$A$1</f>
        <v>289.40552200000002</v>
      </c>
      <c r="E53" s="53">
        <f>E46/$A$1</f>
        <v>171.570685</v>
      </c>
      <c r="F53" s="53">
        <f>F46/$A$1</f>
        <v>63.259907130000009</v>
      </c>
      <c r="G53" s="53">
        <f>G46/$A$1</f>
        <v>26.732417640000008</v>
      </c>
      <c r="K53" s="35"/>
    </row>
    <row r="54" spans="2:11" s="34" customFormat="1" x14ac:dyDescent="0.25">
      <c r="C54" s="53"/>
      <c r="D54" s="53"/>
      <c r="E54" s="53"/>
      <c r="F54" s="53"/>
      <c r="G54" s="53"/>
      <c r="K54" s="35"/>
    </row>
    <row r="55" spans="2:11" s="34" customFormat="1" x14ac:dyDescent="0.25">
      <c r="C55" s="53"/>
      <c r="D55" s="53"/>
      <c r="E55" s="53"/>
      <c r="F55" s="53"/>
      <c r="G55" s="53"/>
      <c r="K55" s="35"/>
    </row>
    <row r="56" spans="2:11" s="34" customFormat="1" x14ac:dyDescent="0.25">
      <c r="C56" s="53"/>
      <c r="D56" s="53"/>
      <c r="E56" s="53"/>
      <c r="F56" s="53"/>
      <c r="G56" s="53"/>
      <c r="K56" s="35"/>
    </row>
    <row r="57" spans="2:11" s="34" customFormat="1" x14ac:dyDescent="0.25">
      <c r="K57" s="35"/>
    </row>
    <row r="58" spans="2:11" s="34" customFormat="1" x14ac:dyDescent="0.25">
      <c r="K58" s="35"/>
    </row>
    <row r="59" spans="2:11" s="34" customFormat="1" x14ac:dyDescent="0.25">
      <c r="K59" s="35"/>
    </row>
    <row r="60" spans="2:11" s="34" customFormat="1" x14ac:dyDescent="0.25">
      <c r="K60" s="35"/>
    </row>
    <row r="61" spans="2:11" s="34" customFormat="1" x14ac:dyDescent="0.25">
      <c r="K61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57"/>
  <sheetViews>
    <sheetView showGridLines="0" zoomScale="85" zoomScaleNormal="85" workbookViewId="0">
      <selection activeCell="G14" sqref="G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9" t="s">
        <v>67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" customHeigh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" customHeight="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2" ht="15.75" x14ac:dyDescent="0.25">
      <c r="B8" s="2" t="s">
        <v>12</v>
      </c>
    </row>
    <row r="9" spans="1:12" x14ac:dyDescent="0.2">
      <c r="B9" s="3" t="s">
        <v>2</v>
      </c>
    </row>
    <row r="11" spans="1:12" x14ac:dyDescent="0.25">
      <c r="B11" s="4"/>
      <c r="I11" s="75"/>
      <c r="J11" s="75"/>
      <c r="K11" s="75"/>
      <c r="L11" s="33" t="s">
        <v>28</v>
      </c>
    </row>
    <row r="12" spans="1:12" s="5" customFormat="1" ht="15" customHeight="1" x14ac:dyDescent="0.25">
      <c r="B12" s="73" t="s">
        <v>27</v>
      </c>
      <c r="C12" s="72" t="s">
        <v>0</v>
      </c>
      <c r="D12" s="72"/>
      <c r="E12" s="70" t="s">
        <v>13</v>
      </c>
      <c r="F12" s="70" t="s">
        <v>29</v>
      </c>
      <c r="G12" s="70" t="s">
        <v>69</v>
      </c>
      <c r="H12" s="70" t="s">
        <v>20</v>
      </c>
      <c r="I12" s="76" t="s">
        <v>22</v>
      </c>
      <c r="J12" s="76"/>
      <c r="K12" s="76"/>
      <c r="L12" s="67" t="s">
        <v>21</v>
      </c>
    </row>
    <row r="13" spans="1:12" s="5" customFormat="1" ht="40.5" customHeight="1" x14ac:dyDescent="0.25">
      <c r="B13" s="74"/>
      <c r="C13" s="21" t="s">
        <v>8</v>
      </c>
      <c r="D13" s="21" t="s">
        <v>7</v>
      </c>
      <c r="E13" s="71"/>
      <c r="F13" s="71"/>
      <c r="G13" s="71"/>
      <c r="H13" s="71"/>
      <c r="I13" s="21" t="s">
        <v>14</v>
      </c>
      <c r="J13" s="21" t="s">
        <v>15</v>
      </c>
      <c r="K13" s="22" t="s">
        <v>16</v>
      </c>
      <c r="L13" s="68"/>
    </row>
    <row r="14" spans="1:12" ht="20.100000000000001" customHeight="1" x14ac:dyDescent="0.25">
      <c r="B14" s="25" t="s">
        <v>31</v>
      </c>
      <c r="C14" s="62">
        <v>0</v>
      </c>
      <c r="D14" s="62">
        <v>5735815</v>
      </c>
      <c r="E14" s="63">
        <v>5735815</v>
      </c>
      <c r="F14" s="63">
        <v>2120557.5</v>
      </c>
      <c r="G14" s="55">
        <v>749686.54</v>
      </c>
      <c r="H14" s="8"/>
      <c r="I14" s="13">
        <f>IF(ISERROR(+#REF!/E14)=TRUE,0,++#REF!/E14)</f>
        <v>0</v>
      </c>
      <c r="J14" s="13">
        <f>IF(ISERROR(+G14/E14)=TRUE,0,++G14/E14)</f>
        <v>0.13070270571836784</v>
      </c>
      <c r="K14" s="13">
        <f>IF(ISERROR(+H14/E14)=TRUE,0,++H14/E14)</f>
        <v>0</v>
      </c>
      <c r="L14" s="16">
        <f>+D14-G14</f>
        <v>4986128.46</v>
      </c>
    </row>
    <row r="15" spans="1:12" ht="20.100000000000001" customHeight="1" x14ac:dyDescent="0.25">
      <c r="B15" s="42" t="s">
        <v>32</v>
      </c>
      <c r="C15" s="64">
        <v>0</v>
      </c>
      <c r="D15" s="64">
        <v>8738125</v>
      </c>
      <c r="E15" s="65">
        <v>8738125</v>
      </c>
      <c r="F15" s="65">
        <v>3676420.2800000007</v>
      </c>
      <c r="G15" s="57">
        <v>1119812.22</v>
      </c>
      <c r="H15" s="38"/>
      <c r="I15" s="40"/>
      <c r="J15" s="40">
        <f t="shared" ref="J15:J42" si="0">IF(ISERROR(+G15/E15)=TRUE,0,++G15/E15)</f>
        <v>0.12815246062513411</v>
      </c>
      <c r="K15" s="40">
        <f t="shared" ref="K15:K42" si="1">IF(ISERROR(+H15/E15)=TRUE,0,++H15/E15)</f>
        <v>0</v>
      </c>
      <c r="L15" s="41">
        <f t="shared" ref="L15:L42" si="2">+D15-G15</f>
        <v>7618312.7800000003</v>
      </c>
    </row>
    <row r="16" spans="1:12" ht="20.100000000000001" customHeight="1" x14ac:dyDescent="0.25">
      <c r="B16" s="42" t="s">
        <v>33</v>
      </c>
      <c r="C16" s="64">
        <v>0</v>
      </c>
      <c r="D16" s="64">
        <v>8043259</v>
      </c>
      <c r="E16" s="65">
        <v>8043599</v>
      </c>
      <c r="F16" s="65">
        <v>3899128.8300000005</v>
      </c>
      <c r="G16" s="57">
        <v>3275146.16</v>
      </c>
      <c r="H16" s="38"/>
      <c r="I16" s="40"/>
      <c r="J16" s="40">
        <f t="shared" si="0"/>
        <v>0.4071742213902011</v>
      </c>
      <c r="K16" s="40">
        <f t="shared" si="1"/>
        <v>0</v>
      </c>
      <c r="L16" s="41">
        <f t="shared" si="2"/>
        <v>4768112.84</v>
      </c>
    </row>
    <row r="17" spans="2:12" ht="20.100000000000001" customHeight="1" x14ac:dyDescent="0.25">
      <c r="B17" s="42" t="s">
        <v>34</v>
      </c>
      <c r="C17" s="64">
        <v>0</v>
      </c>
      <c r="D17" s="64">
        <v>1784291</v>
      </c>
      <c r="E17" s="65">
        <v>1784291</v>
      </c>
      <c r="F17" s="65">
        <v>171930</v>
      </c>
      <c r="G17" s="57">
        <v>129630</v>
      </c>
      <c r="H17" s="38"/>
      <c r="I17" s="40"/>
      <c r="J17" s="40">
        <f t="shared" si="0"/>
        <v>7.2650705518326322E-2</v>
      </c>
      <c r="K17" s="40">
        <f t="shared" si="1"/>
        <v>0</v>
      </c>
      <c r="L17" s="41">
        <f t="shared" si="2"/>
        <v>1654661</v>
      </c>
    </row>
    <row r="18" spans="2:12" ht="20.100000000000001" customHeight="1" x14ac:dyDescent="0.25">
      <c r="B18" s="42" t="s">
        <v>35</v>
      </c>
      <c r="C18" s="64">
        <v>0</v>
      </c>
      <c r="D18" s="64">
        <v>28426654</v>
      </c>
      <c r="E18" s="65">
        <v>28426654</v>
      </c>
      <c r="F18" s="65">
        <v>7410056.0100000026</v>
      </c>
      <c r="G18" s="57">
        <v>4952820.5300000012</v>
      </c>
      <c r="H18" s="38"/>
      <c r="I18" s="40"/>
      <c r="J18" s="40">
        <f t="shared" si="0"/>
        <v>0.17423156907598064</v>
      </c>
      <c r="K18" s="40">
        <f t="shared" si="1"/>
        <v>0</v>
      </c>
      <c r="L18" s="41">
        <f t="shared" si="2"/>
        <v>23473833.469999999</v>
      </c>
    </row>
    <row r="19" spans="2:12" ht="20.100000000000001" customHeight="1" x14ac:dyDescent="0.25">
      <c r="B19" s="42" t="s">
        <v>36</v>
      </c>
      <c r="C19" s="64">
        <v>0</v>
      </c>
      <c r="D19" s="64">
        <v>22720983</v>
      </c>
      <c r="E19" s="65">
        <v>22723807</v>
      </c>
      <c r="F19" s="65">
        <v>5339667.47</v>
      </c>
      <c r="G19" s="57">
        <v>3364996.0900000003</v>
      </c>
      <c r="H19" s="38"/>
      <c r="I19" s="40"/>
      <c r="J19" s="40">
        <f t="shared" si="0"/>
        <v>0.14808240934276551</v>
      </c>
      <c r="K19" s="40">
        <f t="shared" si="1"/>
        <v>0</v>
      </c>
      <c r="L19" s="41">
        <f t="shared" si="2"/>
        <v>19355986.91</v>
      </c>
    </row>
    <row r="20" spans="2:12" ht="20.100000000000001" customHeight="1" x14ac:dyDescent="0.25">
      <c r="B20" s="42" t="s">
        <v>37</v>
      </c>
      <c r="C20" s="64">
        <v>0</v>
      </c>
      <c r="D20" s="64">
        <v>29607912</v>
      </c>
      <c r="E20" s="65">
        <v>37566168</v>
      </c>
      <c r="F20" s="65">
        <v>11332147.109999998</v>
      </c>
      <c r="G20" s="57">
        <v>5041610.08</v>
      </c>
      <c r="H20" s="38"/>
      <c r="I20" s="40"/>
      <c r="J20" s="40">
        <f t="shared" si="0"/>
        <v>0.13420613143187776</v>
      </c>
      <c r="K20" s="40">
        <f t="shared" si="1"/>
        <v>0</v>
      </c>
      <c r="L20" s="41">
        <f t="shared" si="2"/>
        <v>24566301.920000002</v>
      </c>
    </row>
    <row r="21" spans="2:12" ht="20.100000000000001" customHeight="1" x14ac:dyDescent="0.25">
      <c r="B21" s="42" t="s">
        <v>38</v>
      </c>
      <c r="C21" s="64">
        <v>0</v>
      </c>
      <c r="D21" s="64">
        <v>5729218</v>
      </c>
      <c r="E21" s="65">
        <v>7316219</v>
      </c>
      <c r="F21" s="65">
        <v>2879131.6700000004</v>
      </c>
      <c r="G21" s="57">
        <v>1110793.3699999999</v>
      </c>
      <c r="H21" s="38"/>
      <c r="I21" s="40"/>
      <c r="J21" s="40">
        <f t="shared" si="0"/>
        <v>0.15182615091210364</v>
      </c>
      <c r="K21" s="40">
        <f t="shared" si="1"/>
        <v>0</v>
      </c>
      <c r="L21" s="41">
        <f t="shared" si="2"/>
        <v>4618424.63</v>
      </c>
    </row>
    <row r="22" spans="2:12" ht="20.100000000000001" customHeight="1" x14ac:dyDescent="0.25">
      <c r="B22" s="42" t="s">
        <v>39</v>
      </c>
      <c r="C22" s="64">
        <v>0</v>
      </c>
      <c r="D22" s="64">
        <v>11520749</v>
      </c>
      <c r="E22" s="65">
        <v>15809479</v>
      </c>
      <c r="F22" s="65">
        <v>3509404.9699999997</v>
      </c>
      <c r="G22" s="57">
        <v>1291504.47</v>
      </c>
      <c r="H22" s="38"/>
      <c r="I22" s="40"/>
      <c r="J22" s="40">
        <f t="shared" si="0"/>
        <v>8.1691779343266144E-2</v>
      </c>
      <c r="K22" s="40">
        <f t="shared" si="1"/>
        <v>0</v>
      </c>
      <c r="L22" s="41">
        <f t="shared" si="2"/>
        <v>10229244.529999999</v>
      </c>
    </row>
    <row r="23" spans="2:12" ht="20.100000000000001" customHeight="1" x14ac:dyDescent="0.25">
      <c r="B23" s="42" t="s">
        <v>40</v>
      </c>
      <c r="C23" s="64">
        <v>0</v>
      </c>
      <c r="D23" s="64">
        <v>23838884</v>
      </c>
      <c r="E23" s="65">
        <v>37164874</v>
      </c>
      <c r="F23" s="65">
        <v>15718399.439999999</v>
      </c>
      <c r="G23" s="57">
        <v>9689792.3599999994</v>
      </c>
      <c r="H23" s="38"/>
      <c r="I23" s="40"/>
      <c r="J23" s="40">
        <f t="shared" si="0"/>
        <v>0.26072447763444589</v>
      </c>
      <c r="K23" s="40">
        <f t="shared" si="1"/>
        <v>0</v>
      </c>
      <c r="L23" s="41">
        <f t="shared" si="2"/>
        <v>14149091.640000001</v>
      </c>
    </row>
    <row r="24" spans="2:12" ht="20.100000000000001" customHeight="1" x14ac:dyDescent="0.25">
      <c r="B24" s="42" t="s">
        <v>41</v>
      </c>
      <c r="C24" s="64">
        <v>0</v>
      </c>
      <c r="D24" s="64">
        <v>22487835</v>
      </c>
      <c r="E24" s="65">
        <v>31012541</v>
      </c>
      <c r="F24" s="65">
        <v>6856211.5299999993</v>
      </c>
      <c r="G24" s="57">
        <v>1592625.18</v>
      </c>
      <c r="H24" s="38"/>
      <c r="I24" s="40"/>
      <c r="J24" s="40">
        <f t="shared" si="0"/>
        <v>5.135423053531795E-2</v>
      </c>
      <c r="K24" s="40">
        <f t="shared" si="1"/>
        <v>0</v>
      </c>
      <c r="L24" s="41">
        <f t="shared" si="2"/>
        <v>20895209.82</v>
      </c>
    </row>
    <row r="25" spans="2:12" ht="20.100000000000001" customHeight="1" x14ac:dyDescent="0.25">
      <c r="B25" s="42" t="s">
        <v>42</v>
      </c>
      <c r="C25" s="64">
        <v>0</v>
      </c>
      <c r="D25" s="64">
        <v>41953427</v>
      </c>
      <c r="E25" s="65">
        <v>59121690</v>
      </c>
      <c r="F25" s="65">
        <v>14699993.84</v>
      </c>
      <c r="G25" s="57">
        <v>2020855.44</v>
      </c>
      <c r="H25" s="38"/>
      <c r="I25" s="40"/>
      <c r="J25" s="40">
        <f t="shared" si="0"/>
        <v>3.4181286766328901E-2</v>
      </c>
      <c r="K25" s="40">
        <f t="shared" si="1"/>
        <v>0</v>
      </c>
      <c r="L25" s="41">
        <f t="shared" si="2"/>
        <v>39932571.560000002</v>
      </c>
    </row>
    <row r="26" spans="2:12" ht="20.100000000000001" customHeight="1" x14ac:dyDescent="0.25">
      <c r="B26" s="42" t="s">
        <v>43</v>
      </c>
      <c r="C26" s="64">
        <v>0</v>
      </c>
      <c r="D26" s="64">
        <v>23523471</v>
      </c>
      <c r="E26" s="65">
        <v>35424860</v>
      </c>
      <c r="F26" s="65">
        <v>19293312.150000006</v>
      </c>
      <c r="G26" s="57">
        <v>8145163.9699999988</v>
      </c>
      <c r="H26" s="38"/>
      <c r="I26" s="40"/>
      <c r="J26" s="40">
        <f t="shared" si="0"/>
        <v>0.22992790853654746</v>
      </c>
      <c r="K26" s="40">
        <f t="shared" si="1"/>
        <v>0</v>
      </c>
      <c r="L26" s="41">
        <f t="shared" si="2"/>
        <v>15378307.030000001</v>
      </c>
    </row>
    <row r="27" spans="2:12" ht="20.100000000000001" customHeight="1" x14ac:dyDescent="0.25">
      <c r="B27" s="42" t="s">
        <v>44</v>
      </c>
      <c r="C27" s="64">
        <v>0</v>
      </c>
      <c r="D27" s="64">
        <v>8812236</v>
      </c>
      <c r="E27" s="65">
        <v>12407792</v>
      </c>
      <c r="F27" s="65">
        <v>3142730.84</v>
      </c>
      <c r="G27" s="57">
        <v>2018779.91</v>
      </c>
      <c r="H27" s="38"/>
      <c r="I27" s="40"/>
      <c r="J27" s="40">
        <f t="shared" si="0"/>
        <v>0.16270259124266429</v>
      </c>
      <c r="K27" s="40">
        <f t="shared" si="1"/>
        <v>0</v>
      </c>
      <c r="L27" s="41">
        <f t="shared" si="2"/>
        <v>6793456.0899999999</v>
      </c>
    </row>
    <row r="28" spans="2:12" ht="20.100000000000001" customHeight="1" x14ac:dyDescent="0.25">
      <c r="B28" s="42" t="s">
        <v>45</v>
      </c>
      <c r="C28" s="64">
        <v>0</v>
      </c>
      <c r="D28" s="64">
        <v>3807459</v>
      </c>
      <c r="E28" s="65">
        <v>6244498</v>
      </c>
      <c r="F28" s="65">
        <v>1469724.2000000002</v>
      </c>
      <c r="G28" s="57">
        <v>1037225.53</v>
      </c>
      <c r="H28" s="38"/>
      <c r="I28" s="40"/>
      <c r="J28" s="40">
        <f t="shared" si="0"/>
        <v>0.16610230798376427</v>
      </c>
      <c r="K28" s="40">
        <f t="shared" si="1"/>
        <v>0</v>
      </c>
      <c r="L28" s="41">
        <f t="shared" si="2"/>
        <v>2770233.4699999997</v>
      </c>
    </row>
    <row r="29" spans="2:12" ht="20.100000000000001" customHeight="1" x14ac:dyDescent="0.25">
      <c r="B29" s="42" t="s">
        <v>46</v>
      </c>
      <c r="C29" s="64">
        <v>0</v>
      </c>
      <c r="D29" s="64">
        <v>3363827</v>
      </c>
      <c r="E29" s="65">
        <v>5245451</v>
      </c>
      <c r="F29" s="65">
        <v>1627304.9300000002</v>
      </c>
      <c r="G29" s="57">
        <v>508616.74</v>
      </c>
      <c r="H29" s="38"/>
      <c r="I29" s="40"/>
      <c r="J29" s="40">
        <f t="shared" si="0"/>
        <v>9.696339552118588E-2</v>
      </c>
      <c r="K29" s="40">
        <f t="shared" si="1"/>
        <v>0</v>
      </c>
      <c r="L29" s="41">
        <f t="shared" si="2"/>
        <v>2855210.26</v>
      </c>
    </row>
    <row r="30" spans="2:12" ht="20.100000000000001" customHeight="1" x14ac:dyDescent="0.25">
      <c r="B30" s="42" t="s">
        <v>47</v>
      </c>
      <c r="C30" s="64">
        <v>0</v>
      </c>
      <c r="D30" s="64">
        <v>8853973</v>
      </c>
      <c r="E30" s="65">
        <v>8853973</v>
      </c>
      <c r="F30" s="65">
        <v>2468937.2500000005</v>
      </c>
      <c r="G30" s="57">
        <v>1356490.15</v>
      </c>
      <c r="H30" s="38"/>
      <c r="I30" s="40"/>
      <c r="J30" s="40">
        <f t="shared" si="0"/>
        <v>0.15320694449824954</v>
      </c>
      <c r="K30" s="40">
        <f t="shared" si="1"/>
        <v>0</v>
      </c>
      <c r="L30" s="41">
        <f t="shared" si="2"/>
        <v>7497482.8499999996</v>
      </c>
    </row>
    <row r="31" spans="2:12" ht="20.100000000000001" customHeight="1" x14ac:dyDescent="0.25">
      <c r="B31" s="42" t="s">
        <v>48</v>
      </c>
      <c r="C31" s="64">
        <v>0</v>
      </c>
      <c r="D31" s="64">
        <v>14798331</v>
      </c>
      <c r="E31" s="65">
        <v>20337664</v>
      </c>
      <c r="F31" s="65">
        <v>2734829.5</v>
      </c>
      <c r="G31" s="57">
        <v>1016095.47</v>
      </c>
      <c r="H31" s="38"/>
      <c r="I31" s="40"/>
      <c r="J31" s="40">
        <f t="shared" si="0"/>
        <v>4.9961267429730373E-2</v>
      </c>
      <c r="K31" s="40">
        <f t="shared" si="1"/>
        <v>0</v>
      </c>
      <c r="L31" s="41">
        <f t="shared" si="2"/>
        <v>13782235.529999999</v>
      </c>
    </row>
    <row r="32" spans="2:12" ht="20.100000000000001" customHeight="1" x14ac:dyDescent="0.25">
      <c r="B32" s="42" t="s">
        <v>49</v>
      </c>
      <c r="C32" s="64">
        <v>0</v>
      </c>
      <c r="D32" s="64">
        <v>3684156</v>
      </c>
      <c r="E32" s="65">
        <v>5216516</v>
      </c>
      <c r="F32" s="65">
        <v>2166856.0100000002</v>
      </c>
      <c r="G32" s="57">
        <v>1857054.2900000005</v>
      </c>
      <c r="H32" s="38"/>
      <c r="I32" s="40"/>
      <c r="J32" s="40">
        <f t="shared" si="0"/>
        <v>0.35599512969959268</v>
      </c>
      <c r="K32" s="40">
        <f t="shared" si="1"/>
        <v>0</v>
      </c>
      <c r="L32" s="41">
        <f t="shared" si="2"/>
        <v>1827101.7099999995</v>
      </c>
    </row>
    <row r="33" spans="2:12" ht="20.100000000000001" customHeight="1" x14ac:dyDescent="0.25">
      <c r="B33" s="42" t="s">
        <v>50</v>
      </c>
      <c r="C33" s="64">
        <v>0</v>
      </c>
      <c r="D33" s="64">
        <v>2252457</v>
      </c>
      <c r="E33" s="65">
        <v>2976550</v>
      </c>
      <c r="F33" s="65">
        <v>1145764.27</v>
      </c>
      <c r="G33" s="57">
        <v>506468.9</v>
      </c>
      <c r="H33" s="38"/>
      <c r="I33" s="40"/>
      <c r="J33" s="40">
        <f t="shared" si="0"/>
        <v>0.1701529959180931</v>
      </c>
      <c r="K33" s="40">
        <f t="shared" si="1"/>
        <v>0</v>
      </c>
      <c r="L33" s="41">
        <f t="shared" si="2"/>
        <v>1745988.1</v>
      </c>
    </row>
    <row r="34" spans="2:12" ht="20.100000000000001" customHeight="1" x14ac:dyDescent="0.25">
      <c r="B34" s="42" t="s">
        <v>51</v>
      </c>
      <c r="C34" s="64">
        <v>0</v>
      </c>
      <c r="D34" s="64">
        <v>11604317</v>
      </c>
      <c r="E34" s="65">
        <v>15143813</v>
      </c>
      <c r="F34" s="65">
        <v>3814150.9899999998</v>
      </c>
      <c r="G34" s="57">
        <v>1630589.5899999999</v>
      </c>
      <c r="H34" s="38"/>
      <c r="I34" s="40"/>
      <c r="J34" s="40">
        <f t="shared" si="0"/>
        <v>0.1076736479775602</v>
      </c>
      <c r="K34" s="40">
        <f t="shared" si="1"/>
        <v>0</v>
      </c>
      <c r="L34" s="41">
        <f t="shared" si="2"/>
        <v>9973727.4100000001</v>
      </c>
    </row>
    <row r="35" spans="2:12" ht="20.100000000000001" customHeight="1" x14ac:dyDescent="0.25">
      <c r="B35" s="42" t="s">
        <v>52</v>
      </c>
      <c r="C35" s="64">
        <v>0</v>
      </c>
      <c r="D35" s="64">
        <v>4937964</v>
      </c>
      <c r="E35" s="65">
        <v>6559414</v>
      </c>
      <c r="F35" s="65">
        <v>930729.33000000007</v>
      </c>
      <c r="G35" s="57">
        <v>614025.32999999996</v>
      </c>
      <c r="H35" s="38"/>
      <c r="I35" s="40"/>
      <c r="J35" s="40">
        <f t="shared" si="0"/>
        <v>9.3609784349638542E-2</v>
      </c>
      <c r="K35" s="40">
        <f t="shared" si="1"/>
        <v>0</v>
      </c>
      <c r="L35" s="41">
        <f t="shared" si="2"/>
        <v>4323938.67</v>
      </c>
    </row>
    <row r="36" spans="2:12" ht="20.100000000000001" customHeight="1" x14ac:dyDescent="0.25">
      <c r="B36" s="42" t="s">
        <v>55</v>
      </c>
      <c r="C36" s="64">
        <v>0</v>
      </c>
      <c r="D36" s="64">
        <v>47558179</v>
      </c>
      <c r="E36" s="65">
        <v>46254937</v>
      </c>
      <c r="F36" s="65">
        <v>7519659.6000000006</v>
      </c>
      <c r="G36" s="57">
        <v>508698.28</v>
      </c>
      <c r="H36" s="38"/>
      <c r="I36" s="40"/>
      <c r="J36" s="40">
        <f t="shared" si="0"/>
        <v>1.0997707769010691E-2</v>
      </c>
      <c r="K36" s="40">
        <f t="shared" si="1"/>
        <v>0</v>
      </c>
      <c r="L36" s="41">
        <f t="shared" si="2"/>
        <v>47049480.719999999</v>
      </c>
    </row>
    <row r="37" spans="2:12" ht="20.100000000000001" customHeight="1" x14ac:dyDescent="0.25">
      <c r="B37" s="42" t="s">
        <v>56</v>
      </c>
      <c r="C37" s="64">
        <v>0</v>
      </c>
      <c r="D37" s="64">
        <v>1928322</v>
      </c>
      <c r="E37" s="65">
        <v>2392120</v>
      </c>
      <c r="F37" s="65">
        <v>562069.81999999995</v>
      </c>
      <c r="G37" s="57">
        <v>244910.17</v>
      </c>
      <c r="H37" s="38"/>
      <c r="I37" s="40"/>
      <c r="J37" s="40">
        <f t="shared" si="0"/>
        <v>0.10238205859237831</v>
      </c>
      <c r="K37" s="40">
        <f t="shared" si="1"/>
        <v>0</v>
      </c>
      <c r="L37" s="41">
        <f t="shared" si="2"/>
        <v>1683411.83</v>
      </c>
    </row>
    <row r="38" spans="2:12" ht="20.100000000000001" customHeight="1" x14ac:dyDescent="0.25">
      <c r="B38" s="42" t="s">
        <v>57</v>
      </c>
      <c r="C38" s="64">
        <v>0</v>
      </c>
      <c r="D38" s="64">
        <v>11014270</v>
      </c>
      <c r="E38" s="65">
        <v>15222530</v>
      </c>
      <c r="F38" s="65">
        <v>4037267.75</v>
      </c>
      <c r="G38" s="57">
        <v>1480110.48</v>
      </c>
      <c r="H38" s="38"/>
      <c r="I38" s="40"/>
      <c r="J38" s="40">
        <f t="shared" si="0"/>
        <v>9.7231569259512055E-2</v>
      </c>
      <c r="K38" s="40">
        <f t="shared" si="1"/>
        <v>0</v>
      </c>
      <c r="L38" s="41">
        <f t="shared" si="2"/>
        <v>9534159.5199999996</v>
      </c>
    </row>
    <row r="39" spans="2:12" ht="20.100000000000001" customHeight="1" x14ac:dyDescent="0.25">
      <c r="B39" s="42" t="s">
        <v>58</v>
      </c>
      <c r="C39" s="64">
        <v>0</v>
      </c>
      <c r="D39" s="64">
        <v>10298323</v>
      </c>
      <c r="E39" s="65">
        <v>15339179</v>
      </c>
      <c r="F39" s="65">
        <v>807546.1</v>
      </c>
      <c r="G39" s="57">
        <v>572467</v>
      </c>
      <c r="H39" s="38"/>
      <c r="I39" s="40"/>
      <c r="J39" s="40">
        <f t="shared" si="0"/>
        <v>3.7320576283776337E-2</v>
      </c>
      <c r="K39" s="40">
        <f t="shared" si="1"/>
        <v>0</v>
      </c>
      <c r="L39" s="41">
        <f t="shared" si="2"/>
        <v>9725856</v>
      </c>
    </row>
    <row r="40" spans="2:12" ht="20.100000000000001" customHeight="1" x14ac:dyDescent="0.25">
      <c r="B40" s="42" t="s">
        <v>59</v>
      </c>
      <c r="C40" s="64">
        <v>0</v>
      </c>
      <c r="D40" s="64">
        <v>11630646</v>
      </c>
      <c r="E40" s="65">
        <v>15972212</v>
      </c>
      <c r="F40" s="65">
        <v>684482.3</v>
      </c>
      <c r="G40" s="57">
        <v>427157.65</v>
      </c>
      <c r="H40" s="38"/>
      <c r="I40" s="40"/>
      <c r="J40" s="40">
        <f t="shared" si="0"/>
        <v>2.6743800420380097E-2</v>
      </c>
      <c r="K40" s="40">
        <f t="shared" si="1"/>
        <v>0</v>
      </c>
      <c r="L40" s="41">
        <f t="shared" si="2"/>
        <v>11203488.35</v>
      </c>
    </row>
    <row r="41" spans="2:12" ht="20.100000000000001" customHeight="1" x14ac:dyDescent="0.25">
      <c r="B41" s="42" t="s">
        <v>60</v>
      </c>
      <c r="C41" s="64">
        <v>0</v>
      </c>
      <c r="D41" s="64">
        <v>8792468</v>
      </c>
      <c r="E41" s="65">
        <v>12365023</v>
      </c>
      <c r="F41" s="65">
        <v>192073.19</v>
      </c>
      <c r="G41" s="57">
        <v>112740.72</v>
      </c>
      <c r="H41" s="38"/>
      <c r="I41" s="40"/>
      <c r="J41" s="40">
        <f t="shared" si="0"/>
        <v>9.11771211424354E-3</v>
      </c>
      <c r="K41" s="40">
        <f t="shared" si="1"/>
        <v>0</v>
      </c>
      <c r="L41" s="41">
        <f t="shared" si="2"/>
        <v>8679727.2799999993</v>
      </c>
    </row>
    <row r="42" spans="2:12" ht="20.100000000000001" customHeight="1" x14ac:dyDescent="0.25">
      <c r="B42" s="42" t="s">
        <v>61</v>
      </c>
      <c r="C42" s="64">
        <v>0</v>
      </c>
      <c r="D42" s="64">
        <v>6108882</v>
      </c>
      <c r="E42" s="65">
        <v>8460589</v>
      </c>
      <c r="F42" s="65">
        <v>2651458.4899999993</v>
      </c>
      <c r="G42" s="57">
        <v>150050</v>
      </c>
      <c r="H42" s="38"/>
      <c r="I42" s="40"/>
      <c r="J42" s="40">
        <f t="shared" si="0"/>
        <v>1.7735171865693983E-2</v>
      </c>
      <c r="K42" s="40">
        <f t="shared" si="1"/>
        <v>0</v>
      </c>
      <c r="L42" s="41">
        <f t="shared" si="2"/>
        <v>5958832</v>
      </c>
    </row>
    <row r="43" spans="2:12" ht="23.25" customHeight="1" x14ac:dyDescent="0.25">
      <c r="B43" s="29" t="s">
        <v>9</v>
      </c>
      <c r="C43" s="61">
        <f t="shared" ref="C43:H43" si="3">SUM(C14:C42)</f>
        <v>0</v>
      </c>
      <c r="D43" s="61">
        <f t="shared" si="3"/>
        <v>393556433</v>
      </c>
      <c r="E43" s="61">
        <f t="shared" si="3"/>
        <v>497860383</v>
      </c>
      <c r="F43" s="61">
        <f t="shared" si="3"/>
        <v>132861945.36999999</v>
      </c>
      <c r="G43" s="61">
        <f t="shared" si="3"/>
        <v>56525916.61999999</v>
      </c>
      <c r="H43" s="11">
        <f t="shared" si="3"/>
        <v>0</v>
      </c>
      <c r="I43" s="15">
        <f>IF(ISERROR(+#REF!/E43)=TRUE,0,++#REF!/E43)</f>
        <v>0</v>
      </c>
      <c r="J43" s="15">
        <f>IF(ISERROR(+G43/E43)=TRUE,0,++G43/E43)</f>
        <v>0.1135376875729435</v>
      </c>
      <c r="K43" s="15">
        <f>IF(ISERROR(+H43/E43)=TRUE,0,++H43/E43)</f>
        <v>0</v>
      </c>
      <c r="L43" s="18">
        <f>SUM(L14:L42)</f>
        <v>337030516.37999994</v>
      </c>
    </row>
    <row r="44" spans="2:12" x14ac:dyDescent="0.2">
      <c r="B44" s="12" t="s">
        <v>68</v>
      </c>
    </row>
    <row r="47" spans="2:12" s="34" customFormat="1" x14ac:dyDescent="0.25">
      <c r="K47" s="35"/>
    </row>
    <row r="48" spans="2:12" s="34" customFormat="1" x14ac:dyDescent="0.25">
      <c r="K48" s="35"/>
    </row>
    <row r="49" spans="2:11" s="34" customFormat="1" x14ac:dyDescent="0.25">
      <c r="B49" s="43" t="s">
        <v>62</v>
      </c>
      <c r="C49" s="43" t="s">
        <v>8</v>
      </c>
      <c r="D49" s="43" t="s">
        <v>7</v>
      </c>
      <c r="E49" s="44" t="s">
        <v>23</v>
      </c>
      <c r="F49" s="44" t="s">
        <v>24</v>
      </c>
      <c r="G49" s="44" t="s">
        <v>66</v>
      </c>
      <c r="K49" s="35"/>
    </row>
    <row r="50" spans="2:11" s="34" customFormat="1" x14ac:dyDescent="0.25">
      <c r="B50" s="34" t="s">
        <v>63</v>
      </c>
      <c r="C50" s="54">
        <f>C43/$A$1</f>
        <v>0</v>
      </c>
      <c r="D50" s="54">
        <f>D43/$A$1</f>
        <v>393.55643300000003</v>
      </c>
      <c r="E50" s="54">
        <f>E43/$A$1</f>
        <v>497.86038300000001</v>
      </c>
      <c r="F50" s="54">
        <f>F43/$A$1</f>
        <v>132.86194537</v>
      </c>
      <c r="G50" s="54">
        <f>G43/$A$1</f>
        <v>56.52591661999999</v>
      </c>
      <c r="H50" s="34">
        <v>1373981</v>
      </c>
      <c r="K50" s="35"/>
    </row>
    <row r="51" spans="2:11" s="34" customFormat="1" x14ac:dyDescent="0.25">
      <c r="C51" s="54"/>
      <c r="D51" s="54"/>
      <c r="E51" s="54"/>
      <c r="F51" s="54"/>
      <c r="G51" s="54"/>
      <c r="H51" s="34">
        <v>5072</v>
      </c>
      <c r="K51" s="35"/>
    </row>
    <row r="52" spans="2:11" s="34" customFormat="1" x14ac:dyDescent="0.25">
      <c r="C52" s="54"/>
      <c r="D52" s="54"/>
      <c r="E52" s="54"/>
      <c r="F52" s="54"/>
      <c r="G52" s="54"/>
      <c r="H52" s="34">
        <v>3078714.9799999995</v>
      </c>
      <c r="K52" s="35"/>
    </row>
    <row r="53" spans="2:11" s="34" customFormat="1" x14ac:dyDescent="0.25">
      <c r="C53" s="54"/>
      <c r="D53" s="54"/>
      <c r="E53" s="54"/>
      <c r="F53" s="54"/>
      <c r="G53" s="54"/>
      <c r="H53" s="34">
        <v>0</v>
      </c>
      <c r="K53" s="35"/>
    </row>
    <row r="54" spans="2:11" s="34" customFormat="1" x14ac:dyDescent="0.25">
      <c r="K54" s="35"/>
    </row>
    <row r="55" spans="2:11" s="34" customFormat="1" x14ac:dyDescent="0.25">
      <c r="K55" s="35"/>
    </row>
    <row r="56" spans="2:11" s="34" customFormat="1" x14ac:dyDescent="0.25">
      <c r="K56" s="35"/>
    </row>
    <row r="57" spans="2:11" s="34" customFormat="1" x14ac:dyDescent="0.25">
      <c r="K5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37"/>
  <sheetViews>
    <sheetView showGridLines="0" zoomScale="85" zoomScaleNormal="85" workbookViewId="0">
      <selection activeCell="G14" sqref="G14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9" t="s">
        <v>67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" customHeigh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" customHeight="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2" ht="15.75" x14ac:dyDescent="0.25">
      <c r="B8" s="2" t="s">
        <v>17</v>
      </c>
    </row>
    <row r="9" spans="1:12" x14ac:dyDescent="0.2">
      <c r="B9" s="3" t="s">
        <v>2</v>
      </c>
    </row>
    <row r="11" spans="1:12" x14ac:dyDescent="0.25">
      <c r="B11" s="4"/>
      <c r="I11" s="75"/>
      <c r="J11" s="75"/>
      <c r="K11" s="75"/>
      <c r="L11" s="33" t="s">
        <v>28</v>
      </c>
    </row>
    <row r="12" spans="1:12" s="5" customFormat="1" ht="15" customHeight="1" x14ac:dyDescent="0.25">
      <c r="B12" s="73" t="s">
        <v>27</v>
      </c>
      <c r="C12" s="72" t="s">
        <v>0</v>
      </c>
      <c r="D12" s="72"/>
      <c r="E12" s="70" t="s">
        <v>13</v>
      </c>
      <c r="F12" s="70" t="s">
        <v>29</v>
      </c>
      <c r="G12" s="70" t="s">
        <v>69</v>
      </c>
      <c r="H12" s="70" t="s">
        <v>20</v>
      </c>
      <c r="I12" s="76" t="s">
        <v>22</v>
      </c>
      <c r="J12" s="76"/>
      <c r="K12" s="76"/>
      <c r="L12" s="67" t="s">
        <v>21</v>
      </c>
    </row>
    <row r="13" spans="1:12" s="5" customFormat="1" ht="40.5" customHeight="1" x14ac:dyDescent="0.25">
      <c r="B13" s="74"/>
      <c r="C13" s="21" t="s">
        <v>8</v>
      </c>
      <c r="D13" s="21" t="s">
        <v>7</v>
      </c>
      <c r="E13" s="71"/>
      <c r="F13" s="71"/>
      <c r="G13" s="71"/>
      <c r="H13" s="71"/>
      <c r="I13" s="21" t="s">
        <v>14</v>
      </c>
      <c r="J13" s="21" t="s">
        <v>15</v>
      </c>
      <c r="K13" s="22" t="s">
        <v>16</v>
      </c>
      <c r="L13" s="68"/>
    </row>
    <row r="14" spans="1:12" ht="20.100000000000001" customHeight="1" x14ac:dyDescent="0.25">
      <c r="B14" s="6" t="s">
        <v>30</v>
      </c>
      <c r="C14" s="55">
        <v>0</v>
      </c>
      <c r="D14" s="55">
        <v>27331740</v>
      </c>
      <c r="E14" s="56">
        <v>22503744</v>
      </c>
      <c r="F14" s="56">
        <v>4166743.46</v>
      </c>
      <c r="G14" s="55">
        <v>3800097.08</v>
      </c>
      <c r="H14" s="8"/>
      <c r="I14" s="13">
        <f>IF(ISERROR(+#REF!/E14)=TRUE,0,++#REF!/E14)</f>
        <v>0</v>
      </c>
      <c r="J14" s="13">
        <f>IF(ISERROR(+G14/E14)=TRUE,0,++G14/E14)</f>
        <v>0.16886510440218302</v>
      </c>
      <c r="K14" s="13">
        <f>IF(ISERROR(+H14/E14)=TRUE,0,++H14/E14)</f>
        <v>0</v>
      </c>
      <c r="L14" s="16">
        <f>+D14-G14</f>
        <v>23531642.920000002</v>
      </c>
    </row>
    <row r="15" spans="1:12" ht="20.100000000000001" customHeight="1" x14ac:dyDescent="0.25">
      <c r="B15" s="37" t="s">
        <v>32</v>
      </c>
      <c r="C15" s="57">
        <v>0</v>
      </c>
      <c r="D15" s="57">
        <v>279196</v>
      </c>
      <c r="E15" s="58">
        <v>279196</v>
      </c>
      <c r="F15" s="58">
        <v>0</v>
      </c>
      <c r="G15" s="57">
        <v>0</v>
      </c>
      <c r="H15" s="38"/>
      <c r="I15" s="40"/>
      <c r="J15" s="14">
        <f t="shared" ref="J15:J18" si="0">IF(ISERROR(+G15/E15)=TRUE,0,++G15/E15)</f>
        <v>0</v>
      </c>
      <c r="K15" s="14">
        <f t="shared" ref="K15:K18" si="1">IF(ISERROR(+H15/E15)=TRUE,0,++H15/E15)</f>
        <v>0</v>
      </c>
      <c r="L15" s="17">
        <f t="shared" ref="L15:L18" si="2">+D15-G15</f>
        <v>279196</v>
      </c>
    </row>
    <row r="16" spans="1:12" ht="20.100000000000001" customHeight="1" x14ac:dyDescent="0.25">
      <c r="B16" s="37" t="s">
        <v>42</v>
      </c>
      <c r="C16" s="57">
        <v>0</v>
      </c>
      <c r="D16" s="57">
        <v>122861</v>
      </c>
      <c r="E16" s="58">
        <v>122861</v>
      </c>
      <c r="F16" s="58">
        <v>0</v>
      </c>
      <c r="G16" s="57">
        <v>0</v>
      </c>
      <c r="H16" s="38"/>
      <c r="I16" s="40"/>
      <c r="J16" s="14">
        <f t="shared" si="0"/>
        <v>0</v>
      </c>
      <c r="K16" s="14">
        <f t="shared" si="1"/>
        <v>0</v>
      </c>
      <c r="L16" s="17">
        <f t="shared" si="2"/>
        <v>122861</v>
      </c>
    </row>
    <row r="17" spans="2:12" ht="20.100000000000001" customHeight="1" x14ac:dyDescent="0.25">
      <c r="B17" s="37" t="s">
        <v>43</v>
      </c>
      <c r="C17" s="57">
        <v>0</v>
      </c>
      <c r="D17" s="57">
        <v>1236870</v>
      </c>
      <c r="E17" s="58">
        <v>1236870</v>
      </c>
      <c r="F17" s="58">
        <v>1236870</v>
      </c>
      <c r="G17" s="57">
        <v>0</v>
      </c>
      <c r="H17" s="38"/>
      <c r="I17" s="40"/>
      <c r="J17" s="14">
        <f t="shared" si="0"/>
        <v>0</v>
      </c>
      <c r="K17" s="14">
        <f t="shared" si="1"/>
        <v>0</v>
      </c>
      <c r="L17" s="17">
        <f t="shared" si="2"/>
        <v>1236870</v>
      </c>
    </row>
    <row r="18" spans="2:12" ht="20.100000000000001" customHeight="1" x14ac:dyDescent="0.25">
      <c r="B18" s="37" t="s">
        <v>45</v>
      </c>
      <c r="C18" s="57">
        <v>0</v>
      </c>
      <c r="D18" s="57">
        <v>355067</v>
      </c>
      <c r="E18" s="58">
        <v>355067</v>
      </c>
      <c r="F18" s="58">
        <v>209997</v>
      </c>
      <c r="G18" s="57">
        <v>209997</v>
      </c>
      <c r="H18" s="38"/>
      <c r="I18" s="40"/>
      <c r="J18" s="14">
        <f t="shared" si="0"/>
        <v>0.59142922321702662</v>
      </c>
      <c r="K18" s="14">
        <f t="shared" si="1"/>
        <v>0</v>
      </c>
      <c r="L18" s="17">
        <f t="shared" si="2"/>
        <v>145070</v>
      </c>
    </row>
    <row r="19" spans="2:12" ht="20.100000000000001" customHeight="1" x14ac:dyDescent="0.25">
      <c r="B19" s="7" t="s">
        <v>48</v>
      </c>
      <c r="C19" s="59">
        <v>0</v>
      </c>
      <c r="D19" s="59">
        <v>48720</v>
      </c>
      <c r="E19" s="60">
        <v>48720</v>
      </c>
      <c r="F19" s="60">
        <v>0</v>
      </c>
      <c r="G19" s="59">
        <v>0</v>
      </c>
      <c r="H19" s="9"/>
      <c r="I19" s="14">
        <f>IF(ISERROR(+#REF!/E19)=TRUE,0,++#REF!/E19)</f>
        <v>0</v>
      </c>
      <c r="J19" s="14">
        <f>IF(ISERROR(+G19/E19)=TRUE,0,++G19/E19)</f>
        <v>0</v>
      </c>
      <c r="K19" s="14">
        <f>IF(ISERROR(+H19/E19)=TRUE,0,++H19/E19)</f>
        <v>0</v>
      </c>
      <c r="L19" s="17">
        <f>+D19-G19</f>
        <v>48720</v>
      </c>
    </row>
    <row r="20" spans="2:12" ht="20.100000000000001" customHeight="1" x14ac:dyDescent="0.25">
      <c r="B20" s="7" t="s">
        <v>54</v>
      </c>
      <c r="C20" s="59">
        <v>0</v>
      </c>
      <c r="D20" s="59">
        <v>52370983</v>
      </c>
      <c r="E20" s="60">
        <v>29198775</v>
      </c>
      <c r="F20" s="60">
        <v>0</v>
      </c>
      <c r="G20" s="59">
        <v>0</v>
      </c>
      <c r="H20" s="9"/>
      <c r="I20" s="14"/>
      <c r="J20" s="14">
        <f t="shared" ref="J20:J21" si="3">IF(ISERROR(+G20/E20)=TRUE,0,++G20/E20)</f>
        <v>0</v>
      </c>
      <c r="K20" s="14">
        <f t="shared" ref="K20:K21" si="4">IF(ISERROR(+H20/E20)=TRUE,0,++H20/E20)</f>
        <v>0</v>
      </c>
      <c r="L20" s="17">
        <f t="shared" ref="L20:L21" si="5">+D20-G20</f>
        <v>52370983</v>
      </c>
    </row>
    <row r="21" spans="2:12" ht="20.100000000000001" customHeight="1" x14ac:dyDescent="0.25">
      <c r="B21" s="7" t="s">
        <v>58</v>
      </c>
      <c r="C21" s="59">
        <v>0</v>
      </c>
      <c r="D21" s="59">
        <v>21067</v>
      </c>
      <c r="E21" s="60">
        <v>21067</v>
      </c>
      <c r="F21" s="60">
        <v>0</v>
      </c>
      <c r="G21" s="59">
        <v>0</v>
      </c>
      <c r="H21" s="9"/>
      <c r="I21" s="14">
        <f>IF(ISERROR(+#REF!/E21)=TRUE,0,++#REF!/E21)</f>
        <v>0</v>
      </c>
      <c r="J21" s="14">
        <f t="shared" si="3"/>
        <v>0</v>
      </c>
      <c r="K21" s="14">
        <f t="shared" si="4"/>
        <v>0</v>
      </c>
      <c r="L21" s="17">
        <f t="shared" si="5"/>
        <v>21067</v>
      </c>
    </row>
    <row r="22" spans="2:12" ht="20.100000000000001" customHeight="1" x14ac:dyDescent="0.25">
      <c r="B22" s="7" t="s">
        <v>59</v>
      </c>
      <c r="C22" s="59">
        <v>0</v>
      </c>
      <c r="D22" s="59">
        <v>514500</v>
      </c>
      <c r="E22" s="60">
        <v>514500</v>
      </c>
      <c r="F22" s="60">
        <v>0</v>
      </c>
      <c r="G22" s="59">
        <v>0</v>
      </c>
      <c r="H22" s="9"/>
      <c r="I22" s="14">
        <f>IF(ISERROR(+#REF!/E22)=TRUE,0,++#REF!/E22)</f>
        <v>0</v>
      </c>
      <c r="J22" s="14">
        <f>IF(ISERROR(+G22/E22)=TRUE,0,++G22/E22)</f>
        <v>0</v>
      </c>
      <c r="K22" s="14">
        <f>IF(ISERROR(+H22/E22)=TRUE,0,++H22/E22)</f>
        <v>0</v>
      </c>
      <c r="L22" s="17">
        <f>+D22-G22</f>
        <v>514500</v>
      </c>
    </row>
    <row r="23" spans="2:12" ht="23.25" customHeight="1" x14ac:dyDescent="0.25">
      <c r="B23" s="29" t="s">
        <v>9</v>
      </c>
      <c r="C23" s="61">
        <f t="shared" ref="C23:H23" si="6">SUM(C14:C22)</f>
        <v>0</v>
      </c>
      <c r="D23" s="61">
        <f t="shared" si="6"/>
        <v>82281004</v>
      </c>
      <c r="E23" s="61">
        <f t="shared" si="6"/>
        <v>54280800</v>
      </c>
      <c r="F23" s="61">
        <f t="shared" si="6"/>
        <v>5613610.46</v>
      </c>
      <c r="G23" s="61">
        <f t="shared" si="6"/>
        <v>4010094.08</v>
      </c>
      <c r="H23" s="11">
        <f t="shared" si="6"/>
        <v>0</v>
      </c>
      <c r="I23" s="15">
        <f>IF(ISERROR(+#REF!/E23)=TRUE,0,++#REF!/E23)</f>
        <v>0</v>
      </c>
      <c r="J23" s="15">
        <f>IF(ISERROR(+G23/E23)=TRUE,0,++G23/E23)</f>
        <v>7.3876841903582846E-2</v>
      </c>
      <c r="K23" s="15">
        <f>IF(ISERROR(+H23/E23)=TRUE,0,++H23/E23)</f>
        <v>0</v>
      </c>
      <c r="L23" s="18">
        <f>SUM(L14:L22)</f>
        <v>78270909.920000002</v>
      </c>
    </row>
    <row r="24" spans="2:12" x14ac:dyDescent="0.2">
      <c r="B24" s="12" t="s">
        <v>68</v>
      </c>
    </row>
    <row r="25" spans="2:12" s="30" customFormat="1" x14ac:dyDescent="0.25">
      <c r="K25" s="36"/>
    </row>
    <row r="26" spans="2:12" s="30" customFormat="1" x14ac:dyDescent="0.25">
      <c r="K26" s="36"/>
    </row>
    <row r="27" spans="2:12" s="34" customFormat="1" x14ac:dyDescent="0.25">
      <c r="K27" s="35"/>
    </row>
    <row r="28" spans="2:12" s="34" customFormat="1" x14ac:dyDescent="0.25">
      <c r="K28" s="35"/>
    </row>
    <row r="29" spans="2:12" s="34" customFormat="1" x14ac:dyDescent="0.25">
      <c r="B29" s="43" t="s">
        <v>62</v>
      </c>
      <c r="C29" s="43" t="s">
        <v>8</v>
      </c>
      <c r="D29" s="43" t="s">
        <v>7</v>
      </c>
      <c r="E29" s="44" t="s">
        <v>23</v>
      </c>
      <c r="F29" s="44" t="s">
        <v>24</v>
      </c>
      <c r="G29" s="44" t="s">
        <v>66</v>
      </c>
      <c r="K29" s="35"/>
    </row>
    <row r="30" spans="2:12" s="34" customFormat="1" x14ac:dyDescent="0.25">
      <c r="B30" s="34" t="s">
        <v>63</v>
      </c>
      <c r="C30" s="53">
        <f>C23/$A$1</f>
        <v>0</v>
      </c>
      <c r="D30" s="53">
        <f>D23/$A$1</f>
        <v>82.281003999999996</v>
      </c>
      <c r="E30" s="53">
        <f>E23/$A$1</f>
        <v>54.280799999999999</v>
      </c>
      <c r="F30" s="53">
        <f>F23/$A$1</f>
        <v>5.6136104600000003</v>
      </c>
      <c r="G30" s="53">
        <f>G23/$A$1</f>
        <v>4.01009408</v>
      </c>
      <c r="K30" s="35"/>
    </row>
    <row r="31" spans="2:12" s="34" customFormat="1" x14ac:dyDescent="0.25">
      <c r="C31" s="53"/>
      <c r="D31" s="53"/>
      <c r="E31" s="53"/>
      <c r="F31" s="53"/>
      <c r="G31" s="53"/>
      <c r="K31" s="35"/>
    </row>
    <row r="32" spans="2:12" s="34" customFormat="1" x14ac:dyDescent="0.25">
      <c r="C32" s="53"/>
      <c r="D32" s="53"/>
      <c r="E32" s="53"/>
      <c r="F32" s="53"/>
      <c r="G32" s="53"/>
      <c r="K32" s="35"/>
    </row>
    <row r="33" spans="3:11" s="34" customFormat="1" x14ac:dyDescent="0.25">
      <c r="C33" s="53"/>
      <c r="D33" s="53"/>
      <c r="E33" s="53"/>
      <c r="F33" s="53"/>
      <c r="G33" s="53"/>
      <c r="K33" s="35"/>
    </row>
    <row r="34" spans="3:11" s="34" customFormat="1" x14ac:dyDescent="0.25">
      <c r="K34" s="35"/>
    </row>
    <row r="35" spans="3:11" s="34" customFormat="1" x14ac:dyDescent="0.25">
      <c r="K35" s="35"/>
    </row>
    <row r="36" spans="3:11" s="34" customFormat="1" x14ac:dyDescent="0.25">
      <c r="K36" s="35"/>
    </row>
    <row r="37" spans="3:11" s="34" customFormat="1" x14ac:dyDescent="0.25">
      <c r="K37" s="35"/>
    </row>
  </sheetData>
  <mergeCells count="10">
    <mergeCell ref="B2:L6"/>
    <mergeCell ref="I11:K11"/>
    <mergeCell ref="I12:K12"/>
    <mergeCell ref="L12:L13"/>
    <mergeCell ref="H12:H13"/>
    <mergeCell ref="B12:B13"/>
    <mergeCell ref="C12:D12"/>
    <mergeCell ref="F12:F13"/>
    <mergeCell ref="G12:G13"/>
    <mergeCell ref="E12:E13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L28"/>
  <sheetViews>
    <sheetView showGridLines="0" zoomScale="85" zoomScaleNormal="85" workbookViewId="0">
      <selection activeCell="B19" sqref="B19"/>
    </sheetView>
  </sheetViews>
  <sheetFormatPr baseColWidth="10" defaultRowHeight="15" x14ac:dyDescent="0.25"/>
  <cols>
    <col min="1" max="1" width="5.85546875" style="1" customWidth="1"/>
    <col min="2" max="2" width="65.7109375" style="1" customWidth="1"/>
    <col min="3" max="5" width="14.7109375" style="1" customWidth="1"/>
    <col min="6" max="7" width="15.7109375" style="1" customWidth="1"/>
    <col min="8" max="8" width="15.7109375" style="1" hidden="1" customWidth="1"/>
    <col min="9" max="9" width="12.7109375" style="1" hidden="1" customWidth="1"/>
    <col min="10" max="10" width="12.7109375" style="1" customWidth="1"/>
    <col min="11" max="11" width="12.7109375" style="10" hidden="1" customWidth="1"/>
    <col min="12" max="12" width="15.28515625" style="1" bestFit="1" customWidth="1"/>
    <col min="13" max="16384" width="11.42578125" style="1"/>
  </cols>
  <sheetData>
    <row r="1" spans="1:12" x14ac:dyDescent="0.25">
      <c r="A1" s="30">
        <v>1000000</v>
      </c>
    </row>
    <row r="2" spans="1:12" ht="15" customHeight="1" x14ac:dyDescent="0.25">
      <c r="B2" s="69" t="s">
        <v>64</v>
      </c>
      <c r="C2" s="69"/>
      <c r="D2" s="69"/>
      <c r="E2" s="69"/>
      <c r="F2" s="69"/>
      <c r="G2" s="69"/>
      <c r="H2" s="69"/>
      <c r="I2" s="69"/>
      <c r="J2" s="69"/>
      <c r="K2" s="69"/>
      <c r="L2" s="69"/>
    </row>
    <row r="3" spans="1:12" ht="15.75" customHeight="1" x14ac:dyDescent="0.25">
      <c r="B3" s="69"/>
      <c r="C3" s="69"/>
      <c r="D3" s="69"/>
      <c r="E3" s="69"/>
      <c r="F3" s="69"/>
      <c r="G3" s="69"/>
      <c r="H3" s="69"/>
      <c r="I3" s="69"/>
      <c r="J3" s="69"/>
      <c r="K3" s="69"/>
      <c r="L3" s="69"/>
    </row>
    <row r="4" spans="1:12" ht="15" customHeight="1" x14ac:dyDescent="0.25">
      <c r="B4" s="69"/>
      <c r="C4" s="69"/>
      <c r="D4" s="69"/>
      <c r="E4" s="69"/>
      <c r="F4" s="69"/>
      <c r="G4" s="69"/>
      <c r="H4" s="69"/>
      <c r="I4" s="69"/>
      <c r="J4" s="69"/>
      <c r="K4" s="69"/>
      <c r="L4" s="69"/>
    </row>
    <row r="5" spans="1:12" ht="15" customHeight="1" x14ac:dyDescent="0.25"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</row>
    <row r="6" spans="1:12" ht="15" customHeight="1" x14ac:dyDescent="0.25"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</row>
    <row r="8" spans="1:12" ht="15.75" x14ac:dyDescent="0.25">
      <c r="B8" s="2" t="s">
        <v>19</v>
      </c>
    </row>
    <row r="9" spans="1:12" x14ac:dyDescent="0.2">
      <c r="B9" s="3" t="s">
        <v>2</v>
      </c>
    </row>
    <row r="11" spans="1:12" x14ac:dyDescent="0.25">
      <c r="B11" s="4"/>
      <c r="I11" s="75"/>
      <c r="J11" s="75"/>
      <c r="K11" s="75"/>
    </row>
    <row r="12" spans="1:12" s="5" customFormat="1" ht="15" customHeight="1" x14ac:dyDescent="0.25">
      <c r="B12" s="73" t="s">
        <v>1</v>
      </c>
      <c r="C12" s="72" t="s">
        <v>0</v>
      </c>
      <c r="D12" s="72"/>
      <c r="E12" s="70" t="s">
        <v>13</v>
      </c>
      <c r="F12" s="70" t="s">
        <v>29</v>
      </c>
      <c r="G12" s="70" t="s">
        <v>25</v>
      </c>
      <c r="H12" s="70" t="s">
        <v>20</v>
      </c>
      <c r="I12" s="76" t="s">
        <v>22</v>
      </c>
      <c r="J12" s="76"/>
      <c r="K12" s="76"/>
      <c r="L12" s="67" t="s">
        <v>21</v>
      </c>
    </row>
    <row r="13" spans="1:12" s="5" customFormat="1" ht="40.5" customHeight="1" x14ac:dyDescent="0.25">
      <c r="B13" s="74"/>
      <c r="C13" s="21" t="s">
        <v>8</v>
      </c>
      <c r="D13" s="21" t="s">
        <v>7</v>
      </c>
      <c r="E13" s="71"/>
      <c r="F13" s="71"/>
      <c r="G13" s="71"/>
      <c r="H13" s="71"/>
      <c r="I13" s="21" t="s">
        <v>14</v>
      </c>
      <c r="J13" s="21" t="s">
        <v>15</v>
      </c>
      <c r="K13" s="22" t="s">
        <v>16</v>
      </c>
      <c r="L13" s="68"/>
    </row>
    <row r="14" spans="1:12" ht="20.100000000000001" customHeight="1" x14ac:dyDescent="0.25">
      <c r="B14" s="25" t="s">
        <v>3</v>
      </c>
      <c r="C14" s="26"/>
      <c r="D14" s="26"/>
      <c r="E14" s="27">
        <f>+D14*85/100</f>
        <v>0</v>
      </c>
      <c r="F14" s="27"/>
      <c r="G14" s="8"/>
      <c r="H14" s="8"/>
      <c r="I14" s="13">
        <f>IF(ISERROR(+#REF!/E14)=TRUE,0,++#REF!/E14)</f>
        <v>0</v>
      </c>
      <c r="J14" s="13">
        <f>IF(ISERROR(+G14/E14)=TRUE,0,++G14/E14)</f>
        <v>0</v>
      </c>
      <c r="K14" s="13">
        <f>IF(ISERROR(+H14/E14)=TRUE,0,++H14/E14)</f>
        <v>0</v>
      </c>
      <c r="L14" s="16">
        <f>+D14-G14</f>
        <v>0</v>
      </c>
    </row>
    <row r="15" spans="1:12" ht="20.100000000000001" customHeight="1" x14ac:dyDescent="0.25">
      <c r="B15" s="24" t="s">
        <v>4</v>
      </c>
      <c r="C15" s="28"/>
      <c r="D15" s="28"/>
      <c r="E15" s="23">
        <f t="shared" ref="E15:E17" si="0">+D15*85/100</f>
        <v>0</v>
      </c>
      <c r="F15" s="23"/>
      <c r="G15" s="9"/>
      <c r="H15" s="9"/>
      <c r="I15" s="14">
        <f>IF(ISERROR(+#REF!/E15)=TRUE,0,++#REF!/E15)</f>
        <v>0</v>
      </c>
      <c r="J15" s="14">
        <f>IF(ISERROR(+G15/E15)=TRUE,0,++G15/E15)</f>
        <v>0</v>
      </c>
      <c r="K15" s="14">
        <f>IF(ISERROR(+H15/E15)=TRUE,0,++H15/E15)</f>
        <v>0</v>
      </c>
      <c r="L15" s="17">
        <f>+D15-G15</f>
        <v>0</v>
      </c>
    </row>
    <row r="16" spans="1:12" ht="20.100000000000001" customHeight="1" x14ac:dyDescent="0.25">
      <c r="B16" s="24" t="s">
        <v>5</v>
      </c>
      <c r="C16" s="28"/>
      <c r="D16" s="28"/>
      <c r="E16" s="23">
        <f t="shared" si="0"/>
        <v>0</v>
      </c>
      <c r="F16" s="23"/>
      <c r="G16" s="9"/>
      <c r="H16" s="9"/>
      <c r="I16" s="14">
        <f>IF(ISERROR(+#REF!/E16)=TRUE,0,++#REF!/E16)</f>
        <v>0</v>
      </c>
      <c r="J16" s="14">
        <f>IF(ISERROR(+G16/E16)=TRUE,0,++G16/E16)</f>
        <v>0</v>
      </c>
      <c r="K16" s="14">
        <f>IF(ISERROR(+H16/E16)=TRUE,0,++H16/E16)</f>
        <v>0</v>
      </c>
      <c r="L16" s="17">
        <f>+D16-G16</f>
        <v>0</v>
      </c>
    </row>
    <row r="17" spans="2:12" ht="20.100000000000001" customHeight="1" x14ac:dyDescent="0.25">
      <c r="B17" s="24" t="s">
        <v>6</v>
      </c>
      <c r="C17" s="28"/>
      <c r="D17" s="28"/>
      <c r="E17" s="23">
        <f t="shared" si="0"/>
        <v>0</v>
      </c>
      <c r="F17" s="23"/>
      <c r="G17" s="9"/>
      <c r="H17" s="9"/>
      <c r="I17" s="14">
        <f>IF(ISERROR(+#REF!/E17)=TRUE,0,++#REF!/E17)</f>
        <v>0</v>
      </c>
      <c r="J17" s="14">
        <f>IF(ISERROR(+G17/E17)=TRUE,0,++G17/E17)</f>
        <v>0</v>
      </c>
      <c r="K17" s="14">
        <f>IF(ISERROR(+H17/E17)=TRUE,0,++H17/E17)</f>
        <v>0</v>
      </c>
      <c r="L17" s="17">
        <f>+D17-G17</f>
        <v>0</v>
      </c>
    </row>
    <row r="18" spans="2:12" ht="23.25" customHeight="1" x14ac:dyDescent="0.25">
      <c r="B18" s="29" t="s">
        <v>9</v>
      </c>
      <c r="C18" s="11">
        <f t="shared" ref="C18:H18" si="1">SUM(C14:C17)</f>
        <v>0</v>
      </c>
      <c r="D18" s="11">
        <f t="shared" si="1"/>
        <v>0</v>
      </c>
      <c r="E18" s="11">
        <f t="shared" si="1"/>
        <v>0</v>
      </c>
      <c r="F18" s="11">
        <f t="shared" si="1"/>
        <v>0</v>
      </c>
      <c r="G18" s="11">
        <f t="shared" si="1"/>
        <v>0</v>
      </c>
      <c r="H18" s="11">
        <f t="shared" si="1"/>
        <v>0</v>
      </c>
      <c r="I18" s="15">
        <f>IF(ISERROR(+#REF!/E18)=TRUE,0,++#REF!/E18)</f>
        <v>0</v>
      </c>
      <c r="J18" s="15">
        <f>IF(ISERROR(+G18/E18)=TRUE,0,++G18/E18)</f>
        <v>0</v>
      </c>
      <c r="K18" s="15">
        <f>IF(ISERROR(+H18/E18)=TRUE,0,++H18/E18)</f>
        <v>0</v>
      </c>
      <c r="L18" s="18">
        <f>SUM(L14:L17)</f>
        <v>0</v>
      </c>
    </row>
    <row r="19" spans="2:12" x14ac:dyDescent="0.2">
      <c r="B19" s="12" t="s">
        <v>65</v>
      </c>
    </row>
    <row r="24" spans="2:12" ht="30" x14ac:dyDescent="0.25">
      <c r="B24" s="32" t="s">
        <v>1</v>
      </c>
      <c r="C24" s="32" t="s">
        <v>8</v>
      </c>
      <c r="D24" s="32" t="s">
        <v>7</v>
      </c>
      <c r="E24" s="31" t="s">
        <v>23</v>
      </c>
      <c r="F24" s="31" t="s">
        <v>24</v>
      </c>
      <c r="G24" s="31" t="s">
        <v>26</v>
      </c>
    </row>
    <row r="25" spans="2:12" x14ac:dyDescent="0.25">
      <c r="B25" s="30" t="s">
        <v>3</v>
      </c>
      <c r="C25" s="30">
        <f>+C14/$A$1</f>
        <v>0</v>
      </c>
      <c r="D25" s="30">
        <f t="shared" ref="D25:G25" si="2">+D14/$A$1</f>
        <v>0</v>
      </c>
      <c r="E25" s="30">
        <f t="shared" si="2"/>
        <v>0</v>
      </c>
      <c r="F25" s="30">
        <f t="shared" si="2"/>
        <v>0</v>
      </c>
      <c r="G25" s="30">
        <f t="shared" si="2"/>
        <v>0</v>
      </c>
    </row>
    <row r="26" spans="2:12" x14ac:dyDescent="0.25">
      <c r="B26" s="30" t="s">
        <v>4</v>
      </c>
      <c r="C26" s="30">
        <f t="shared" ref="C26:G26" si="3">+C15/$A$1</f>
        <v>0</v>
      </c>
      <c r="D26" s="30">
        <f t="shared" si="3"/>
        <v>0</v>
      </c>
      <c r="E26" s="30">
        <f t="shared" si="3"/>
        <v>0</v>
      </c>
      <c r="F26" s="30">
        <f t="shared" si="3"/>
        <v>0</v>
      </c>
      <c r="G26" s="30">
        <f t="shared" si="3"/>
        <v>0</v>
      </c>
    </row>
    <row r="27" spans="2:12" x14ac:dyDescent="0.25">
      <c r="B27" s="30" t="s">
        <v>5</v>
      </c>
      <c r="C27" s="30">
        <f t="shared" ref="C27:G27" si="4">+C16/$A$1</f>
        <v>0</v>
      </c>
      <c r="D27" s="30">
        <f t="shared" si="4"/>
        <v>0</v>
      </c>
      <c r="E27" s="30">
        <f t="shared" si="4"/>
        <v>0</v>
      </c>
      <c r="F27" s="30">
        <f t="shared" si="4"/>
        <v>0</v>
      </c>
      <c r="G27" s="30">
        <f t="shared" si="4"/>
        <v>0</v>
      </c>
    </row>
    <row r="28" spans="2:12" x14ac:dyDescent="0.25">
      <c r="B28" s="30" t="s">
        <v>6</v>
      </c>
      <c r="C28" s="30">
        <f t="shared" ref="C28:G28" si="5">+C17/$A$1</f>
        <v>0</v>
      </c>
      <c r="D28" s="30">
        <f t="shared" si="5"/>
        <v>0</v>
      </c>
      <c r="E28" s="30">
        <f t="shared" si="5"/>
        <v>0</v>
      </c>
      <c r="F28" s="30">
        <f t="shared" si="5"/>
        <v>0</v>
      </c>
      <c r="G28" s="30">
        <f t="shared" si="5"/>
        <v>0</v>
      </c>
    </row>
  </sheetData>
  <mergeCells count="10">
    <mergeCell ref="L12:L13"/>
    <mergeCell ref="B2:L6"/>
    <mergeCell ref="I11:K11"/>
    <mergeCell ref="B12:B13"/>
    <mergeCell ref="C12:D12"/>
    <mergeCell ref="E12:E13"/>
    <mergeCell ref="F12:F13"/>
    <mergeCell ref="G12:G13"/>
    <mergeCell ref="H12:H13"/>
    <mergeCell ref="I12:K12"/>
  </mergeCells>
  <printOptions horizontalCentered="1"/>
  <pageMargins left="0.59055118110236227" right="0.55118110236220474" top="0.43307086614173229" bottom="0.51181102362204722" header="0.31496062992125984" footer="0.31496062992125984"/>
  <pageSetup paperSize="9" scale="65" orientation="portrait" r:id="rId1"/>
  <headerFooter>
    <oddFooter>&amp;CPágina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RO</vt:lpstr>
      <vt:lpstr>RDR</vt:lpstr>
      <vt:lpstr>DYT</vt:lpstr>
      <vt:lpstr>ROOC</vt:lpstr>
      <vt:lpstr>RD</vt:lpstr>
      <vt:lpstr>DYT!Área_de_impresión</vt:lpstr>
      <vt:lpstr>RD!Área_de_impresión</vt:lpstr>
      <vt:lpstr>RDR!Área_de_impresión</vt:lpstr>
      <vt:lpstr>RO!Área_de_impresión</vt:lpstr>
      <vt:lpstr>ROOC!Área_de_impresión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dvicente</dc:creator>
  <cp:lastModifiedBy>DAMIAN VICENTE GALLO</cp:lastModifiedBy>
  <cp:lastPrinted>2014-05-15T17:44:28Z</cp:lastPrinted>
  <dcterms:created xsi:type="dcterms:W3CDTF">2011-03-09T14:32:28Z</dcterms:created>
  <dcterms:modified xsi:type="dcterms:W3CDTF">2018-06-21T17:52:18Z</dcterms:modified>
</cp:coreProperties>
</file>