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CA - 2018\7. Juli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RO!$B$12:$L$45</definedName>
    <definedName name="_xlnm.Print_Area" localSheetId="2">DYT!$B$2:$L$47</definedName>
    <definedName name="_xlnm.Print_Area" localSheetId="4">RD!$B$2:$L$20</definedName>
    <definedName name="_xlnm.Print_Area" localSheetId="1">RDR!$B$2:$L$48</definedName>
    <definedName name="_xlnm.Print_Area" localSheetId="0">RO!$B$2:$L$48</definedName>
    <definedName name="_xlnm.Print_Area" localSheetId="3">ROOC!$B$2:$L$25</definedName>
  </definedNames>
  <calcPr calcId="152511"/>
</workbook>
</file>

<file path=xl/calcChain.xml><?xml version="1.0" encoding="utf-8"?>
<calcChain xmlns="http://schemas.openxmlformats.org/spreadsheetml/2006/main">
  <c r="L39" i="6" l="1"/>
  <c r="K39" i="6"/>
  <c r="J39" i="6"/>
  <c r="L38" i="6"/>
  <c r="K38" i="6"/>
  <c r="J38" i="6"/>
  <c r="L37" i="6"/>
  <c r="K37" i="6"/>
  <c r="J37" i="6"/>
  <c r="C45" i="6"/>
  <c r="D45" i="6"/>
  <c r="G23" i="5" l="1"/>
  <c r="G30" i="5" s="1"/>
  <c r="F23" i="5"/>
  <c r="F30" i="5" s="1"/>
  <c r="E23" i="5"/>
  <c r="E30" i="5" s="1"/>
  <c r="D23" i="5"/>
  <c r="D30" i="5" s="1"/>
  <c r="C23" i="5"/>
  <c r="C30" i="5" s="1"/>
  <c r="G45" i="6" l="1"/>
  <c r="F45" i="6"/>
  <c r="E45" i="6"/>
  <c r="L21" i="5" l="1"/>
  <c r="K21" i="5"/>
  <c r="J21" i="5"/>
  <c r="L20" i="5"/>
  <c r="K20" i="5"/>
  <c r="J20" i="5"/>
  <c r="L18" i="5"/>
  <c r="K18" i="5"/>
  <c r="J18" i="5"/>
  <c r="L17" i="5"/>
  <c r="K17" i="5"/>
  <c r="J17" i="5"/>
  <c r="L16" i="5"/>
  <c r="K16" i="5"/>
  <c r="J16" i="5"/>
  <c r="L15" i="5"/>
  <c r="K15" i="5"/>
  <c r="J15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45" i="4" l="1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K45" i="1"/>
  <c r="K43" i="1"/>
  <c r="K41" i="1"/>
  <c r="J40" i="1"/>
  <c r="K39" i="1"/>
  <c r="J38" i="1"/>
  <c r="K37" i="1"/>
  <c r="K35" i="1"/>
  <c r="J33" i="1"/>
  <c r="J32" i="1"/>
  <c r="K31" i="1"/>
  <c r="K30" i="1"/>
  <c r="K29" i="1"/>
  <c r="K27" i="1"/>
  <c r="K25" i="1"/>
  <c r="J24" i="1"/>
  <c r="J23" i="1"/>
  <c r="K22" i="1"/>
  <c r="K21" i="1"/>
  <c r="K19" i="1"/>
  <c r="J17" i="1"/>
  <c r="J16" i="1"/>
  <c r="J15" i="1"/>
  <c r="L45" i="1"/>
  <c r="L44" i="1"/>
  <c r="K44" i="1"/>
  <c r="J44" i="1"/>
  <c r="L43" i="1"/>
  <c r="L42" i="1"/>
  <c r="K42" i="1"/>
  <c r="J42" i="1"/>
  <c r="L41" i="1"/>
  <c r="J41" i="1"/>
  <c r="L40" i="1"/>
  <c r="K40" i="1"/>
  <c r="L39" i="1"/>
  <c r="L38" i="1"/>
  <c r="L37" i="1"/>
  <c r="L36" i="1"/>
  <c r="K36" i="1"/>
  <c r="J36" i="1"/>
  <c r="L35" i="1"/>
  <c r="L34" i="1"/>
  <c r="K34" i="1"/>
  <c r="J34" i="1"/>
  <c r="L33" i="1"/>
  <c r="K33" i="1"/>
  <c r="L32" i="1"/>
  <c r="L31" i="1"/>
  <c r="L30" i="1"/>
  <c r="J30" i="1"/>
  <c r="L29" i="1"/>
  <c r="L28" i="1"/>
  <c r="K28" i="1"/>
  <c r="J28" i="1"/>
  <c r="L27" i="1"/>
  <c r="L26" i="1"/>
  <c r="K26" i="1"/>
  <c r="J26" i="1"/>
  <c r="L25" i="1"/>
  <c r="J25" i="1"/>
  <c r="L24" i="1"/>
  <c r="K24" i="1"/>
  <c r="L23" i="1"/>
  <c r="L22" i="1"/>
  <c r="J22" i="1"/>
  <c r="L21" i="1"/>
  <c r="L20" i="1"/>
  <c r="K20" i="1"/>
  <c r="J20" i="1"/>
  <c r="L19" i="1"/>
  <c r="L18" i="1"/>
  <c r="K18" i="1"/>
  <c r="J18" i="1"/>
  <c r="L17" i="1"/>
  <c r="K17" i="1"/>
  <c r="L16" i="1"/>
  <c r="L15" i="1"/>
  <c r="K15" i="1"/>
  <c r="J19" i="1" l="1"/>
  <c r="J27" i="1"/>
  <c r="J35" i="1"/>
  <c r="J43" i="1"/>
  <c r="K23" i="1"/>
  <c r="K32" i="1"/>
  <c r="J39" i="1"/>
  <c r="J31" i="1"/>
  <c r="K16" i="1"/>
  <c r="K38" i="1"/>
  <c r="J21" i="1"/>
  <c r="J29" i="1"/>
  <c r="J37" i="1"/>
  <c r="J45" i="1"/>
  <c r="C46" i="1"/>
  <c r="C53" i="1" s="1"/>
  <c r="D46" i="1"/>
  <c r="D53" i="1" s="1"/>
  <c r="C46" i="4" l="1"/>
  <c r="C53" i="4" s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E17" i="7" l="1"/>
  <c r="E28" i="7" s="1"/>
  <c r="E16" i="7"/>
  <c r="E27" i="7" s="1"/>
  <c r="E15" i="7"/>
  <c r="E26" i="7" s="1"/>
  <c r="E14" i="7"/>
  <c r="E25" i="7" s="1"/>
  <c r="G46" i="4" l="1"/>
  <c r="G53" i="4" s="1"/>
  <c r="F46" i="4"/>
  <c r="F53" i="4" s="1"/>
  <c r="D46" i="4"/>
  <c r="D53" i="4" s="1"/>
  <c r="G52" i="6"/>
  <c r="F52" i="6"/>
  <c r="D52" i="6"/>
  <c r="G18" i="7"/>
  <c r="F18" i="7"/>
  <c r="E18" i="7"/>
  <c r="D18" i="7"/>
  <c r="G46" i="1"/>
  <c r="G53" i="1" s="1"/>
  <c r="F46" i="1"/>
  <c r="F53" i="1" s="1"/>
  <c r="C52" i="6"/>
  <c r="C18" i="7"/>
  <c r="L22" i="5" l="1"/>
  <c r="L19" i="5"/>
  <c r="L17" i="7"/>
  <c r="L16" i="7"/>
  <c r="L15" i="7"/>
  <c r="L14" i="4"/>
  <c r="L14" i="6"/>
  <c r="L14" i="5"/>
  <c r="L14" i="7"/>
  <c r="L14" i="1"/>
  <c r="E46" i="4"/>
  <c r="E53" i="4" s="1"/>
  <c r="E46" i="1" l="1"/>
  <c r="E53" i="1" s="1"/>
  <c r="E52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6" i="1"/>
  <c r="I14" i="1"/>
  <c r="H45" i="6"/>
  <c r="K14" i="6"/>
  <c r="J14" i="6"/>
  <c r="I14" i="6"/>
  <c r="H23" i="5"/>
  <c r="K22" i="5"/>
  <c r="J22" i="5"/>
  <c r="I22" i="5"/>
  <c r="I21" i="5"/>
  <c r="K19" i="5"/>
  <c r="J19" i="5"/>
  <c r="I19" i="5"/>
  <c r="K14" i="5"/>
  <c r="J14" i="5"/>
  <c r="I14" i="5"/>
  <c r="H46" i="4"/>
  <c r="I15" i="4"/>
  <c r="K14" i="4"/>
  <c r="J14" i="4"/>
  <c r="I14" i="4"/>
  <c r="K14" i="1"/>
  <c r="J14" i="1"/>
  <c r="L23" i="5" l="1"/>
  <c r="L45" i="6"/>
  <c r="L46" i="4"/>
  <c r="L46" i="1"/>
  <c r="I18" i="7"/>
  <c r="K18" i="7"/>
  <c r="J18" i="7"/>
  <c r="J45" i="6"/>
  <c r="I45" i="6"/>
  <c r="K45" i="6"/>
  <c r="I23" i="5"/>
  <c r="K23" i="5"/>
  <c r="J23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<sst xmlns="http://schemas.openxmlformats.org/spreadsheetml/2006/main" count="241" uniqueCount="72">
  <si>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</si>
  <si>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</si>
  <si>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</si>
  <si>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</si>
  <si>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</si>
  <si>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</si>
  <si>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</si>
  <si>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</si>
  <si>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</si>
  <si>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</si>
  <si>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</si>
  <si>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</si>
  <si>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</si>
  <si>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</si>
  <si>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</si>
  <si>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</si>
  <si>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</si>
  <si>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</si>
  <si>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</si>
  <si>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</si>
  <si>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</si>
  <si>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</si>
  <si>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</si>
  <si>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</si>
  <si>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</si>
  <si>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DEVENGADO
AL MES DE JULIO
(4)</t>
  </si>
  <si>
    <t>DEVENG
AL MES DE JULIO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</si>
  <si>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</si>
  <si>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</si>
  <si>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</si>
  <si>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</si>
  <si>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</si>
  <si>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</si>
  <si>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</si>
  <si>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</si>
  <si>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</si>
  <si>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</si>
  <si>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</si>
  <si>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</si>
  <si>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</si>
  <si>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</si>
  <si>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</si>
  <si>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</si>
  <si>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</si>
  <si>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</si>
  <si>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</si>
  <si>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</si>
  <si>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</si>
  <si>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</si>
  <si>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</si>
  <si>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</si>
  <si>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</si>
  <si>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</si>
  <si>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</si>
  <si>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</si>
  <si>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</si>
  <si>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</si>
  <si>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</si>
  <si>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</si>
  <si>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</si>
  <si>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</si>
  <si>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</si>
  <si>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</si>
  <si>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</si>
  <si>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EJECUCION PRESUPUESTAL MENSUALIZADA DE GASTOS 
MINISTERIO DE SALUD 2018
MES DE FEBRERO</t>
  </si>
  <si>
    <t>Fuente: Consulta Amigable y Base de Datos al 28 de Febrero del 2018</t>
  </si>
  <si>
    <t>COMP ANUAL</t>
  </si>
  <si>
    <t>DEV-JUNIO</t>
  </si>
  <si>
    <t>DEV. JUNIO</t>
  </si>
  <si>
    <t>EJECUCION PRESUPUESTAL MENSUALIZADA DE GASTOS 
MINISTERIO DE SALUD 2018
MES DE JULIO</t>
  </si>
  <si>
    <t>DEVENGADO
MES DE JULIO
(4)</t>
  </si>
  <si>
    <t>Fuente: SIAF, Consulta Amigable y Base de Datos al 31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</si>
</sst>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6" fontId="1" fillId="33" borderId="2" xfId="1" applyNumberFormat="1" applyFont="1" applyFill="1" applyBorder="1" applyAlignment="1">
      <alignment vertical="center"/>
    </xf>
    <xf numFmtId="166" fontId="1" fillId="33" borderId="3" xfId="1" applyNumberFormat="1" applyFont="1" applyFill="1" applyBorder="1" applyAlignment="1">
      <alignment vertical="center"/>
    </xf>
    <xf numFmtId="166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164" fontId="0" fillId="34" borderId="2" xfId="0" applyNumberFormat="1" applyFill="1" applyBorder="1" applyAlignment="1">
      <alignment vertical="center"/>
    </xf>
    <xf numFmtId="164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6" fontId="19" fillId="35" borderId="18" xfId="1" applyNumberFormat="1" applyFont="1" applyFill="1" applyBorder="1" applyAlignment="1">
      <alignment horizontal="center" vertical="center" wrapText="1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6" fontId="23" fillId="0" borderId="0" xfId="1" applyNumberFormat="1" applyFont="1" applyAlignment="1">
      <alignment vertical="center"/>
    </xf>
    <xf numFmtId="166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34" borderId="23" xfId="0" applyNumberFormat="1" applyFill="1" applyBorder="1" applyAlignment="1">
      <alignment vertical="center"/>
    </xf>
    <xf numFmtId="166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8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34" borderId="23" xfId="0" applyNumberFormat="1" applyFont="1" applyFill="1" applyBorder="1" applyAlignment="1">
      <alignment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166" fontId="24" fillId="36" borderId="18" xfId="1" applyNumberFormat="1" applyFont="1" applyFill="1" applyBorder="1" applyAlignment="1">
      <alignment horizontal="center" vertical="center" wrapText="1"/>
    </xf>
    <xf numFmtId="166" fontId="24" fillId="0" borderId="0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24" fillId="36" borderId="15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6" fontId="24" fillId="36" borderId="15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166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JUNIO</c:v>
                </c:pt>
              </c:strCache>
            </c:strRef>
          </c:cat>
          <c:val>
            <c:numRef>
              <c:f>RO!$C$53:$G$53</c:f>
              <c:numCache>
                <c:formatCode>_ * #,##0_ ;_ * \-#,##0_ ;_ * "-"_ ;_ @_ </c:formatCode>
                <c:ptCount val="5"/>
                <c:pt idx="0" formatCode="_ * #,##0.00_ ;_ * \-#,##0.00_ ;_ * &quot;-&quot;??_ ;_ @_ ">
                  <c:v>6882.7593470000002</c:v>
                </c:pt>
                <c:pt idx="1">
                  <c:v>5404.0831040000003</c:v>
                </c:pt>
                <c:pt idx="2">
                  <c:v>5404.0831040000003</c:v>
                </c:pt>
                <c:pt idx="3">
                  <c:v>3662.0533397000008</c:v>
                </c:pt>
                <c:pt idx="4">
                  <c:v>2374.7476799799997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56882832"/>
        <c:axId val="1356883376"/>
        <c:axId val="0"/>
      </c:bar3DChart>
      <c:catAx>
        <c:axId val="1356882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56883376"/>
        <c:crosses val="autoZero"/>
        <c:auto val="1"/>
        <c:lblAlgn val="ctr"/>
        <c:lblOffset val="100"/>
        <c:noMultiLvlLbl val="0"/>
      </c:catAx>
      <c:valAx>
        <c:axId val="1356883376"/>
        <c:scaling>
          <c:orientation val="minMax"/>
        </c:scaling>
        <c:delete val="0"/>
        <c:axPos val="l"/>
        <c:numFmt formatCode="_ * #,##0.00_ ;_ * \-#,##0.00_ ;_ * &quot;-&quot;??_ ;_ @_ " sourceLinked="1"/>
        <c:majorTickMark val="none"/>
        <c:minorTickMark val="none"/>
        <c:tickLblPos val="nextTo"/>
        <c:crossAx val="1356882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JUNIO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265.37835000000001</c:v>
                </c:pt>
                <c:pt idx="1">
                  <c:v>289.40552200000002</c:v>
                </c:pt>
                <c:pt idx="2">
                  <c:v>289.40552200000002</c:v>
                </c:pt>
                <c:pt idx="3">
                  <c:v>124.68704774999996</c:v>
                </c:pt>
                <c:pt idx="4">
                  <c:v>81.118835849999996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56893712"/>
        <c:axId val="1356894800"/>
        <c:axId val="0"/>
      </c:bar3DChart>
      <c:catAx>
        <c:axId val="1356893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56894800"/>
        <c:crosses val="autoZero"/>
        <c:auto val="1"/>
        <c:lblAlgn val="ctr"/>
        <c:lblOffset val="100"/>
        <c:noMultiLvlLbl val="0"/>
      </c:catAx>
      <c:valAx>
        <c:axId val="13568948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568937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JUNIO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>
                  <c:v>0</c:v>
                </c:pt>
                <c:pt idx="1">
                  <c:v>604.32560999999998</c:v>
                </c:pt>
                <c:pt idx="2">
                  <c:v>604.32560999999998</c:v>
                </c:pt>
                <c:pt idx="3">
                  <c:v>259.60495314000002</c:v>
                </c:pt>
                <c:pt idx="4">
                  <c:v>177.82193232000003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292676496"/>
        <c:axId val="1533080496"/>
        <c:axId val="0"/>
      </c:bar3DChart>
      <c:catAx>
        <c:axId val="129267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3080496"/>
        <c:crosses val="autoZero"/>
        <c:auto val="1"/>
        <c:lblAlgn val="ctr"/>
        <c:lblOffset val="100"/>
        <c:noMultiLvlLbl val="0"/>
      </c:catAx>
      <c:valAx>
        <c:axId val="153308049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292676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ROOC!$B$30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ROOC!$C$29:$G$29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DEV-JUNIO</c:v>
                </c:pt>
              </c:strCache>
            </c:strRef>
          </c:cat>
          <c:val>
            <c:numRef>
              <c:f>ROOC!$C$30:$G$30</c:f>
              <c:numCache>
                <c:formatCode>#,##0.0</c:formatCode>
                <c:ptCount val="5"/>
                <c:pt idx="0">
                  <c:v>0</c:v>
                </c:pt>
                <c:pt idx="1">
                  <c:v>82.281003999999996</c:v>
                </c:pt>
                <c:pt idx="2">
                  <c:v>82.281003999999996</c:v>
                </c:pt>
                <c:pt idx="3">
                  <c:v>12.746421119999997</c:v>
                </c:pt>
                <c:pt idx="4">
                  <c:v>12.329009749999997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33073968"/>
        <c:axId val="1533070160"/>
        <c:axId val="0"/>
      </c:bar3DChart>
      <c:catAx>
        <c:axId val="1533073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3070160"/>
        <c:crosses val="autoZero"/>
        <c:auto val="1"/>
        <c:lblAlgn val="ctr"/>
        <c:lblOffset val="100"/>
        <c:noMultiLvlLbl val="0"/>
      </c:catAx>
      <c:valAx>
        <c:axId val="15330701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5330739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33081584"/>
        <c:axId val="1533067984"/>
        <c:axId val="0"/>
      </c:bar3DChart>
      <c:catAx>
        <c:axId val="1533081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3067984"/>
        <c:crosses val="autoZero"/>
        <c:auto val="1"/>
        <c:lblAlgn val="ctr"/>
        <c:lblOffset val="100"/>
        <c:noMultiLvlLbl val="0"/>
      </c:catAx>
      <c:valAx>
        <c:axId val="1533067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5330815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347380</xdr:colOff>
      <xdr:row>47</xdr:row>
      <xdr:rowOff>123265</xdr:rowOff>
    </xdr:from>
    <xdr:to>
      <xdr:col>11</xdr:col>
      <xdr:colOff>1008527</xdr:colOff>
      <xdr:row>73</xdr:row>
      <xdr:rowOff>89648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47</xdr:row>
      <xdr:rowOff>134469</xdr:rowOff>
    </xdr:from>
    <xdr:to>
      <xdr:col>11</xdr:col>
      <xdr:colOff>986116</xdr:colOff>
      <xdr:row>90</xdr:row>
      <xdr:rowOff>100852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369792</xdr:colOff>
      <xdr:row>46</xdr:row>
      <xdr:rowOff>123265</xdr:rowOff>
    </xdr:from>
    <xdr:to>
      <xdr:col>11</xdr:col>
      <xdr:colOff>997321</xdr:colOff>
      <xdr:row>73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25</xdr:row>
      <xdr:rowOff>23531</xdr:rowOff>
    </xdr:from>
    <xdr:to>
      <xdr:col>12</xdr:col>
      <xdr:colOff>11204</xdr:colOff>
      <xdr:row>51</xdr:row>
      <xdr:rowOff>145677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72"/>
  <sheetViews>
    <sheetView showGridLines="0" tabSelected="1" zoomScale="85" zoomScaleNormal="85" workbookViewId="0">
      <selection activeCell="G28" sqref="G28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0">
        <v>1000000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18</v>
      </c>
      <c r="F12" s="72" t="s">
        <v>29</v>
      </c>
      <c r="G12" s="72" t="s">
        <v>70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6" t="s">
        <v>30</v>
      </c>
      <c r="C14" s="8">
        <v>3099047511</v>
      </c>
      <c r="D14" s="8">
        <v>1394944794</v>
      </c>
      <c r="E14" s="19">
        <v>1394944794</v>
      </c>
      <c r="F14" s="19">
        <v>1067544949.1800004</v>
      </c>
      <c r="G14" s="8">
        <v>592885699.84000003</v>
      </c>
      <c r="H14" s="8"/>
      <c r="I14" s="13">
        <f>IF(ISERROR(+#REF!/E14)=TRUE,0,++#REF!/E14)</f>
        <v>0</v>
      </c>
      <c r="J14" s="13">
        <f>IF(ISERROR(+G14/E14)=TRUE,0,++G14/E14)</f>
        <v>0.42502449013763627</v>
      </c>
      <c r="K14" s="13">
        <f>IF(ISERROR(+H14/E14)=TRUE,0,++H14/E14)</f>
        <v>0</v>
      </c>
      <c r="L14" s="16">
        <f>+D14-G14</f>
        <v>802059094.15999997</v>
      </c>
    </row>
    <row r="15" spans="1:12" ht="20.100000000000001" customHeight="1" x14ac:dyDescent="0.25">
      <c r="B15" s="37" t="s">
        <v>31</v>
      </c>
      <c r="C15" s="38">
        <v>35861323</v>
      </c>
      <c r="D15" s="38">
        <v>37594577</v>
      </c>
      <c r="E15" s="39">
        <v>37594577</v>
      </c>
      <c r="F15" s="39">
        <v>31577304.880000018</v>
      </c>
      <c r="G15" s="38">
        <v>17926876.940000013</v>
      </c>
      <c r="H15" s="38"/>
      <c r="I15" s="40"/>
      <c r="J15" s="40">
        <f t="shared" ref="J15:J45" si="0">IF(ISERROR(+G15/E15)=TRUE,0,++G15/E15)</f>
        <v>0.4768474171155061</v>
      </c>
      <c r="K15" s="40">
        <f t="shared" ref="K15:K45" si="1">IF(ISERROR(+H15/E15)=TRUE,0,++H15/E15)</f>
        <v>0</v>
      </c>
      <c r="L15" s="41">
        <f t="shared" ref="L15:L45" si="2">+D15-G15</f>
        <v>19667700.059999987</v>
      </c>
    </row>
    <row r="16" spans="1:12" ht="20.100000000000001" customHeight="1" x14ac:dyDescent="0.25">
      <c r="B16" s="37" t="s">
        <v>32</v>
      </c>
      <c r="C16" s="38">
        <v>43685591</v>
      </c>
      <c r="D16" s="38">
        <v>46349361</v>
      </c>
      <c r="E16" s="39">
        <v>46349361</v>
      </c>
      <c r="F16" s="39">
        <v>38547881.439999998</v>
      </c>
      <c r="G16" s="38">
        <v>24076005.130000025</v>
      </c>
      <c r="H16" s="38"/>
      <c r="I16" s="40"/>
      <c r="J16" s="40">
        <f t="shared" si="0"/>
        <v>0.51944632267961632</v>
      </c>
      <c r="K16" s="40">
        <f t="shared" si="1"/>
        <v>0</v>
      </c>
      <c r="L16" s="41">
        <f t="shared" si="2"/>
        <v>22273355.869999975</v>
      </c>
    </row>
    <row r="17" spans="2:12" ht="20.100000000000001" customHeight="1" x14ac:dyDescent="0.25">
      <c r="B17" s="37" t="s">
        <v>33</v>
      </c>
      <c r="C17" s="38">
        <v>30290272</v>
      </c>
      <c r="D17" s="38">
        <v>31376889</v>
      </c>
      <c r="E17" s="39">
        <v>31376889</v>
      </c>
      <c r="F17" s="39">
        <v>23355315.019999996</v>
      </c>
      <c r="G17" s="38">
        <v>16291037.389999997</v>
      </c>
      <c r="H17" s="38"/>
      <c r="I17" s="40"/>
      <c r="J17" s="40">
        <f t="shared" si="0"/>
        <v>0.51920499161022615</v>
      </c>
      <c r="K17" s="40">
        <f t="shared" si="1"/>
        <v>0</v>
      </c>
      <c r="L17" s="41">
        <f t="shared" si="2"/>
        <v>15085851.610000003</v>
      </c>
    </row>
    <row r="18" spans="2:12" ht="20.100000000000001" customHeight="1" x14ac:dyDescent="0.25">
      <c r="B18" s="37" t="s">
        <v>34</v>
      </c>
      <c r="C18" s="38">
        <v>33114255</v>
      </c>
      <c r="D18" s="38">
        <v>35299358</v>
      </c>
      <c r="E18" s="39">
        <v>35299358</v>
      </c>
      <c r="F18" s="39">
        <v>28476594.889999993</v>
      </c>
      <c r="G18" s="38">
        <v>18195725.539999995</v>
      </c>
      <c r="H18" s="38"/>
      <c r="I18" s="40"/>
      <c r="J18" s="40">
        <f t="shared" si="0"/>
        <v>0.51546902184453314</v>
      </c>
      <c r="K18" s="40">
        <f t="shared" si="1"/>
        <v>0</v>
      </c>
      <c r="L18" s="41">
        <f t="shared" si="2"/>
        <v>17103632.460000005</v>
      </c>
    </row>
    <row r="19" spans="2:12" ht="20.100000000000001" customHeight="1" x14ac:dyDescent="0.25">
      <c r="B19" s="37" t="s">
        <v>35</v>
      </c>
      <c r="C19" s="38">
        <v>163324343</v>
      </c>
      <c r="D19" s="38">
        <v>173110788</v>
      </c>
      <c r="E19" s="39">
        <v>173110788</v>
      </c>
      <c r="F19" s="39">
        <v>139407329.94999993</v>
      </c>
      <c r="G19" s="38">
        <v>94079976.410000041</v>
      </c>
      <c r="H19" s="38"/>
      <c r="I19" s="40"/>
      <c r="J19" s="40">
        <f t="shared" si="0"/>
        <v>0.54346686013583423</v>
      </c>
      <c r="K19" s="40">
        <f t="shared" si="1"/>
        <v>0</v>
      </c>
      <c r="L19" s="41">
        <f t="shared" si="2"/>
        <v>79030811.589999959</v>
      </c>
    </row>
    <row r="20" spans="2:12" ht="20.100000000000001" customHeight="1" x14ac:dyDescent="0.25">
      <c r="B20" s="37" t="s">
        <v>36</v>
      </c>
      <c r="C20" s="38">
        <v>110261668</v>
      </c>
      <c r="D20" s="38">
        <v>116872105</v>
      </c>
      <c r="E20" s="39">
        <v>116872105</v>
      </c>
      <c r="F20" s="39">
        <v>89910100.170000017</v>
      </c>
      <c r="G20" s="38">
        <v>62903227.109999992</v>
      </c>
      <c r="H20" s="38"/>
      <c r="I20" s="40"/>
      <c r="J20" s="40">
        <f t="shared" si="0"/>
        <v>0.53822276162476912</v>
      </c>
      <c r="K20" s="40">
        <f t="shared" si="1"/>
        <v>0</v>
      </c>
      <c r="L20" s="41">
        <f t="shared" si="2"/>
        <v>53968877.890000008</v>
      </c>
    </row>
    <row r="21" spans="2:12" ht="20.100000000000001" customHeight="1" x14ac:dyDescent="0.25">
      <c r="B21" s="37" t="s">
        <v>37</v>
      </c>
      <c r="C21" s="38">
        <v>130602019</v>
      </c>
      <c r="D21" s="38">
        <v>138696014</v>
      </c>
      <c r="E21" s="39">
        <v>138696014</v>
      </c>
      <c r="F21" s="39">
        <v>120331672.54000004</v>
      </c>
      <c r="G21" s="38">
        <v>76140356.790000007</v>
      </c>
      <c r="H21" s="38"/>
      <c r="I21" s="40"/>
      <c r="J21" s="40">
        <f t="shared" si="0"/>
        <v>0.54897292715275869</v>
      </c>
      <c r="K21" s="40">
        <f t="shared" si="1"/>
        <v>0</v>
      </c>
      <c r="L21" s="41">
        <f t="shared" si="2"/>
        <v>62555657.209999993</v>
      </c>
    </row>
    <row r="22" spans="2:12" ht="20.100000000000001" customHeight="1" x14ac:dyDescent="0.25">
      <c r="B22" s="37" t="s">
        <v>38</v>
      </c>
      <c r="C22" s="38">
        <v>34112983</v>
      </c>
      <c r="D22" s="38">
        <v>35943423</v>
      </c>
      <c r="E22" s="39">
        <v>35943423</v>
      </c>
      <c r="F22" s="39">
        <v>30593147.569999997</v>
      </c>
      <c r="G22" s="38">
        <v>19778362.339999996</v>
      </c>
      <c r="H22" s="38"/>
      <c r="I22" s="40"/>
      <c r="J22" s="40">
        <f t="shared" si="0"/>
        <v>0.55026373921036953</v>
      </c>
      <c r="K22" s="40">
        <f t="shared" si="1"/>
        <v>0</v>
      </c>
      <c r="L22" s="41">
        <f t="shared" si="2"/>
        <v>16165060.660000004</v>
      </c>
    </row>
    <row r="23" spans="2:12" ht="20.100000000000001" customHeight="1" x14ac:dyDescent="0.25">
      <c r="B23" s="37" t="s">
        <v>39</v>
      </c>
      <c r="C23" s="38">
        <v>75542443</v>
      </c>
      <c r="D23" s="38">
        <v>80092592</v>
      </c>
      <c r="E23" s="39">
        <v>80092592</v>
      </c>
      <c r="F23" s="39">
        <v>46643184.219999969</v>
      </c>
      <c r="G23" s="38">
        <v>42703993.189999968</v>
      </c>
      <c r="H23" s="38"/>
      <c r="I23" s="40"/>
      <c r="J23" s="40">
        <f t="shared" si="0"/>
        <v>0.53318280909175675</v>
      </c>
      <c r="K23" s="40">
        <f t="shared" si="1"/>
        <v>0</v>
      </c>
      <c r="L23" s="41">
        <f t="shared" si="2"/>
        <v>37388598.810000032</v>
      </c>
    </row>
    <row r="24" spans="2:12" ht="20.100000000000001" customHeight="1" x14ac:dyDescent="0.25">
      <c r="B24" s="37" t="s">
        <v>40</v>
      </c>
      <c r="C24" s="38">
        <v>136143663</v>
      </c>
      <c r="D24" s="38">
        <v>142894769</v>
      </c>
      <c r="E24" s="39">
        <v>142894769</v>
      </c>
      <c r="F24" s="39">
        <v>123611058.74999994</v>
      </c>
      <c r="G24" s="38">
        <v>82557597.929999992</v>
      </c>
      <c r="H24" s="38"/>
      <c r="I24" s="40"/>
      <c r="J24" s="40">
        <f t="shared" si="0"/>
        <v>0.57775101571422804</v>
      </c>
      <c r="K24" s="40">
        <f t="shared" si="1"/>
        <v>0</v>
      </c>
      <c r="L24" s="41">
        <f t="shared" si="2"/>
        <v>60337171.070000008</v>
      </c>
    </row>
    <row r="25" spans="2:12" ht="20.100000000000001" customHeight="1" x14ac:dyDescent="0.25">
      <c r="B25" s="37" t="s">
        <v>41</v>
      </c>
      <c r="C25" s="38">
        <v>116404536</v>
      </c>
      <c r="D25" s="38">
        <v>123476200</v>
      </c>
      <c r="E25" s="39">
        <v>123476200</v>
      </c>
      <c r="F25" s="39">
        <v>106560763.55999996</v>
      </c>
      <c r="G25" s="38">
        <v>65751426.820000008</v>
      </c>
      <c r="H25" s="38"/>
      <c r="I25" s="40"/>
      <c r="J25" s="40">
        <f t="shared" si="0"/>
        <v>0.53250283714594393</v>
      </c>
      <c r="K25" s="40">
        <f t="shared" si="1"/>
        <v>0</v>
      </c>
      <c r="L25" s="41">
        <f t="shared" si="2"/>
        <v>57724773.179999992</v>
      </c>
    </row>
    <row r="26" spans="2:12" ht="20.100000000000001" customHeight="1" x14ac:dyDescent="0.25">
      <c r="B26" s="37" t="s">
        <v>42</v>
      </c>
      <c r="C26" s="38">
        <v>178411998</v>
      </c>
      <c r="D26" s="38">
        <v>193254988</v>
      </c>
      <c r="E26" s="39">
        <v>193254988</v>
      </c>
      <c r="F26" s="39">
        <v>164531466.56</v>
      </c>
      <c r="G26" s="38">
        <v>107042325.84</v>
      </c>
      <c r="H26" s="38"/>
      <c r="I26" s="40"/>
      <c r="J26" s="40">
        <f t="shared" si="0"/>
        <v>0.55389165862047507</v>
      </c>
      <c r="K26" s="40">
        <f t="shared" si="1"/>
        <v>0</v>
      </c>
      <c r="L26" s="41">
        <f t="shared" si="2"/>
        <v>86212662.159999996</v>
      </c>
    </row>
    <row r="27" spans="2:12" ht="20.100000000000001" customHeight="1" x14ac:dyDescent="0.25">
      <c r="B27" s="37" t="s">
        <v>43</v>
      </c>
      <c r="C27" s="38">
        <v>164010013</v>
      </c>
      <c r="D27" s="38">
        <v>173459713</v>
      </c>
      <c r="E27" s="39">
        <v>173459713</v>
      </c>
      <c r="F27" s="39">
        <v>145367007.25000006</v>
      </c>
      <c r="G27" s="38">
        <v>90147445.069999933</v>
      </c>
      <c r="H27" s="38"/>
      <c r="I27" s="40"/>
      <c r="J27" s="40">
        <f t="shared" si="0"/>
        <v>0.51970249178263039</v>
      </c>
      <c r="K27" s="40">
        <f t="shared" si="1"/>
        <v>0</v>
      </c>
      <c r="L27" s="41">
        <f t="shared" si="2"/>
        <v>83312267.930000067</v>
      </c>
    </row>
    <row r="28" spans="2:12" ht="20.100000000000001" customHeight="1" x14ac:dyDescent="0.25">
      <c r="B28" s="37" t="s">
        <v>44</v>
      </c>
      <c r="C28" s="38">
        <v>75183718</v>
      </c>
      <c r="D28" s="38">
        <v>79581743</v>
      </c>
      <c r="E28" s="39">
        <v>79581743</v>
      </c>
      <c r="F28" s="39">
        <v>68010861.729999989</v>
      </c>
      <c r="G28" s="38">
        <v>44941724.259999983</v>
      </c>
      <c r="H28" s="38"/>
      <c r="I28" s="40"/>
      <c r="J28" s="40">
        <f t="shared" si="0"/>
        <v>0.56472405059034692</v>
      </c>
      <c r="K28" s="40">
        <f t="shared" si="1"/>
        <v>0</v>
      </c>
      <c r="L28" s="41">
        <f t="shared" si="2"/>
        <v>34640018.740000017</v>
      </c>
    </row>
    <row r="29" spans="2:12" ht="20.100000000000001" customHeight="1" x14ac:dyDescent="0.25">
      <c r="B29" s="37" t="s">
        <v>45</v>
      </c>
      <c r="C29" s="38">
        <v>57310738</v>
      </c>
      <c r="D29" s="38">
        <v>60146754</v>
      </c>
      <c r="E29" s="39">
        <v>60146754</v>
      </c>
      <c r="F29" s="39">
        <v>53180682.210000001</v>
      </c>
      <c r="G29" s="38">
        <v>30492348.750000004</v>
      </c>
      <c r="H29" s="38"/>
      <c r="I29" s="40"/>
      <c r="J29" s="40">
        <f t="shared" si="0"/>
        <v>0.50696582478914831</v>
      </c>
      <c r="K29" s="40">
        <f t="shared" si="1"/>
        <v>0</v>
      </c>
      <c r="L29" s="41">
        <f t="shared" si="2"/>
        <v>29654405.249999996</v>
      </c>
    </row>
    <row r="30" spans="2:12" ht="20.100000000000001" customHeight="1" x14ac:dyDescent="0.25">
      <c r="B30" s="37" t="s">
        <v>46</v>
      </c>
      <c r="C30" s="38">
        <v>41868976</v>
      </c>
      <c r="D30" s="38">
        <v>43765307</v>
      </c>
      <c r="E30" s="39">
        <v>43765307</v>
      </c>
      <c r="F30" s="39">
        <v>40482127.499999978</v>
      </c>
      <c r="G30" s="38">
        <v>22234414.460000001</v>
      </c>
      <c r="H30" s="38"/>
      <c r="I30" s="40"/>
      <c r="J30" s="40">
        <f t="shared" si="0"/>
        <v>0.50803743842125915</v>
      </c>
      <c r="K30" s="40">
        <f t="shared" si="1"/>
        <v>0</v>
      </c>
      <c r="L30" s="41">
        <f t="shared" si="2"/>
        <v>21530892.539999999</v>
      </c>
    </row>
    <row r="31" spans="2:12" ht="20.100000000000001" customHeight="1" x14ac:dyDescent="0.25">
      <c r="B31" s="37" t="s">
        <v>47</v>
      </c>
      <c r="C31" s="38">
        <v>52915978</v>
      </c>
      <c r="D31" s="38">
        <v>55882807</v>
      </c>
      <c r="E31" s="39">
        <v>55882807</v>
      </c>
      <c r="F31" s="39">
        <v>33563898.309999995</v>
      </c>
      <c r="G31" s="38">
        <v>29440511.960000005</v>
      </c>
      <c r="H31" s="38"/>
      <c r="I31" s="40"/>
      <c r="J31" s="40">
        <f t="shared" si="0"/>
        <v>0.52682593342170525</v>
      </c>
      <c r="K31" s="40">
        <f t="shared" si="1"/>
        <v>0</v>
      </c>
      <c r="L31" s="41">
        <f t="shared" si="2"/>
        <v>26442295.039999995</v>
      </c>
    </row>
    <row r="32" spans="2:12" ht="20.100000000000001" customHeight="1" x14ac:dyDescent="0.25">
      <c r="B32" s="37" t="s">
        <v>48</v>
      </c>
      <c r="C32" s="38">
        <v>84541195</v>
      </c>
      <c r="D32" s="38">
        <v>89352477</v>
      </c>
      <c r="E32" s="39">
        <v>89352477</v>
      </c>
      <c r="F32" s="39">
        <v>78451158.429999992</v>
      </c>
      <c r="G32" s="38">
        <v>49014727.409999989</v>
      </c>
      <c r="H32" s="38"/>
      <c r="I32" s="40"/>
      <c r="J32" s="40">
        <f t="shared" si="0"/>
        <v>0.54855476933224789</v>
      </c>
      <c r="K32" s="40">
        <f t="shared" si="1"/>
        <v>0</v>
      </c>
      <c r="L32" s="41">
        <f t="shared" si="2"/>
        <v>40337749.590000011</v>
      </c>
    </row>
    <row r="33" spans="2:12" ht="20.100000000000001" customHeight="1" x14ac:dyDescent="0.25">
      <c r="B33" s="37" t="s">
        <v>49</v>
      </c>
      <c r="C33" s="38">
        <v>39157066</v>
      </c>
      <c r="D33" s="38">
        <v>41206765</v>
      </c>
      <c r="E33" s="39">
        <v>41206765</v>
      </c>
      <c r="F33" s="39">
        <v>37597291.369999997</v>
      </c>
      <c r="G33" s="38">
        <v>23909037.48</v>
      </c>
      <c r="H33" s="38"/>
      <c r="I33" s="40"/>
      <c r="J33" s="40">
        <f t="shared" si="0"/>
        <v>0.58022117193621003</v>
      </c>
      <c r="K33" s="40">
        <f t="shared" si="1"/>
        <v>0</v>
      </c>
      <c r="L33" s="41">
        <f t="shared" si="2"/>
        <v>17297727.52</v>
      </c>
    </row>
    <row r="34" spans="2:12" ht="20.100000000000001" customHeight="1" x14ac:dyDescent="0.25">
      <c r="B34" s="37" t="s">
        <v>50</v>
      </c>
      <c r="C34" s="38">
        <v>21683919</v>
      </c>
      <c r="D34" s="38">
        <v>22778853</v>
      </c>
      <c r="E34" s="39">
        <v>22778853</v>
      </c>
      <c r="F34" s="39">
        <v>17542859.880000003</v>
      </c>
      <c r="G34" s="38">
        <v>14564684.359999999</v>
      </c>
      <c r="H34" s="38"/>
      <c r="I34" s="40"/>
      <c r="J34" s="40">
        <f t="shared" si="0"/>
        <v>0.63939498446212373</v>
      </c>
      <c r="K34" s="40">
        <f t="shared" si="1"/>
        <v>0</v>
      </c>
      <c r="L34" s="41">
        <f t="shared" si="2"/>
        <v>8214168.6400000006</v>
      </c>
    </row>
    <row r="35" spans="2:12" ht="20.100000000000001" customHeight="1" x14ac:dyDescent="0.25">
      <c r="B35" s="37" t="s">
        <v>51</v>
      </c>
      <c r="C35" s="38">
        <v>49771012</v>
      </c>
      <c r="D35" s="38">
        <v>55987117</v>
      </c>
      <c r="E35" s="39">
        <v>55987117</v>
      </c>
      <c r="F35" s="39">
        <v>36666998.050000019</v>
      </c>
      <c r="G35" s="38">
        <v>29685838.470000021</v>
      </c>
      <c r="H35" s="38"/>
      <c r="I35" s="40"/>
      <c r="J35" s="40">
        <f t="shared" si="0"/>
        <v>0.53022623883276609</v>
      </c>
      <c r="K35" s="40">
        <f t="shared" si="1"/>
        <v>0</v>
      </c>
      <c r="L35" s="41">
        <f t="shared" si="2"/>
        <v>26301278.529999979</v>
      </c>
    </row>
    <row r="36" spans="2:12" ht="20.100000000000001" customHeight="1" x14ac:dyDescent="0.25">
      <c r="B36" s="37" t="s">
        <v>52</v>
      </c>
      <c r="C36" s="38">
        <v>49911887</v>
      </c>
      <c r="D36" s="38">
        <v>52152787</v>
      </c>
      <c r="E36" s="39">
        <v>52152787</v>
      </c>
      <c r="F36" s="39">
        <v>30071977.170000006</v>
      </c>
      <c r="G36" s="38">
        <v>29697800.000000007</v>
      </c>
      <c r="H36" s="38"/>
      <c r="I36" s="40"/>
      <c r="J36" s="40">
        <f t="shared" si="0"/>
        <v>0.5694384079608249</v>
      </c>
      <c r="K36" s="40">
        <f t="shared" si="1"/>
        <v>0</v>
      </c>
      <c r="L36" s="41">
        <f t="shared" si="2"/>
        <v>22454986.999999993</v>
      </c>
    </row>
    <row r="37" spans="2:12" ht="20.100000000000001" customHeight="1" x14ac:dyDescent="0.25">
      <c r="B37" s="37" t="s">
        <v>53</v>
      </c>
      <c r="C37" s="38">
        <v>954000000</v>
      </c>
      <c r="D37" s="38">
        <v>951818000</v>
      </c>
      <c r="E37" s="39">
        <v>951818000</v>
      </c>
      <c r="F37" s="39">
        <v>252332559.26000008</v>
      </c>
      <c r="G37" s="38">
        <v>155801204.88000003</v>
      </c>
      <c r="H37" s="38"/>
      <c r="I37" s="40"/>
      <c r="J37" s="40">
        <f t="shared" si="0"/>
        <v>0.1636880211132801</v>
      </c>
      <c r="K37" s="40">
        <f t="shared" si="1"/>
        <v>0</v>
      </c>
      <c r="L37" s="41">
        <f t="shared" si="2"/>
        <v>796016795.12</v>
      </c>
    </row>
    <row r="38" spans="2:12" ht="20.100000000000001" customHeight="1" x14ac:dyDescent="0.25">
      <c r="B38" s="37" t="s">
        <v>54</v>
      </c>
      <c r="C38" s="38">
        <v>149332500</v>
      </c>
      <c r="D38" s="38">
        <v>158592203</v>
      </c>
      <c r="E38" s="39">
        <v>158592203</v>
      </c>
      <c r="F38" s="39">
        <v>130044926.77000003</v>
      </c>
      <c r="G38" s="38">
        <v>85111015.819999993</v>
      </c>
      <c r="H38" s="38"/>
      <c r="I38" s="40"/>
      <c r="J38" s="40">
        <f t="shared" si="0"/>
        <v>0.53666582726012069</v>
      </c>
      <c r="K38" s="40">
        <f t="shared" si="1"/>
        <v>0</v>
      </c>
      <c r="L38" s="41">
        <f t="shared" si="2"/>
        <v>73481187.180000007</v>
      </c>
    </row>
    <row r="39" spans="2:12" ht="20.100000000000001" customHeight="1" x14ac:dyDescent="0.25">
      <c r="B39" s="37" t="s">
        <v>55</v>
      </c>
      <c r="C39" s="38">
        <v>127652181</v>
      </c>
      <c r="D39" s="38">
        <v>171956065</v>
      </c>
      <c r="E39" s="39">
        <v>171956065</v>
      </c>
      <c r="F39" s="39">
        <v>147568960.03</v>
      </c>
      <c r="G39" s="38">
        <v>83890483.090000004</v>
      </c>
      <c r="H39" s="38"/>
      <c r="I39" s="40"/>
      <c r="J39" s="40">
        <f t="shared" si="0"/>
        <v>0.48785998382784579</v>
      </c>
      <c r="K39" s="40">
        <f t="shared" si="1"/>
        <v>0</v>
      </c>
      <c r="L39" s="41">
        <f t="shared" si="2"/>
        <v>88065581.909999996</v>
      </c>
    </row>
    <row r="40" spans="2:12" ht="20.100000000000001" customHeight="1" x14ac:dyDescent="0.25">
      <c r="B40" s="37" t="s">
        <v>56</v>
      </c>
      <c r="C40" s="38">
        <v>22180202</v>
      </c>
      <c r="D40" s="38">
        <v>23033474</v>
      </c>
      <c r="E40" s="39">
        <v>23033474</v>
      </c>
      <c r="F40" s="39">
        <v>19204801.859999999</v>
      </c>
      <c r="G40" s="38">
        <v>13643878.850000005</v>
      </c>
      <c r="H40" s="38"/>
      <c r="I40" s="40"/>
      <c r="J40" s="40">
        <f t="shared" si="0"/>
        <v>0.59235002284067118</v>
      </c>
      <c r="K40" s="40">
        <f t="shared" si="1"/>
        <v>0</v>
      </c>
      <c r="L40" s="41">
        <f t="shared" si="2"/>
        <v>9389595.1499999948</v>
      </c>
    </row>
    <row r="41" spans="2:12" ht="20.100000000000001" customHeight="1" x14ac:dyDescent="0.25">
      <c r="B41" s="37" t="s">
        <v>57</v>
      </c>
      <c r="C41" s="38">
        <v>85087148</v>
      </c>
      <c r="D41" s="38">
        <v>85251499</v>
      </c>
      <c r="E41" s="39">
        <v>85251499</v>
      </c>
      <c r="F41" s="39">
        <v>59595236.180000007</v>
      </c>
      <c r="G41" s="38">
        <v>37501658.229999997</v>
      </c>
      <c r="H41" s="38"/>
      <c r="I41" s="40"/>
      <c r="J41" s="40">
        <f t="shared" si="0"/>
        <v>0.43989441440789206</v>
      </c>
      <c r="K41" s="40">
        <f t="shared" si="1"/>
        <v>0</v>
      </c>
      <c r="L41" s="41">
        <f t="shared" si="2"/>
        <v>47749840.770000003</v>
      </c>
    </row>
    <row r="42" spans="2:12" ht="20.100000000000001" customHeight="1" x14ac:dyDescent="0.25">
      <c r="B42" s="37" t="s">
        <v>58</v>
      </c>
      <c r="C42" s="38">
        <v>166220204</v>
      </c>
      <c r="D42" s="38">
        <v>184032961</v>
      </c>
      <c r="E42" s="39">
        <v>184032961</v>
      </c>
      <c r="F42" s="39">
        <v>114938460.66999997</v>
      </c>
      <c r="G42" s="38">
        <v>98243787.289999902</v>
      </c>
      <c r="H42" s="38"/>
      <c r="I42" s="40"/>
      <c r="J42" s="40">
        <f t="shared" si="0"/>
        <v>0.5338379970422793</v>
      </c>
      <c r="K42" s="40">
        <f t="shared" si="1"/>
        <v>0</v>
      </c>
      <c r="L42" s="41">
        <f t="shared" si="2"/>
        <v>85789173.710000098</v>
      </c>
    </row>
    <row r="43" spans="2:12" ht="20.100000000000001" customHeight="1" x14ac:dyDescent="0.25">
      <c r="B43" s="37" t="s">
        <v>59</v>
      </c>
      <c r="C43" s="38">
        <v>197918429</v>
      </c>
      <c r="D43" s="38">
        <v>215176936</v>
      </c>
      <c r="E43" s="39">
        <v>215176936</v>
      </c>
      <c r="F43" s="39">
        <v>180707972.14999995</v>
      </c>
      <c r="G43" s="38">
        <v>118748306.21000002</v>
      </c>
      <c r="H43" s="38"/>
      <c r="I43" s="40"/>
      <c r="J43" s="40">
        <f t="shared" si="0"/>
        <v>0.55186354270794158</v>
      </c>
      <c r="K43" s="40">
        <f t="shared" si="1"/>
        <v>0</v>
      </c>
      <c r="L43" s="41">
        <f t="shared" si="2"/>
        <v>96428629.789999977</v>
      </c>
    </row>
    <row r="44" spans="2:12" ht="20.100000000000001" customHeight="1" x14ac:dyDescent="0.25">
      <c r="B44" s="37" t="s">
        <v>60</v>
      </c>
      <c r="C44" s="38">
        <v>246782330</v>
      </c>
      <c r="D44" s="38">
        <v>266971468</v>
      </c>
      <c r="E44" s="39">
        <v>266971468</v>
      </c>
      <c r="F44" s="39">
        <v>140125047.15999991</v>
      </c>
      <c r="G44" s="38">
        <v>132662513.81999984</v>
      </c>
      <c r="H44" s="38"/>
      <c r="I44" s="40"/>
      <c r="J44" s="40">
        <f t="shared" si="0"/>
        <v>0.49691644883939373</v>
      </c>
      <c r="K44" s="40">
        <f t="shared" si="1"/>
        <v>0</v>
      </c>
      <c r="L44" s="41">
        <f t="shared" si="2"/>
        <v>134308954.18000016</v>
      </c>
    </row>
    <row r="45" spans="2:12" ht="20.100000000000001" customHeight="1" x14ac:dyDescent="0.25">
      <c r="B45" s="37" t="s">
        <v>61</v>
      </c>
      <c r="C45" s="38">
        <v>110429246</v>
      </c>
      <c r="D45" s="38">
        <v>123030317</v>
      </c>
      <c r="E45" s="39">
        <v>123030317</v>
      </c>
      <c r="F45" s="39">
        <v>65509744.99000001</v>
      </c>
      <c r="G45" s="38">
        <v>64683688.300000004</v>
      </c>
      <c r="H45" s="38"/>
      <c r="I45" s="40"/>
      <c r="J45" s="40">
        <f t="shared" si="0"/>
        <v>0.52575405702644828</v>
      </c>
      <c r="K45" s="40">
        <f t="shared" si="1"/>
        <v>0</v>
      </c>
      <c r="L45" s="41">
        <f t="shared" si="2"/>
        <v>58346628.699999996</v>
      </c>
    </row>
    <row r="46" spans="2:12" ht="23.25" customHeight="1" x14ac:dyDescent="0.25">
      <c r="B46" s="29" t="s">
        <v>9</v>
      </c>
      <c r="C46" s="11">
        <f t="shared" ref="C46:H46" si="3">SUM(C14:C45)</f>
        <v>6882759347</v>
      </c>
      <c r="D46" s="11">
        <f t="shared" si="3"/>
        <v>5404083104</v>
      </c>
      <c r="E46" s="11">
        <f t="shared" si="3"/>
        <v>5404083104</v>
      </c>
      <c r="F46" s="11">
        <f t="shared" si="3"/>
        <v>3662053339.7000008</v>
      </c>
      <c r="G46" s="11">
        <f t="shared" si="3"/>
        <v>2374747679.9799995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0.43943581811727805</v>
      </c>
      <c r="K46" s="15">
        <f>IF(ISERROR(+H46/E46)=TRUE,0,++H46/E46)</f>
        <v>0</v>
      </c>
      <c r="L46" s="18">
        <f>SUM(L14:L45)</f>
        <v>3029335424.02</v>
      </c>
    </row>
    <row r="47" spans="2:12" x14ac:dyDescent="0.2">
      <c r="B47" s="12" t="s">
        <v>71</v>
      </c>
    </row>
    <row r="48" spans="2:12" s="34" customFormat="1" x14ac:dyDescent="0.2">
      <c r="B48" s="12"/>
    </row>
    <row r="49" spans="2:12" s="34" customFormat="1" x14ac:dyDescent="0.25">
      <c r="K49" s="35"/>
    </row>
    <row r="50" spans="2:12" s="34" customFormat="1" x14ac:dyDescent="0.25">
      <c r="K50" s="35"/>
    </row>
    <row r="51" spans="2:12" s="34" customFormat="1" x14ac:dyDescent="0.25">
      <c r="K51" s="35"/>
    </row>
    <row r="52" spans="2:12" s="34" customFormat="1" ht="44.25" customHeigh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68</v>
      </c>
      <c r="H52" s="45" t="s">
        <v>20</v>
      </c>
      <c r="I52" s="68"/>
      <c r="J52" s="68"/>
      <c r="K52" s="68"/>
      <c r="L52" s="44"/>
    </row>
    <row r="53" spans="2:12" s="34" customFormat="1" x14ac:dyDescent="0.25">
      <c r="B53" s="46" t="s">
        <v>63</v>
      </c>
      <c r="C53" s="47">
        <f>C46/$A$10</f>
        <v>6882.7593470000002</v>
      </c>
      <c r="D53" s="48">
        <f>D46/$A$10</f>
        <v>5404.0831040000003</v>
      </c>
      <c r="E53" s="48">
        <f>E46/$A$10</f>
        <v>5404.0831040000003</v>
      </c>
      <c r="F53" s="48">
        <f>F46/$A$10</f>
        <v>3662.0533397000008</v>
      </c>
      <c r="G53" s="48">
        <f>G46/$A$10</f>
        <v>2374.7476799799997</v>
      </c>
      <c r="H53" s="49"/>
      <c r="I53" s="50"/>
      <c r="J53" s="50"/>
      <c r="K53" s="50"/>
      <c r="L53" s="51"/>
    </row>
    <row r="54" spans="2:12" s="34" customFormat="1" x14ac:dyDescent="0.25">
      <c r="B54" s="46"/>
      <c r="C54" s="48"/>
      <c r="D54" s="48"/>
      <c r="E54" s="48"/>
      <c r="F54" s="48"/>
      <c r="G54" s="48"/>
      <c r="H54" s="52"/>
      <c r="I54" s="50"/>
      <c r="J54" s="50"/>
      <c r="K54" s="50"/>
      <c r="L54" s="51"/>
    </row>
    <row r="55" spans="2:12" s="34" customFormat="1" x14ac:dyDescent="0.25">
      <c r="B55" s="46"/>
      <c r="C55" s="48"/>
      <c r="D55" s="48"/>
      <c r="E55" s="48"/>
      <c r="F55" s="48"/>
      <c r="G55" s="48"/>
      <c r="H55" s="52"/>
      <c r="I55" s="50"/>
      <c r="J55" s="50"/>
      <c r="K55" s="50"/>
      <c r="L55" s="51"/>
    </row>
    <row r="56" spans="2:12" s="34" customFormat="1" x14ac:dyDescent="0.25">
      <c r="B56" s="46"/>
      <c r="C56" s="48"/>
      <c r="D56" s="48"/>
      <c r="E56" s="48"/>
      <c r="F56" s="48"/>
      <c r="G56" s="48"/>
      <c r="H56" s="52"/>
      <c r="I56" s="50"/>
      <c r="J56" s="50"/>
      <c r="K56" s="50"/>
      <c r="L56" s="51"/>
    </row>
    <row r="57" spans="2:12" s="34" customFormat="1" x14ac:dyDescent="0.25">
      <c r="K57" s="35"/>
    </row>
    <row r="58" spans="2:12" s="34" customFormat="1" x14ac:dyDescent="0.25">
      <c r="K58" s="35"/>
    </row>
    <row r="59" spans="2:12" s="34" customFormat="1" x14ac:dyDescent="0.25">
      <c r="K59" s="35"/>
    </row>
    <row r="60" spans="2:12" s="34" customFormat="1" x14ac:dyDescent="0.25">
      <c r="K60" s="35"/>
    </row>
    <row r="61" spans="2:12" s="34" customFormat="1" x14ac:dyDescent="0.25">
      <c r="K61" s="35"/>
    </row>
    <row r="62" spans="2:12" s="34" customFormat="1" x14ac:dyDescent="0.25">
      <c r="K62" s="35"/>
    </row>
    <row r="63" spans="2:12" s="34" customFormat="1" x14ac:dyDescent="0.25">
      <c r="K63" s="35"/>
    </row>
    <row r="64" spans="2:12" s="34" customFormat="1" x14ac:dyDescent="0.25">
      <c r="K64" s="35"/>
    </row>
    <row r="65" spans="11:11" s="34" customFormat="1" x14ac:dyDescent="0.25">
      <c r="K65" s="35"/>
    </row>
    <row r="66" spans="11:11" s="34" customFormat="1" x14ac:dyDescent="0.25">
      <c r="K66" s="35"/>
    </row>
    <row r="67" spans="11:11" s="34" customFormat="1" x14ac:dyDescent="0.25">
      <c r="K67" s="35"/>
    </row>
    <row r="68" spans="11:11" s="34" customFormat="1" x14ac:dyDescent="0.25">
      <c r="K68" s="35"/>
    </row>
    <row r="69" spans="11:11" s="34" customFormat="1" x14ac:dyDescent="0.25">
      <c r="K69" s="35"/>
    </row>
    <row r="70" spans="11:11" s="34" customFormat="1" x14ac:dyDescent="0.25">
      <c r="K70" s="35"/>
    </row>
    <row r="71" spans="11:11" s="34" customFormat="1" x14ac:dyDescent="0.25">
      <c r="K71" s="35"/>
    </row>
    <row r="72" spans="11:11" s="34" customFormat="1" x14ac:dyDescent="0.25">
      <c r="K72" s="35"/>
    </row>
  </sheetData>
  <mergeCells count="11">
    <mergeCell ref="I52:K5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1"/>
  <sheetViews>
    <sheetView showGridLines="0" zoomScale="85" zoomScaleNormal="85" workbookViewId="0">
      <selection activeCell="B44" sqref="B44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13</v>
      </c>
      <c r="F12" s="72" t="s">
        <v>29</v>
      </c>
      <c r="G12" s="72" t="s">
        <v>70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6" t="s">
        <v>30</v>
      </c>
      <c r="C14" s="8">
        <v>71826330</v>
      </c>
      <c r="D14" s="8">
        <v>73382875</v>
      </c>
      <c r="E14" s="19">
        <v>73382875</v>
      </c>
      <c r="F14" s="19">
        <v>32368836.469999995</v>
      </c>
      <c r="G14" s="8">
        <v>19347083.120000001</v>
      </c>
      <c r="H14" s="8"/>
      <c r="I14" s="13">
        <f>IF(ISERROR(+#REF!/E14)=TRUE,0,++#REF!/E14)</f>
        <v>0</v>
      </c>
      <c r="J14" s="13">
        <f>IF(ISERROR(+G14/E14)=TRUE,0,++G14/E14)</f>
        <v>0.2636457500472692</v>
      </c>
      <c r="K14" s="13">
        <f>IF(ISERROR(+H14/E14)=TRUE,0,++H14/E14)</f>
        <v>0</v>
      </c>
      <c r="L14" s="16">
        <f>+D14-G14</f>
        <v>54035791.879999995</v>
      </c>
    </row>
    <row r="15" spans="1:12" ht="20.100000000000001" customHeight="1" x14ac:dyDescent="0.25">
      <c r="B15" s="7" t="s">
        <v>31</v>
      </c>
      <c r="C15" s="9">
        <v>4240076</v>
      </c>
      <c r="D15" s="9">
        <v>5777439</v>
      </c>
      <c r="E15" s="20">
        <v>5777439</v>
      </c>
      <c r="F15" s="23">
        <v>733307.1</v>
      </c>
      <c r="G15" s="9">
        <v>572205.42000000004</v>
      </c>
      <c r="H15" s="9"/>
      <c r="I15" s="14">
        <f>IF(ISERROR(+#REF!/E15)=TRUE,0,++#REF!/E15)</f>
        <v>0</v>
      </c>
      <c r="J15" s="14">
        <f t="shared" ref="J15:J45" si="0">IF(ISERROR(+G15/E15)=TRUE,0,++G15/E15)</f>
        <v>9.904136071363108E-2</v>
      </c>
      <c r="K15" s="14">
        <f t="shared" ref="K15:K45" si="1">IF(ISERROR(+H15/E15)=TRUE,0,++H15/E15)</f>
        <v>0</v>
      </c>
      <c r="L15" s="17">
        <f t="shared" ref="L15:L45" si="2">+D15-G15</f>
        <v>5205233.58</v>
      </c>
    </row>
    <row r="16" spans="1:12" ht="20.100000000000001" customHeight="1" x14ac:dyDescent="0.25">
      <c r="B16" s="7" t="s">
        <v>32</v>
      </c>
      <c r="C16" s="9">
        <v>5734517</v>
      </c>
      <c r="D16" s="9">
        <v>6150512</v>
      </c>
      <c r="E16" s="20">
        <v>6150512</v>
      </c>
      <c r="F16" s="23">
        <v>1607744.94</v>
      </c>
      <c r="G16" s="9">
        <v>1255633.8199999998</v>
      </c>
      <c r="H16" s="9"/>
      <c r="I16" s="14"/>
      <c r="J16" s="14">
        <f t="shared" si="0"/>
        <v>0.2041511048185907</v>
      </c>
      <c r="K16" s="14">
        <f t="shared" si="1"/>
        <v>0</v>
      </c>
      <c r="L16" s="17">
        <f t="shared" si="2"/>
        <v>4894878.18</v>
      </c>
    </row>
    <row r="17" spans="2:12" ht="20.100000000000001" customHeight="1" x14ac:dyDescent="0.25">
      <c r="B17" s="7" t="s">
        <v>33</v>
      </c>
      <c r="C17" s="9">
        <v>20371200</v>
      </c>
      <c r="D17" s="9">
        <v>20385408</v>
      </c>
      <c r="E17" s="20">
        <v>20385408</v>
      </c>
      <c r="F17" s="23">
        <v>6963113.5899999989</v>
      </c>
      <c r="G17" s="9">
        <v>5264189.7399999993</v>
      </c>
      <c r="H17" s="9"/>
      <c r="I17" s="14"/>
      <c r="J17" s="14">
        <f t="shared" si="0"/>
        <v>0.25823322937662074</v>
      </c>
      <c r="K17" s="14">
        <f t="shared" si="1"/>
        <v>0</v>
      </c>
      <c r="L17" s="17">
        <f t="shared" si="2"/>
        <v>15121218.260000002</v>
      </c>
    </row>
    <row r="18" spans="2:12" ht="20.100000000000001" customHeight="1" x14ac:dyDescent="0.25">
      <c r="B18" s="7" t="s">
        <v>34</v>
      </c>
      <c r="C18" s="9">
        <v>4272321</v>
      </c>
      <c r="D18" s="9">
        <v>2213380</v>
      </c>
      <c r="E18" s="20">
        <v>2213380</v>
      </c>
      <c r="F18" s="23">
        <v>1168551.23</v>
      </c>
      <c r="G18" s="9">
        <v>854349.0199999999</v>
      </c>
      <c r="H18" s="9"/>
      <c r="I18" s="14"/>
      <c r="J18" s="14">
        <f t="shared" si="0"/>
        <v>0.38599292484797004</v>
      </c>
      <c r="K18" s="14">
        <f t="shared" si="1"/>
        <v>0</v>
      </c>
      <c r="L18" s="17">
        <f t="shared" si="2"/>
        <v>1359030.98</v>
      </c>
    </row>
    <row r="19" spans="2:12" ht="20.100000000000001" customHeight="1" x14ac:dyDescent="0.25">
      <c r="B19" s="7" t="s">
        <v>35</v>
      </c>
      <c r="C19" s="9">
        <v>15647775</v>
      </c>
      <c r="D19" s="9">
        <v>15647775</v>
      </c>
      <c r="E19" s="20">
        <v>15647775</v>
      </c>
      <c r="F19" s="23">
        <v>5711778.7299999995</v>
      </c>
      <c r="G19" s="9">
        <v>4351332.1399999997</v>
      </c>
      <c r="H19" s="9"/>
      <c r="I19" s="14"/>
      <c r="J19" s="14">
        <f t="shared" si="0"/>
        <v>0.27807992765744649</v>
      </c>
      <c r="K19" s="14">
        <f t="shared" si="1"/>
        <v>0</v>
      </c>
      <c r="L19" s="17">
        <f t="shared" si="2"/>
        <v>11296442.859999999</v>
      </c>
    </row>
    <row r="20" spans="2:12" ht="20.100000000000001" customHeight="1" x14ac:dyDescent="0.25">
      <c r="B20" s="7" t="s">
        <v>36</v>
      </c>
      <c r="C20" s="9">
        <v>16500000</v>
      </c>
      <c r="D20" s="9">
        <v>16500000</v>
      </c>
      <c r="E20" s="20">
        <v>16500000</v>
      </c>
      <c r="F20" s="23">
        <v>4922544.71</v>
      </c>
      <c r="G20" s="9">
        <v>2748947.8600000003</v>
      </c>
      <c r="H20" s="9"/>
      <c r="I20" s="14"/>
      <c r="J20" s="14">
        <f t="shared" si="0"/>
        <v>0.16660290060606062</v>
      </c>
      <c r="K20" s="14">
        <f t="shared" si="1"/>
        <v>0</v>
      </c>
      <c r="L20" s="17">
        <f t="shared" si="2"/>
        <v>13751052.140000001</v>
      </c>
    </row>
    <row r="21" spans="2:12" ht="20.100000000000001" customHeight="1" x14ac:dyDescent="0.25">
      <c r="B21" s="7" t="s">
        <v>37</v>
      </c>
      <c r="C21" s="9">
        <v>10500000</v>
      </c>
      <c r="D21" s="9">
        <v>12302382</v>
      </c>
      <c r="E21" s="20">
        <v>12302382</v>
      </c>
      <c r="F21" s="23">
        <v>6897116.4399999995</v>
      </c>
      <c r="G21" s="9">
        <v>3962532.95</v>
      </c>
      <c r="H21" s="9"/>
      <c r="I21" s="14"/>
      <c r="J21" s="14">
        <f t="shared" si="0"/>
        <v>0.32209477400392866</v>
      </c>
      <c r="K21" s="14">
        <f t="shared" si="1"/>
        <v>0</v>
      </c>
      <c r="L21" s="17">
        <f t="shared" si="2"/>
        <v>8339849.0499999998</v>
      </c>
    </row>
    <row r="22" spans="2:12" ht="20.100000000000001" customHeight="1" x14ac:dyDescent="0.25">
      <c r="B22" s="7" t="s">
        <v>38</v>
      </c>
      <c r="C22" s="9">
        <v>5218754</v>
      </c>
      <c r="D22" s="9">
        <v>5218754</v>
      </c>
      <c r="E22" s="20">
        <v>5218754</v>
      </c>
      <c r="F22" s="23">
        <v>1234058.71</v>
      </c>
      <c r="G22" s="9">
        <v>1135203.8800000001</v>
      </c>
      <c r="H22" s="9"/>
      <c r="I22" s="14"/>
      <c r="J22" s="14">
        <f t="shared" si="0"/>
        <v>0.21752393004153867</v>
      </c>
      <c r="K22" s="14">
        <f t="shared" si="1"/>
        <v>0</v>
      </c>
      <c r="L22" s="17">
        <f t="shared" si="2"/>
        <v>4083550.12</v>
      </c>
    </row>
    <row r="23" spans="2:12" ht="20.100000000000001" customHeight="1" x14ac:dyDescent="0.25">
      <c r="B23" s="7" t="s">
        <v>39</v>
      </c>
      <c r="C23" s="9">
        <v>3341800</v>
      </c>
      <c r="D23" s="9">
        <v>4805598</v>
      </c>
      <c r="E23" s="20">
        <v>4805598</v>
      </c>
      <c r="F23" s="23">
        <v>3069760.3800000004</v>
      </c>
      <c r="G23" s="9">
        <v>1112927.6999999997</v>
      </c>
      <c r="H23" s="9"/>
      <c r="I23" s="14"/>
      <c r="J23" s="14">
        <f t="shared" si="0"/>
        <v>0.23158984584228637</v>
      </c>
      <c r="K23" s="14">
        <f t="shared" si="1"/>
        <v>0</v>
      </c>
      <c r="L23" s="17">
        <f t="shared" si="2"/>
        <v>3692670.3000000003</v>
      </c>
    </row>
    <row r="24" spans="2:12" ht="20.100000000000001" customHeight="1" x14ac:dyDescent="0.25">
      <c r="B24" s="7" t="s">
        <v>40</v>
      </c>
      <c r="C24" s="9">
        <v>12640000</v>
      </c>
      <c r="D24" s="9">
        <v>12640000</v>
      </c>
      <c r="E24" s="20">
        <v>12640000</v>
      </c>
      <c r="F24" s="23">
        <v>3549938.03</v>
      </c>
      <c r="G24" s="9">
        <v>3265749.52</v>
      </c>
      <c r="H24" s="9"/>
      <c r="I24" s="14"/>
      <c r="J24" s="14">
        <f t="shared" si="0"/>
        <v>0.25836625949367087</v>
      </c>
      <c r="K24" s="14">
        <f t="shared" si="1"/>
        <v>0</v>
      </c>
      <c r="L24" s="17">
        <f t="shared" si="2"/>
        <v>9374250.4800000004</v>
      </c>
    </row>
    <row r="25" spans="2:12" ht="20.100000000000001" customHeight="1" x14ac:dyDescent="0.25">
      <c r="B25" s="7" t="s">
        <v>41</v>
      </c>
      <c r="C25" s="9">
        <v>5399077</v>
      </c>
      <c r="D25" s="9">
        <v>7076149</v>
      </c>
      <c r="E25" s="20">
        <v>7076149</v>
      </c>
      <c r="F25" s="23">
        <v>3906791.0700000003</v>
      </c>
      <c r="G25" s="9">
        <v>3439613.6800000011</v>
      </c>
      <c r="H25" s="9"/>
      <c r="I25" s="14"/>
      <c r="J25" s="14">
        <f t="shared" si="0"/>
        <v>0.48608553607336435</v>
      </c>
      <c r="K25" s="14">
        <f t="shared" si="1"/>
        <v>0</v>
      </c>
      <c r="L25" s="17">
        <f t="shared" si="2"/>
        <v>3636535.3199999989</v>
      </c>
    </row>
    <row r="26" spans="2:12" ht="20.100000000000001" customHeight="1" x14ac:dyDescent="0.25">
      <c r="B26" s="7" t="s">
        <v>42</v>
      </c>
      <c r="C26" s="9">
        <v>12970307</v>
      </c>
      <c r="D26" s="9">
        <v>18262574</v>
      </c>
      <c r="E26" s="20">
        <v>18262574</v>
      </c>
      <c r="F26" s="23">
        <v>5430451.0600000005</v>
      </c>
      <c r="G26" s="9">
        <v>4655677.9700000007</v>
      </c>
      <c r="H26" s="9"/>
      <c r="I26" s="14"/>
      <c r="J26" s="14">
        <f t="shared" si="0"/>
        <v>0.2549299989147204</v>
      </c>
      <c r="K26" s="14">
        <f t="shared" si="1"/>
        <v>0</v>
      </c>
      <c r="L26" s="17">
        <f t="shared" si="2"/>
        <v>13606896.029999999</v>
      </c>
    </row>
    <row r="27" spans="2:12" ht="20.100000000000001" customHeight="1" x14ac:dyDescent="0.25">
      <c r="B27" s="7" t="s">
        <v>43</v>
      </c>
      <c r="C27" s="9">
        <v>9600000</v>
      </c>
      <c r="D27" s="9">
        <v>11678574</v>
      </c>
      <c r="E27" s="20">
        <v>11678574</v>
      </c>
      <c r="F27" s="23">
        <v>8483932.2799999956</v>
      </c>
      <c r="G27" s="9">
        <v>4970912.2999999989</v>
      </c>
      <c r="H27" s="9"/>
      <c r="I27" s="14"/>
      <c r="J27" s="14">
        <f t="shared" si="0"/>
        <v>0.42564377294693673</v>
      </c>
      <c r="K27" s="14">
        <f t="shared" si="1"/>
        <v>0</v>
      </c>
      <c r="L27" s="17">
        <f t="shared" si="2"/>
        <v>6707661.7000000011</v>
      </c>
    </row>
    <row r="28" spans="2:12" ht="20.100000000000001" customHeight="1" x14ac:dyDescent="0.25">
      <c r="B28" s="7" t="s">
        <v>44</v>
      </c>
      <c r="C28" s="9">
        <v>6100000</v>
      </c>
      <c r="D28" s="9">
        <v>7198398</v>
      </c>
      <c r="E28" s="20">
        <v>7198398</v>
      </c>
      <c r="F28" s="23">
        <v>3616637.9599999995</v>
      </c>
      <c r="G28" s="9">
        <v>3038654.51</v>
      </c>
      <c r="H28" s="9"/>
      <c r="I28" s="14"/>
      <c r="J28" s="14">
        <f t="shared" si="0"/>
        <v>0.42212927237421433</v>
      </c>
      <c r="K28" s="14">
        <f t="shared" si="1"/>
        <v>0</v>
      </c>
      <c r="L28" s="17">
        <f t="shared" si="2"/>
        <v>4159743.49</v>
      </c>
    </row>
    <row r="29" spans="2:12" ht="20.100000000000001" customHeight="1" x14ac:dyDescent="0.25">
      <c r="B29" s="7" t="s">
        <v>45</v>
      </c>
      <c r="C29" s="9">
        <v>7665813</v>
      </c>
      <c r="D29" s="9">
        <v>8000000</v>
      </c>
      <c r="E29" s="20">
        <v>8000000</v>
      </c>
      <c r="F29" s="23">
        <v>5391873.7200000007</v>
      </c>
      <c r="G29" s="9">
        <v>3100331.88</v>
      </c>
      <c r="H29" s="9"/>
      <c r="I29" s="14"/>
      <c r="J29" s="14">
        <f t="shared" si="0"/>
        <v>0.38754148499999996</v>
      </c>
      <c r="K29" s="14">
        <f t="shared" si="1"/>
        <v>0</v>
      </c>
      <c r="L29" s="17">
        <f t="shared" si="2"/>
        <v>4899668.12</v>
      </c>
    </row>
    <row r="30" spans="2:12" ht="20.100000000000001" customHeight="1" x14ac:dyDescent="0.25">
      <c r="B30" s="7" t="s">
        <v>46</v>
      </c>
      <c r="C30" s="9">
        <v>1838084</v>
      </c>
      <c r="D30" s="9">
        <v>2873446</v>
      </c>
      <c r="E30" s="20">
        <v>2873446</v>
      </c>
      <c r="F30" s="23">
        <v>1103544.53</v>
      </c>
      <c r="G30" s="9">
        <v>541832.67000000004</v>
      </c>
      <c r="H30" s="9"/>
      <c r="I30" s="14"/>
      <c r="J30" s="14">
        <f t="shared" si="0"/>
        <v>0.18856546112229011</v>
      </c>
      <c r="K30" s="14">
        <f t="shared" si="1"/>
        <v>0</v>
      </c>
      <c r="L30" s="17">
        <f t="shared" si="2"/>
        <v>2331613.33</v>
      </c>
    </row>
    <row r="31" spans="2:12" ht="20.100000000000001" customHeight="1" x14ac:dyDescent="0.25">
      <c r="B31" s="7" t="s">
        <v>47</v>
      </c>
      <c r="C31" s="9">
        <v>3770850</v>
      </c>
      <c r="D31" s="9">
        <v>3285413</v>
      </c>
      <c r="E31" s="20">
        <v>3285413</v>
      </c>
      <c r="F31" s="23">
        <v>1737127.91</v>
      </c>
      <c r="G31" s="9">
        <v>924274.61</v>
      </c>
      <c r="H31" s="9"/>
      <c r="I31" s="14"/>
      <c r="J31" s="14">
        <f t="shared" si="0"/>
        <v>0.28132676470203288</v>
      </c>
      <c r="K31" s="14">
        <f t="shared" si="1"/>
        <v>0</v>
      </c>
      <c r="L31" s="17">
        <f t="shared" si="2"/>
        <v>2361138.39</v>
      </c>
    </row>
    <row r="32" spans="2:12" ht="20.100000000000001" customHeight="1" x14ac:dyDescent="0.25">
      <c r="B32" s="7" t="s">
        <v>48</v>
      </c>
      <c r="C32" s="9">
        <v>3713223</v>
      </c>
      <c r="D32" s="9">
        <v>4762893</v>
      </c>
      <c r="E32" s="20">
        <v>4762893</v>
      </c>
      <c r="F32" s="23">
        <v>4340065.6400000006</v>
      </c>
      <c r="G32" s="9">
        <v>2255703.5700000003</v>
      </c>
      <c r="H32" s="9"/>
      <c r="I32" s="14"/>
      <c r="J32" s="14">
        <f t="shared" si="0"/>
        <v>0.47359946360331845</v>
      </c>
      <c r="K32" s="14">
        <f t="shared" si="1"/>
        <v>0</v>
      </c>
      <c r="L32" s="17">
        <f t="shared" si="2"/>
        <v>2507189.4299999997</v>
      </c>
    </row>
    <row r="33" spans="2:12" ht="20.100000000000001" customHeight="1" x14ac:dyDescent="0.25">
      <c r="B33" s="7" t="s">
        <v>49</v>
      </c>
      <c r="C33" s="9">
        <v>2582004</v>
      </c>
      <c r="D33" s="9">
        <v>2582004</v>
      </c>
      <c r="E33" s="20">
        <v>2582004</v>
      </c>
      <c r="F33" s="23">
        <v>1226134.9100000001</v>
      </c>
      <c r="G33" s="9">
        <v>1084143.46</v>
      </c>
      <c r="H33" s="9"/>
      <c r="I33" s="14"/>
      <c r="J33" s="14">
        <f t="shared" si="0"/>
        <v>0.41988450056622684</v>
      </c>
      <c r="K33" s="14">
        <f t="shared" si="1"/>
        <v>0</v>
      </c>
      <c r="L33" s="17">
        <f t="shared" si="2"/>
        <v>1497860.54</v>
      </c>
    </row>
    <row r="34" spans="2:12" ht="20.100000000000001" customHeight="1" x14ac:dyDescent="0.25">
      <c r="B34" s="7" t="s">
        <v>50</v>
      </c>
      <c r="C34" s="9">
        <v>2981000</v>
      </c>
      <c r="D34" s="9">
        <v>2864188</v>
      </c>
      <c r="E34" s="20">
        <v>2864188</v>
      </c>
      <c r="F34" s="23">
        <v>1606259.26</v>
      </c>
      <c r="G34" s="9">
        <v>1574783.16</v>
      </c>
      <c r="H34" s="9"/>
      <c r="I34" s="14"/>
      <c r="J34" s="14">
        <f t="shared" si="0"/>
        <v>0.5498183638783487</v>
      </c>
      <c r="K34" s="14">
        <f t="shared" si="1"/>
        <v>0</v>
      </c>
      <c r="L34" s="17">
        <f t="shared" si="2"/>
        <v>1289404.8400000001</v>
      </c>
    </row>
    <row r="35" spans="2:12" ht="20.100000000000001" customHeight="1" x14ac:dyDescent="0.25">
      <c r="B35" s="7" t="s">
        <v>51</v>
      </c>
      <c r="C35" s="9">
        <v>3010862</v>
      </c>
      <c r="D35" s="9">
        <v>5784562</v>
      </c>
      <c r="E35" s="20">
        <v>5784562</v>
      </c>
      <c r="F35" s="23">
        <v>3401595.5900000003</v>
      </c>
      <c r="G35" s="9">
        <v>808189.57999999984</v>
      </c>
      <c r="H35" s="9"/>
      <c r="I35" s="14"/>
      <c r="J35" s="14">
        <f t="shared" si="0"/>
        <v>0.13971491359242064</v>
      </c>
      <c r="K35" s="14">
        <f t="shared" si="1"/>
        <v>0</v>
      </c>
      <c r="L35" s="17">
        <f t="shared" si="2"/>
        <v>4976372.42</v>
      </c>
    </row>
    <row r="36" spans="2:12" ht="20.100000000000001" customHeight="1" x14ac:dyDescent="0.25">
      <c r="B36" s="7" t="s">
        <v>52</v>
      </c>
      <c r="C36" s="9">
        <v>4500000</v>
      </c>
      <c r="D36" s="9">
        <v>3239343</v>
      </c>
      <c r="E36" s="20">
        <v>3239343</v>
      </c>
      <c r="F36" s="23">
        <v>1474550.51</v>
      </c>
      <c r="G36" s="9">
        <v>1127483.8400000001</v>
      </c>
      <c r="H36" s="9"/>
      <c r="I36" s="14"/>
      <c r="J36" s="14">
        <f t="shared" si="0"/>
        <v>0.34805941822153447</v>
      </c>
      <c r="K36" s="14">
        <f t="shared" si="1"/>
        <v>0</v>
      </c>
      <c r="L36" s="17">
        <f t="shared" si="2"/>
        <v>2111859.16</v>
      </c>
    </row>
    <row r="37" spans="2:12" ht="20.100000000000001" customHeight="1" x14ac:dyDescent="0.25">
      <c r="B37" s="7" t="s">
        <v>53</v>
      </c>
      <c r="C37" s="9">
        <v>1639304</v>
      </c>
      <c r="D37" s="9">
        <v>1639304</v>
      </c>
      <c r="E37" s="20">
        <v>1639304</v>
      </c>
      <c r="F37" s="23">
        <v>1509989.47</v>
      </c>
      <c r="G37" s="9">
        <v>1401568.35</v>
      </c>
      <c r="H37" s="9"/>
      <c r="I37" s="14"/>
      <c r="J37" s="14">
        <f t="shared" si="0"/>
        <v>0.85497769175210947</v>
      </c>
      <c r="K37" s="14">
        <f t="shared" si="1"/>
        <v>0</v>
      </c>
      <c r="L37" s="17">
        <f t="shared" si="2"/>
        <v>237735.64999999991</v>
      </c>
    </row>
    <row r="38" spans="2:12" ht="20.100000000000001" customHeight="1" x14ac:dyDescent="0.25">
      <c r="B38" s="7" t="s">
        <v>54</v>
      </c>
      <c r="C38" s="9">
        <v>163328</v>
      </c>
      <c r="D38" s="9">
        <v>2114509</v>
      </c>
      <c r="E38" s="20">
        <v>2114509</v>
      </c>
      <c r="F38" s="23">
        <v>1890928.57</v>
      </c>
      <c r="G38" s="9">
        <v>1465328.5699999998</v>
      </c>
      <c r="H38" s="9"/>
      <c r="I38" s="14"/>
      <c r="J38" s="14">
        <f t="shared" si="0"/>
        <v>0.69298762502311406</v>
      </c>
      <c r="K38" s="14">
        <f t="shared" si="1"/>
        <v>0</v>
      </c>
      <c r="L38" s="17">
        <f t="shared" si="2"/>
        <v>649180.43000000017</v>
      </c>
    </row>
    <row r="39" spans="2:12" ht="20.100000000000001" customHeight="1" x14ac:dyDescent="0.25">
      <c r="B39" s="7" t="s">
        <v>55</v>
      </c>
      <c r="C39" s="9">
        <v>2389000</v>
      </c>
      <c r="D39" s="9">
        <v>4025813</v>
      </c>
      <c r="E39" s="20">
        <v>4025813</v>
      </c>
      <c r="F39" s="23">
        <v>1205747.55</v>
      </c>
      <c r="G39" s="9">
        <v>806059.83999999985</v>
      </c>
      <c r="H39" s="9"/>
      <c r="I39" s="14"/>
      <c r="J39" s="14">
        <f t="shared" si="0"/>
        <v>0.20022287175286083</v>
      </c>
      <c r="K39" s="14">
        <f t="shared" si="1"/>
        <v>0</v>
      </c>
      <c r="L39" s="17">
        <f t="shared" si="2"/>
        <v>3219753.16</v>
      </c>
    </row>
    <row r="40" spans="2:12" ht="20.100000000000001" customHeight="1" x14ac:dyDescent="0.25">
      <c r="B40" s="7" t="s">
        <v>56</v>
      </c>
      <c r="C40" s="9">
        <v>1261191</v>
      </c>
      <c r="D40" s="9">
        <v>1261191</v>
      </c>
      <c r="E40" s="20">
        <v>1261191</v>
      </c>
      <c r="F40" s="23">
        <v>295278.91000000003</v>
      </c>
      <c r="G40" s="9">
        <v>276693.91000000003</v>
      </c>
      <c r="H40" s="9"/>
      <c r="I40" s="14"/>
      <c r="J40" s="14">
        <f t="shared" si="0"/>
        <v>0.21939096457237645</v>
      </c>
      <c r="K40" s="14">
        <f t="shared" si="1"/>
        <v>0</v>
      </c>
      <c r="L40" s="17">
        <f t="shared" si="2"/>
        <v>984497.09</v>
      </c>
    </row>
    <row r="41" spans="2:12" ht="20.100000000000001" customHeight="1" x14ac:dyDescent="0.25">
      <c r="B41" s="7" t="s">
        <v>57</v>
      </c>
      <c r="C41" s="9">
        <v>1300000</v>
      </c>
      <c r="D41" s="9">
        <v>2044551</v>
      </c>
      <c r="E41" s="20">
        <v>2044551</v>
      </c>
      <c r="F41" s="23">
        <v>32844</v>
      </c>
      <c r="G41" s="9">
        <v>32844</v>
      </c>
      <c r="H41" s="9"/>
      <c r="I41" s="14"/>
      <c r="J41" s="14">
        <f t="shared" si="0"/>
        <v>1.6064162742822262E-2</v>
      </c>
      <c r="K41" s="14">
        <f t="shared" si="1"/>
        <v>0</v>
      </c>
      <c r="L41" s="17">
        <f t="shared" si="2"/>
        <v>2011707</v>
      </c>
    </row>
    <row r="42" spans="2:12" ht="20.100000000000001" customHeight="1" x14ac:dyDescent="0.25">
      <c r="B42" s="7" t="s">
        <v>58</v>
      </c>
      <c r="C42" s="9">
        <v>6135903</v>
      </c>
      <c r="D42" s="9">
        <v>6005575</v>
      </c>
      <c r="E42" s="20">
        <v>6005575</v>
      </c>
      <c r="F42" s="23">
        <v>2639400.2200000007</v>
      </c>
      <c r="G42" s="9">
        <v>1522742.3799999997</v>
      </c>
      <c r="H42" s="9"/>
      <c r="I42" s="14"/>
      <c r="J42" s="14">
        <f t="shared" si="0"/>
        <v>0.25355480199647823</v>
      </c>
      <c r="K42" s="14">
        <f t="shared" si="1"/>
        <v>0</v>
      </c>
      <c r="L42" s="17">
        <f t="shared" si="2"/>
        <v>4482832.62</v>
      </c>
    </row>
    <row r="43" spans="2:12" ht="20.100000000000001" customHeight="1" x14ac:dyDescent="0.25">
      <c r="B43" s="7" t="s">
        <v>59</v>
      </c>
      <c r="C43" s="9">
        <v>7432268</v>
      </c>
      <c r="D43" s="9">
        <v>6432268</v>
      </c>
      <c r="E43" s="20">
        <v>6432268</v>
      </c>
      <c r="F43" s="23">
        <v>2673865.92</v>
      </c>
      <c r="G43" s="9">
        <v>2308767.6999999997</v>
      </c>
      <c r="H43" s="9"/>
      <c r="I43" s="14"/>
      <c r="J43" s="14">
        <f t="shared" si="0"/>
        <v>0.35893524647915787</v>
      </c>
      <c r="K43" s="14">
        <f t="shared" si="1"/>
        <v>0</v>
      </c>
      <c r="L43" s="17">
        <f t="shared" si="2"/>
        <v>4123500.3000000003</v>
      </c>
    </row>
    <row r="44" spans="2:12" ht="20.100000000000001" customHeight="1" x14ac:dyDescent="0.25">
      <c r="B44" s="7" t="s">
        <v>60</v>
      </c>
      <c r="C44" s="9">
        <v>10002456</v>
      </c>
      <c r="D44" s="9">
        <v>9872973</v>
      </c>
      <c r="E44" s="20">
        <v>9872973</v>
      </c>
      <c r="F44" s="23">
        <v>3268908.0700000003</v>
      </c>
      <c r="G44" s="9">
        <v>714147.97999999986</v>
      </c>
      <c r="H44" s="9"/>
      <c r="I44" s="14"/>
      <c r="J44" s="14">
        <f t="shared" si="0"/>
        <v>7.2333630406970606E-2</v>
      </c>
      <c r="K44" s="14">
        <f t="shared" si="1"/>
        <v>0</v>
      </c>
      <c r="L44" s="17">
        <f t="shared" si="2"/>
        <v>9158825.0199999996</v>
      </c>
    </row>
    <row r="45" spans="2:12" ht="20.100000000000001" customHeight="1" x14ac:dyDescent="0.25">
      <c r="B45" s="7" t="s">
        <v>61</v>
      </c>
      <c r="C45" s="9">
        <v>630907</v>
      </c>
      <c r="D45" s="9">
        <v>3377671</v>
      </c>
      <c r="E45" s="20">
        <v>3377671</v>
      </c>
      <c r="F45" s="23">
        <v>1224370.27</v>
      </c>
      <c r="G45" s="9">
        <v>1198926.72</v>
      </c>
      <c r="H45" s="9"/>
      <c r="I45" s="14"/>
      <c r="J45" s="14">
        <f t="shared" si="0"/>
        <v>0.3549566313593005</v>
      </c>
      <c r="K45" s="14">
        <f t="shared" si="1"/>
        <v>0</v>
      </c>
      <c r="L45" s="17">
        <f t="shared" si="2"/>
        <v>2178744.2800000003</v>
      </c>
    </row>
    <row r="46" spans="2:12" ht="23.25" customHeight="1" x14ac:dyDescent="0.25">
      <c r="B46" s="29" t="s">
        <v>9</v>
      </c>
      <c r="C46" s="11">
        <f t="shared" ref="C46:H46" si="3">SUM(C14:C45)</f>
        <v>265378350</v>
      </c>
      <c r="D46" s="11">
        <f t="shared" si="3"/>
        <v>289405522</v>
      </c>
      <c r="E46" s="11">
        <f t="shared" si="3"/>
        <v>289405522</v>
      </c>
      <c r="F46" s="11">
        <f t="shared" si="3"/>
        <v>124687047.74999996</v>
      </c>
      <c r="G46" s="11">
        <f t="shared" si="3"/>
        <v>81118835.849999994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0.28029470650528915</v>
      </c>
      <c r="K46" s="15">
        <f>IF(ISERROR(+H46/E46)=TRUE,0,++H46/E46)</f>
        <v>0</v>
      </c>
      <c r="L46" s="18">
        <f>SUM(L14:L45)</f>
        <v>208286686.15000004</v>
      </c>
    </row>
    <row r="47" spans="2:12" x14ac:dyDescent="0.2">
      <c r="B47" s="12" t="s">
        <v>71</v>
      </c>
    </row>
    <row r="49" spans="2:11" s="30" customFormat="1" x14ac:dyDescent="0.25">
      <c r="K49" s="36"/>
    </row>
    <row r="50" spans="2:11" s="34" customFormat="1" x14ac:dyDescent="0.25">
      <c r="K50" s="35"/>
    </row>
    <row r="51" spans="2:11" s="34" customFormat="1" x14ac:dyDescent="0.25">
      <c r="K51" s="35"/>
    </row>
    <row r="52" spans="2:11" s="34" customForma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68</v>
      </c>
      <c r="K52" s="35"/>
    </row>
    <row r="53" spans="2:11" s="34" customFormat="1" x14ac:dyDescent="0.25">
      <c r="B53" s="34" t="s">
        <v>63</v>
      </c>
      <c r="C53" s="53">
        <f>C46/$A$1</f>
        <v>265.37835000000001</v>
      </c>
      <c r="D53" s="53">
        <f>D46/$A$1</f>
        <v>289.40552200000002</v>
      </c>
      <c r="E53" s="53">
        <f>E46/$A$1</f>
        <v>289.40552200000002</v>
      </c>
      <c r="F53" s="53">
        <f>F46/$A$1</f>
        <v>124.68704774999996</v>
      </c>
      <c r="G53" s="53">
        <f>G46/$A$1</f>
        <v>81.118835849999996</v>
      </c>
      <c r="K53" s="35"/>
    </row>
    <row r="54" spans="2:11" s="34" customFormat="1" x14ac:dyDescent="0.25">
      <c r="C54" s="53"/>
      <c r="D54" s="53"/>
      <c r="E54" s="53"/>
      <c r="F54" s="53"/>
      <c r="G54" s="53"/>
      <c r="K54" s="35"/>
    </row>
    <row r="55" spans="2:11" s="34" customFormat="1" x14ac:dyDescent="0.25">
      <c r="C55" s="53"/>
      <c r="D55" s="53"/>
      <c r="E55" s="53"/>
      <c r="F55" s="53"/>
      <c r="G55" s="53"/>
      <c r="K55" s="35"/>
    </row>
    <row r="56" spans="2:11" s="34" customFormat="1" x14ac:dyDescent="0.25">
      <c r="C56" s="53"/>
      <c r="D56" s="53"/>
      <c r="E56" s="53"/>
      <c r="F56" s="53"/>
      <c r="G56" s="53"/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  <row r="60" spans="2:11" s="34" customFormat="1" x14ac:dyDescent="0.25">
      <c r="K60" s="35"/>
    </row>
    <row r="61" spans="2:11" s="34" customFormat="1" x14ac:dyDescent="0.25">
      <c r="K61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9"/>
  <sheetViews>
    <sheetView showGridLines="0" zoomScale="85" zoomScaleNormal="85" workbookViewId="0">
      <selection activeCell="F34" sqref="F3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13</v>
      </c>
      <c r="F12" s="72" t="s">
        <v>29</v>
      </c>
      <c r="G12" s="72" t="s">
        <v>70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25" t="s">
        <v>30</v>
      </c>
      <c r="C14" s="62">
        <v>0</v>
      </c>
      <c r="D14" s="62">
        <v>3821573</v>
      </c>
      <c r="E14" s="63">
        <v>3821573</v>
      </c>
      <c r="F14" s="63">
        <v>2671207.27</v>
      </c>
      <c r="G14" s="55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3821573</v>
      </c>
    </row>
    <row r="15" spans="1:12" ht="20.100000000000001" customHeight="1" x14ac:dyDescent="0.25">
      <c r="B15" s="42" t="s">
        <v>31</v>
      </c>
      <c r="C15" s="64">
        <v>0</v>
      </c>
      <c r="D15" s="64">
        <v>7622111</v>
      </c>
      <c r="E15" s="65">
        <v>7622111</v>
      </c>
      <c r="F15" s="65">
        <v>2213139.6</v>
      </c>
      <c r="G15" s="57">
        <v>1681696.14</v>
      </c>
      <c r="H15" s="38"/>
      <c r="I15" s="40"/>
      <c r="J15" s="40">
        <f t="shared" ref="J15:J44" si="0">IF(ISERROR(+G15/E15)=TRUE,0,++G15/E15)</f>
        <v>0.22063390837525193</v>
      </c>
      <c r="K15" s="40">
        <f t="shared" ref="K15:K44" si="1">IF(ISERROR(+H15/E15)=TRUE,0,++H15/E15)</f>
        <v>0</v>
      </c>
      <c r="L15" s="41">
        <f t="shared" ref="L15:L44" si="2">+D15-G15</f>
        <v>5940414.8600000003</v>
      </c>
    </row>
    <row r="16" spans="1:12" ht="20.100000000000001" customHeight="1" x14ac:dyDescent="0.25">
      <c r="B16" s="42" t="s">
        <v>32</v>
      </c>
      <c r="C16" s="64">
        <v>0</v>
      </c>
      <c r="D16" s="64">
        <v>13273938</v>
      </c>
      <c r="E16" s="65">
        <v>13273938</v>
      </c>
      <c r="F16" s="65">
        <v>5288912.2699999996</v>
      </c>
      <c r="G16" s="57">
        <v>2990008.8899999997</v>
      </c>
      <c r="H16" s="38"/>
      <c r="I16" s="40"/>
      <c r="J16" s="40">
        <f t="shared" si="0"/>
        <v>0.22525409490386347</v>
      </c>
      <c r="K16" s="40">
        <f t="shared" si="1"/>
        <v>0</v>
      </c>
      <c r="L16" s="41">
        <f t="shared" si="2"/>
        <v>10283929.109999999</v>
      </c>
    </row>
    <row r="17" spans="2:12" ht="20.100000000000001" customHeight="1" x14ac:dyDescent="0.25">
      <c r="B17" s="42" t="s">
        <v>33</v>
      </c>
      <c r="C17" s="64">
        <v>0</v>
      </c>
      <c r="D17" s="64">
        <v>12966489</v>
      </c>
      <c r="E17" s="65">
        <v>12966489</v>
      </c>
      <c r="F17" s="65">
        <v>6417165.1500000004</v>
      </c>
      <c r="G17" s="57">
        <v>5709605.46</v>
      </c>
      <c r="H17" s="38"/>
      <c r="I17" s="40"/>
      <c r="J17" s="40">
        <f t="shared" si="0"/>
        <v>0.44033550331165205</v>
      </c>
      <c r="K17" s="40">
        <f t="shared" si="1"/>
        <v>0</v>
      </c>
      <c r="L17" s="41">
        <f t="shared" si="2"/>
        <v>7256883.54</v>
      </c>
    </row>
    <row r="18" spans="2:12" ht="20.100000000000001" customHeight="1" x14ac:dyDescent="0.25">
      <c r="B18" s="42" t="s">
        <v>34</v>
      </c>
      <c r="C18" s="64">
        <v>0</v>
      </c>
      <c r="D18" s="64">
        <v>3714918</v>
      </c>
      <c r="E18" s="65">
        <v>3714918</v>
      </c>
      <c r="F18" s="65">
        <v>585259.66999999993</v>
      </c>
      <c r="G18" s="57">
        <v>344215.26</v>
      </c>
      <c r="H18" s="38"/>
      <c r="I18" s="40"/>
      <c r="J18" s="40">
        <f t="shared" si="0"/>
        <v>9.2657566062023439E-2</v>
      </c>
      <c r="K18" s="40">
        <f t="shared" si="1"/>
        <v>0</v>
      </c>
      <c r="L18" s="41">
        <f t="shared" si="2"/>
        <v>3370702.74</v>
      </c>
    </row>
    <row r="19" spans="2:12" ht="20.100000000000001" customHeight="1" x14ac:dyDescent="0.25">
      <c r="B19" s="42" t="s">
        <v>35</v>
      </c>
      <c r="C19" s="64">
        <v>0</v>
      </c>
      <c r="D19" s="64">
        <v>38796484</v>
      </c>
      <c r="E19" s="65">
        <v>38796484</v>
      </c>
      <c r="F19" s="65">
        <v>16928741.719999995</v>
      </c>
      <c r="G19" s="57">
        <v>12987241.119999997</v>
      </c>
      <c r="H19" s="38"/>
      <c r="I19" s="40"/>
      <c r="J19" s="40">
        <f t="shared" si="0"/>
        <v>0.33475304411605949</v>
      </c>
      <c r="K19" s="40">
        <f t="shared" si="1"/>
        <v>0</v>
      </c>
      <c r="L19" s="41">
        <f t="shared" si="2"/>
        <v>25809242.880000003</v>
      </c>
    </row>
    <row r="20" spans="2:12" ht="20.100000000000001" customHeight="1" x14ac:dyDescent="0.25">
      <c r="B20" s="42" t="s">
        <v>36</v>
      </c>
      <c r="C20" s="64">
        <v>0</v>
      </c>
      <c r="D20" s="64">
        <v>30313389</v>
      </c>
      <c r="E20" s="65">
        <v>30313389</v>
      </c>
      <c r="F20" s="65">
        <v>15203365.959999999</v>
      </c>
      <c r="G20" s="57">
        <v>11565460.089999994</v>
      </c>
      <c r="H20" s="38"/>
      <c r="I20" s="40"/>
      <c r="J20" s="40">
        <f t="shared" si="0"/>
        <v>0.38152976198075361</v>
      </c>
      <c r="K20" s="40">
        <f t="shared" si="1"/>
        <v>0</v>
      </c>
      <c r="L20" s="41">
        <f t="shared" si="2"/>
        <v>18747928.910000004</v>
      </c>
    </row>
    <row r="21" spans="2:12" ht="20.100000000000001" customHeight="1" x14ac:dyDescent="0.25">
      <c r="B21" s="42" t="s">
        <v>37</v>
      </c>
      <c r="C21" s="64">
        <v>0</v>
      </c>
      <c r="D21" s="64">
        <v>42086437</v>
      </c>
      <c r="E21" s="65">
        <v>42086437</v>
      </c>
      <c r="F21" s="65">
        <v>18921675.499999996</v>
      </c>
      <c r="G21" s="57">
        <v>12997227.889999999</v>
      </c>
      <c r="H21" s="38"/>
      <c r="I21" s="40"/>
      <c r="J21" s="40">
        <f t="shared" si="0"/>
        <v>0.30882224337498559</v>
      </c>
      <c r="K21" s="40">
        <f t="shared" si="1"/>
        <v>0</v>
      </c>
      <c r="L21" s="41">
        <f t="shared" si="2"/>
        <v>29089209.109999999</v>
      </c>
    </row>
    <row r="22" spans="2:12" ht="20.100000000000001" customHeight="1" x14ac:dyDescent="0.25">
      <c r="B22" s="42" t="s">
        <v>38</v>
      </c>
      <c r="C22" s="64">
        <v>0</v>
      </c>
      <c r="D22" s="64">
        <v>8792343</v>
      </c>
      <c r="E22" s="65">
        <v>8792343</v>
      </c>
      <c r="F22" s="65">
        <v>3336209.5500000003</v>
      </c>
      <c r="G22" s="57">
        <v>2605315.56</v>
      </c>
      <c r="H22" s="38"/>
      <c r="I22" s="40"/>
      <c r="J22" s="40">
        <f t="shared" si="0"/>
        <v>0.29631641531728231</v>
      </c>
      <c r="K22" s="40">
        <f t="shared" si="1"/>
        <v>0</v>
      </c>
      <c r="L22" s="41">
        <f t="shared" si="2"/>
        <v>6187027.4399999995</v>
      </c>
    </row>
    <row r="23" spans="2:12" ht="20.100000000000001" customHeight="1" x14ac:dyDescent="0.25">
      <c r="B23" s="42" t="s">
        <v>39</v>
      </c>
      <c r="C23" s="64">
        <v>0</v>
      </c>
      <c r="D23" s="64">
        <v>20619542</v>
      </c>
      <c r="E23" s="65">
        <v>20619542</v>
      </c>
      <c r="F23" s="65">
        <v>9396223.709999999</v>
      </c>
      <c r="G23" s="57">
        <v>4681791.2399999993</v>
      </c>
      <c r="H23" s="38"/>
      <c r="I23" s="40"/>
      <c r="J23" s="40">
        <f t="shared" si="0"/>
        <v>0.22705602481374218</v>
      </c>
      <c r="K23" s="40">
        <f t="shared" si="1"/>
        <v>0</v>
      </c>
      <c r="L23" s="41">
        <f t="shared" si="2"/>
        <v>15937750.760000002</v>
      </c>
    </row>
    <row r="24" spans="2:12" ht="20.100000000000001" customHeight="1" x14ac:dyDescent="0.25">
      <c r="B24" s="42" t="s">
        <v>40</v>
      </c>
      <c r="C24" s="64">
        <v>0</v>
      </c>
      <c r="D24" s="64">
        <v>39918897</v>
      </c>
      <c r="E24" s="65">
        <v>39918897</v>
      </c>
      <c r="F24" s="65">
        <v>23919795.880000003</v>
      </c>
      <c r="G24" s="57">
        <v>22728019.729999997</v>
      </c>
      <c r="H24" s="38"/>
      <c r="I24" s="40"/>
      <c r="J24" s="40">
        <f t="shared" si="0"/>
        <v>0.56935490301748559</v>
      </c>
      <c r="K24" s="40">
        <f t="shared" si="1"/>
        <v>0</v>
      </c>
      <c r="L24" s="41">
        <f t="shared" si="2"/>
        <v>17190877.270000003</v>
      </c>
    </row>
    <row r="25" spans="2:12" ht="20.100000000000001" customHeight="1" x14ac:dyDescent="0.25">
      <c r="B25" s="42" t="s">
        <v>41</v>
      </c>
      <c r="C25" s="64">
        <v>0</v>
      </c>
      <c r="D25" s="64">
        <v>41814596</v>
      </c>
      <c r="E25" s="65">
        <v>41814596</v>
      </c>
      <c r="F25" s="65">
        <v>15431840.789999997</v>
      </c>
      <c r="G25" s="57">
        <v>7954498.2800000012</v>
      </c>
      <c r="H25" s="38"/>
      <c r="I25" s="40"/>
      <c r="J25" s="40">
        <f t="shared" si="0"/>
        <v>0.19023257524716969</v>
      </c>
      <c r="K25" s="40">
        <f t="shared" si="1"/>
        <v>0</v>
      </c>
      <c r="L25" s="41">
        <f t="shared" si="2"/>
        <v>33860097.719999999</v>
      </c>
    </row>
    <row r="26" spans="2:12" ht="20.100000000000001" customHeight="1" x14ac:dyDescent="0.25">
      <c r="B26" s="42" t="s">
        <v>42</v>
      </c>
      <c r="C26" s="64">
        <v>0</v>
      </c>
      <c r="D26" s="64">
        <v>59126344</v>
      </c>
      <c r="E26" s="65">
        <v>59126344</v>
      </c>
      <c r="F26" s="65">
        <v>27991762.459999997</v>
      </c>
      <c r="G26" s="57">
        <v>15196317.300000001</v>
      </c>
      <c r="H26" s="38"/>
      <c r="I26" s="40"/>
      <c r="J26" s="40">
        <f t="shared" si="0"/>
        <v>0.25701432342916386</v>
      </c>
      <c r="K26" s="40">
        <f t="shared" si="1"/>
        <v>0</v>
      </c>
      <c r="L26" s="41">
        <f t="shared" si="2"/>
        <v>43930026.700000003</v>
      </c>
    </row>
    <row r="27" spans="2:12" ht="20.100000000000001" customHeight="1" x14ac:dyDescent="0.25">
      <c r="B27" s="42" t="s">
        <v>43</v>
      </c>
      <c r="C27" s="64">
        <v>0</v>
      </c>
      <c r="D27" s="64">
        <v>46602633</v>
      </c>
      <c r="E27" s="65">
        <v>46602633</v>
      </c>
      <c r="F27" s="65">
        <v>28526160.249999996</v>
      </c>
      <c r="G27" s="57">
        <v>22079595.07</v>
      </c>
      <c r="H27" s="38"/>
      <c r="I27" s="40"/>
      <c r="J27" s="40">
        <f t="shared" si="0"/>
        <v>0.47378428317558796</v>
      </c>
      <c r="K27" s="40">
        <f t="shared" si="1"/>
        <v>0</v>
      </c>
      <c r="L27" s="41">
        <f t="shared" si="2"/>
        <v>24523037.93</v>
      </c>
    </row>
    <row r="28" spans="2:12" ht="20.100000000000001" customHeight="1" x14ac:dyDescent="0.25">
      <c r="B28" s="42" t="s">
        <v>44</v>
      </c>
      <c r="C28" s="64">
        <v>0</v>
      </c>
      <c r="D28" s="64">
        <v>13178320</v>
      </c>
      <c r="E28" s="65">
        <v>13178320</v>
      </c>
      <c r="F28" s="65">
        <v>6030011.6700000018</v>
      </c>
      <c r="G28" s="57">
        <v>5379662.1000000015</v>
      </c>
      <c r="H28" s="38"/>
      <c r="I28" s="40"/>
      <c r="J28" s="40">
        <f t="shared" si="0"/>
        <v>0.4082206305507835</v>
      </c>
      <c r="K28" s="40">
        <f t="shared" si="1"/>
        <v>0</v>
      </c>
      <c r="L28" s="41">
        <f t="shared" si="2"/>
        <v>7798657.8999999985</v>
      </c>
    </row>
    <row r="29" spans="2:12" ht="20.100000000000001" customHeight="1" x14ac:dyDescent="0.25">
      <c r="B29" s="42" t="s">
        <v>45</v>
      </c>
      <c r="C29" s="64">
        <v>0</v>
      </c>
      <c r="D29" s="64">
        <v>8349206</v>
      </c>
      <c r="E29" s="65">
        <v>8349206</v>
      </c>
      <c r="F29" s="65">
        <v>3625679.26</v>
      </c>
      <c r="G29" s="57">
        <v>3191544.0699999994</v>
      </c>
      <c r="H29" s="38"/>
      <c r="I29" s="40"/>
      <c r="J29" s="40">
        <f t="shared" si="0"/>
        <v>0.38225719547463549</v>
      </c>
      <c r="K29" s="40">
        <f t="shared" si="1"/>
        <v>0</v>
      </c>
      <c r="L29" s="41">
        <f t="shared" si="2"/>
        <v>5157661.9300000006</v>
      </c>
    </row>
    <row r="30" spans="2:12" ht="20.100000000000001" customHeight="1" x14ac:dyDescent="0.25">
      <c r="B30" s="42" t="s">
        <v>46</v>
      </c>
      <c r="C30" s="64">
        <v>0</v>
      </c>
      <c r="D30" s="64">
        <v>7226221</v>
      </c>
      <c r="E30" s="65">
        <v>7226221</v>
      </c>
      <c r="F30" s="65">
        <v>3093182.24</v>
      </c>
      <c r="G30" s="57">
        <v>1544307.0999999999</v>
      </c>
      <c r="H30" s="38"/>
      <c r="I30" s="40"/>
      <c r="J30" s="40">
        <f t="shared" si="0"/>
        <v>0.21370881128600963</v>
      </c>
      <c r="K30" s="40">
        <f t="shared" si="1"/>
        <v>0</v>
      </c>
      <c r="L30" s="41">
        <f t="shared" si="2"/>
        <v>5681913.9000000004</v>
      </c>
    </row>
    <row r="31" spans="2:12" ht="20.100000000000001" customHeight="1" x14ac:dyDescent="0.25">
      <c r="B31" s="42" t="s">
        <v>47</v>
      </c>
      <c r="C31" s="64">
        <v>0</v>
      </c>
      <c r="D31" s="64">
        <v>8853973</v>
      </c>
      <c r="E31" s="65">
        <v>8853973</v>
      </c>
      <c r="F31" s="65">
        <v>3371304.7</v>
      </c>
      <c r="G31" s="57">
        <v>2452083.11</v>
      </c>
      <c r="H31" s="38"/>
      <c r="I31" s="40"/>
      <c r="J31" s="40">
        <f t="shared" si="0"/>
        <v>0.27694720889706798</v>
      </c>
      <c r="K31" s="40">
        <f t="shared" si="1"/>
        <v>0</v>
      </c>
      <c r="L31" s="41">
        <f t="shared" si="2"/>
        <v>6401889.8900000006</v>
      </c>
    </row>
    <row r="32" spans="2:12" ht="20.100000000000001" customHeight="1" x14ac:dyDescent="0.25">
      <c r="B32" s="42" t="s">
        <v>48</v>
      </c>
      <c r="C32" s="64">
        <v>0</v>
      </c>
      <c r="D32" s="64">
        <v>24511526</v>
      </c>
      <c r="E32" s="65">
        <v>24511526</v>
      </c>
      <c r="F32" s="65">
        <v>11182456.34</v>
      </c>
      <c r="G32" s="57">
        <v>6017532.8399999989</v>
      </c>
      <c r="H32" s="38"/>
      <c r="I32" s="40"/>
      <c r="J32" s="40">
        <f t="shared" si="0"/>
        <v>0.24549809097972924</v>
      </c>
      <c r="K32" s="40">
        <f t="shared" si="1"/>
        <v>0</v>
      </c>
      <c r="L32" s="41">
        <f t="shared" si="2"/>
        <v>18493993.16</v>
      </c>
    </row>
    <row r="33" spans="2:12" ht="20.100000000000001" customHeight="1" x14ac:dyDescent="0.25">
      <c r="B33" s="42" t="s">
        <v>49</v>
      </c>
      <c r="C33" s="64">
        <v>0</v>
      </c>
      <c r="D33" s="64">
        <v>8715402</v>
      </c>
      <c r="E33" s="65">
        <v>8715402</v>
      </c>
      <c r="F33" s="65">
        <v>3774703.99</v>
      </c>
      <c r="G33" s="57">
        <v>3156172.1500000004</v>
      </c>
      <c r="H33" s="38"/>
      <c r="I33" s="40"/>
      <c r="J33" s="40">
        <f t="shared" si="0"/>
        <v>0.36213730014978085</v>
      </c>
      <c r="K33" s="40">
        <f t="shared" si="1"/>
        <v>0</v>
      </c>
      <c r="L33" s="41">
        <f t="shared" si="2"/>
        <v>5559229.8499999996</v>
      </c>
    </row>
    <row r="34" spans="2:12" ht="20.100000000000001" customHeight="1" x14ac:dyDescent="0.25">
      <c r="B34" s="42" t="s">
        <v>50</v>
      </c>
      <c r="C34" s="64">
        <v>0</v>
      </c>
      <c r="D34" s="64">
        <v>4484127</v>
      </c>
      <c r="E34" s="65">
        <v>4484127</v>
      </c>
      <c r="F34" s="65">
        <v>1533212.1799999997</v>
      </c>
      <c r="G34" s="57">
        <v>1303859.9099999999</v>
      </c>
      <c r="H34" s="38"/>
      <c r="I34" s="40"/>
      <c r="J34" s="40">
        <f t="shared" si="0"/>
        <v>0.29077229748399186</v>
      </c>
      <c r="K34" s="40">
        <f t="shared" si="1"/>
        <v>0</v>
      </c>
      <c r="L34" s="41">
        <f t="shared" si="2"/>
        <v>3180267.09</v>
      </c>
    </row>
    <row r="35" spans="2:12" ht="20.100000000000001" customHeight="1" x14ac:dyDescent="0.25">
      <c r="B35" s="42" t="s">
        <v>51</v>
      </c>
      <c r="C35" s="64">
        <v>0</v>
      </c>
      <c r="D35" s="64">
        <v>18125041</v>
      </c>
      <c r="E35" s="65">
        <v>18125041</v>
      </c>
      <c r="F35" s="65">
        <v>7092520.8599999994</v>
      </c>
      <c r="G35" s="57">
        <v>3520870.04</v>
      </c>
      <c r="H35" s="38"/>
      <c r="I35" s="40"/>
      <c r="J35" s="40">
        <f t="shared" si="0"/>
        <v>0.19425445934163679</v>
      </c>
      <c r="K35" s="40">
        <f t="shared" si="1"/>
        <v>0</v>
      </c>
      <c r="L35" s="41">
        <f t="shared" si="2"/>
        <v>14604170.960000001</v>
      </c>
    </row>
    <row r="36" spans="2:12" ht="20.100000000000001" customHeight="1" x14ac:dyDescent="0.25">
      <c r="B36" s="42" t="s">
        <v>52</v>
      </c>
      <c r="C36" s="64">
        <v>0</v>
      </c>
      <c r="D36" s="64">
        <v>9062296</v>
      </c>
      <c r="E36" s="65">
        <v>9062296</v>
      </c>
      <c r="F36" s="65">
        <v>2249520.5800000005</v>
      </c>
      <c r="G36" s="57">
        <v>2024756.6900000002</v>
      </c>
      <c r="H36" s="38"/>
      <c r="I36" s="40"/>
      <c r="J36" s="40">
        <f t="shared" si="0"/>
        <v>0.2234264572686657</v>
      </c>
      <c r="K36" s="40">
        <f t="shared" si="1"/>
        <v>0</v>
      </c>
      <c r="L36" s="41">
        <f t="shared" si="2"/>
        <v>7037539.3099999996</v>
      </c>
    </row>
    <row r="37" spans="2:12" ht="20.100000000000001" customHeight="1" x14ac:dyDescent="0.25">
      <c r="B37" s="42" t="s">
        <v>54</v>
      </c>
      <c r="C37" s="64">
        <v>0</v>
      </c>
      <c r="D37" s="64">
        <v>0</v>
      </c>
      <c r="E37" s="65">
        <v>0</v>
      </c>
      <c r="F37" s="65">
        <v>0</v>
      </c>
      <c r="G37" s="57">
        <v>0</v>
      </c>
      <c r="H37" s="38"/>
      <c r="I37" s="40"/>
      <c r="J37" s="40">
        <f t="shared" ref="J37:J39" si="3">IF(ISERROR(+G37/E37)=TRUE,0,++G37/E37)</f>
        <v>0</v>
      </c>
      <c r="K37" s="40">
        <f t="shared" ref="K37:K39" si="4">IF(ISERROR(+H37/E37)=TRUE,0,++H37/E37)</f>
        <v>0</v>
      </c>
      <c r="L37" s="41">
        <f t="shared" ref="L37:L39" si="5">+D37-G37</f>
        <v>0</v>
      </c>
    </row>
    <row r="38" spans="2:12" ht="20.100000000000001" customHeight="1" x14ac:dyDescent="0.25">
      <c r="B38" s="42" t="s">
        <v>55</v>
      </c>
      <c r="C38" s="64">
        <v>0</v>
      </c>
      <c r="D38" s="64">
        <v>55348511</v>
      </c>
      <c r="E38" s="65">
        <v>55348511</v>
      </c>
      <c r="F38" s="65">
        <v>20728304.429999996</v>
      </c>
      <c r="G38" s="57">
        <v>11030678.83</v>
      </c>
      <c r="H38" s="38"/>
      <c r="I38" s="40"/>
      <c r="J38" s="40">
        <f t="shared" si="3"/>
        <v>0.19929495176482706</v>
      </c>
      <c r="K38" s="40">
        <f t="shared" si="4"/>
        <v>0</v>
      </c>
      <c r="L38" s="41">
        <f t="shared" si="5"/>
        <v>44317832.170000002</v>
      </c>
    </row>
    <row r="39" spans="2:12" ht="20.100000000000001" customHeight="1" x14ac:dyDescent="0.25">
      <c r="B39" s="42" t="s">
        <v>56</v>
      </c>
      <c r="C39" s="64">
        <v>0</v>
      </c>
      <c r="D39" s="64">
        <v>3766158</v>
      </c>
      <c r="E39" s="65">
        <v>3766158</v>
      </c>
      <c r="F39" s="65">
        <v>1354015.9899999998</v>
      </c>
      <c r="G39" s="57">
        <v>1102599.8399999999</v>
      </c>
      <c r="H39" s="38"/>
      <c r="I39" s="40"/>
      <c r="J39" s="40">
        <f t="shared" si="3"/>
        <v>0.29276515748940957</v>
      </c>
      <c r="K39" s="40">
        <f t="shared" si="4"/>
        <v>0</v>
      </c>
      <c r="L39" s="41">
        <f t="shared" si="5"/>
        <v>2663558.16</v>
      </c>
    </row>
    <row r="40" spans="2:12" ht="20.100000000000001" customHeight="1" x14ac:dyDescent="0.25">
      <c r="B40" s="42" t="s">
        <v>57</v>
      </c>
      <c r="C40" s="64">
        <v>0</v>
      </c>
      <c r="D40" s="64">
        <v>19600242</v>
      </c>
      <c r="E40" s="65">
        <v>19600242</v>
      </c>
      <c r="F40" s="65">
        <v>8010903.9100000011</v>
      </c>
      <c r="G40" s="57">
        <v>5487815.71</v>
      </c>
      <c r="H40" s="38"/>
      <c r="I40" s="40"/>
      <c r="J40" s="40">
        <f t="shared" si="0"/>
        <v>0.27998714046489837</v>
      </c>
      <c r="K40" s="40">
        <f t="shared" si="1"/>
        <v>0</v>
      </c>
      <c r="L40" s="41">
        <f t="shared" si="2"/>
        <v>14112426.289999999</v>
      </c>
    </row>
    <row r="41" spans="2:12" ht="20.100000000000001" customHeight="1" x14ac:dyDescent="0.25">
      <c r="B41" s="42" t="s">
        <v>58</v>
      </c>
      <c r="C41" s="64">
        <v>0</v>
      </c>
      <c r="D41" s="64">
        <v>14970057</v>
      </c>
      <c r="E41" s="65">
        <v>14970057</v>
      </c>
      <c r="F41" s="65">
        <v>2362770.66</v>
      </c>
      <c r="G41" s="57">
        <v>1822966.25</v>
      </c>
      <c r="H41" s="38"/>
      <c r="I41" s="40"/>
      <c r="J41" s="40">
        <f t="shared" si="0"/>
        <v>0.1217741689293501</v>
      </c>
      <c r="K41" s="40">
        <f t="shared" si="1"/>
        <v>0</v>
      </c>
      <c r="L41" s="41">
        <f t="shared" si="2"/>
        <v>13147090.75</v>
      </c>
    </row>
    <row r="42" spans="2:12" ht="20.100000000000001" customHeight="1" x14ac:dyDescent="0.25">
      <c r="B42" s="42" t="s">
        <v>59</v>
      </c>
      <c r="C42" s="64">
        <v>0</v>
      </c>
      <c r="D42" s="64">
        <v>16919887</v>
      </c>
      <c r="E42" s="65">
        <v>16919887</v>
      </c>
      <c r="F42" s="65">
        <v>3642080.03</v>
      </c>
      <c r="G42" s="57">
        <v>3019301.34</v>
      </c>
      <c r="H42" s="38"/>
      <c r="I42" s="40"/>
      <c r="J42" s="40">
        <f t="shared" si="0"/>
        <v>0.1784468974290431</v>
      </c>
      <c r="K42" s="40">
        <f t="shared" si="1"/>
        <v>0</v>
      </c>
      <c r="L42" s="41">
        <f t="shared" si="2"/>
        <v>13900585.66</v>
      </c>
    </row>
    <row r="43" spans="2:12" ht="20.100000000000001" customHeight="1" x14ac:dyDescent="0.25">
      <c r="B43" s="42" t="s">
        <v>60</v>
      </c>
      <c r="C43" s="64">
        <v>0</v>
      </c>
      <c r="D43" s="64">
        <v>13256721</v>
      </c>
      <c r="E43" s="65">
        <v>13256721</v>
      </c>
      <c r="F43" s="65">
        <v>1059069.0900000001</v>
      </c>
      <c r="G43" s="57">
        <v>365117.72</v>
      </c>
      <c r="H43" s="38"/>
      <c r="I43" s="40"/>
      <c r="J43" s="40">
        <f t="shared" si="0"/>
        <v>2.7542083747557181E-2</v>
      </c>
      <c r="K43" s="40">
        <f t="shared" si="1"/>
        <v>0</v>
      </c>
      <c r="L43" s="41">
        <f t="shared" si="2"/>
        <v>12891603.279999999</v>
      </c>
    </row>
    <row r="44" spans="2:12" ht="20.100000000000001" customHeight="1" x14ac:dyDescent="0.25">
      <c r="B44" s="42" t="s">
        <v>61</v>
      </c>
      <c r="C44" s="64">
        <v>0</v>
      </c>
      <c r="D44" s="64">
        <v>8488228</v>
      </c>
      <c r="E44" s="65">
        <v>8488228</v>
      </c>
      <c r="F44" s="65">
        <v>3663757.4299999992</v>
      </c>
      <c r="G44" s="57">
        <v>2881672.5899999994</v>
      </c>
      <c r="H44" s="38"/>
      <c r="I44" s="40"/>
      <c r="J44" s="40">
        <f t="shared" si="0"/>
        <v>0.33949047904933743</v>
      </c>
      <c r="K44" s="40">
        <f t="shared" si="1"/>
        <v>0</v>
      </c>
      <c r="L44" s="41">
        <f t="shared" si="2"/>
        <v>5606555.4100000001</v>
      </c>
    </row>
    <row r="45" spans="2:12" ht="23.25" customHeight="1" x14ac:dyDescent="0.25">
      <c r="B45" s="29" t="s">
        <v>9</v>
      </c>
      <c r="C45" s="61">
        <f>SUM(C14:C44)</f>
        <v>0</v>
      </c>
      <c r="D45" s="61">
        <f t="shared" ref="D45:G45" si="6">SUM(D14:D44)</f>
        <v>604325610</v>
      </c>
      <c r="E45" s="61">
        <f t="shared" si="6"/>
        <v>604325610</v>
      </c>
      <c r="F45" s="61">
        <f t="shared" si="6"/>
        <v>259604953.14000002</v>
      </c>
      <c r="G45" s="61">
        <f t="shared" si="6"/>
        <v>177821932.32000002</v>
      </c>
      <c r="H45" s="11">
        <f t="shared" ref="H45" si="7">SUM(H14:H44)</f>
        <v>0</v>
      </c>
      <c r="I45" s="15">
        <f>IF(ISERROR(+#REF!/E45)=TRUE,0,++#REF!/E45)</f>
        <v>0</v>
      </c>
      <c r="J45" s="15">
        <f>IF(ISERROR(+G45/E45)=TRUE,0,++G45/E45)</f>
        <v>0.2942485464417105</v>
      </c>
      <c r="K45" s="15">
        <f>IF(ISERROR(+H45/E45)=TRUE,0,++H45/E45)</f>
        <v>0</v>
      </c>
      <c r="L45" s="18">
        <f>SUM(L14:L44)</f>
        <v>426503677.68000013</v>
      </c>
    </row>
    <row r="46" spans="2:12" x14ac:dyDescent="0.2">
      <c r="B46" s="12" t="s">
        <v>71</v>
      </c>
    </row>
    <row r="49" spans="2:11" s="34" customFormat="1" x14ac:dyDescent="0.25">
      <c r="K49" s="35"/>
    </row>
    <row r="50" spans="2:11" s="34" customFormat="1" x14ac:dyDescent="0.25">
      <c r="K50" s="35"/>
    </row>
    <row r="51" spans="2:11" s="34" customFormat="1" x14ac:dyDescent="0.25">
      <c r="B51" s="43" t="s">
        <v>62</v>
      </c>
      <c r="C51" s="43" t="s">
        <v>8</v>
      </c>
      <c r="D51" s="43" t="s">
        <v>7</v>
      </c>
      <c r="E51" s="44" t="s">
        <v>23</v>
      </c>
      <c r="F51" s="44" t="s">
        <v>24</v>
      </c>
      <c r="G51" s="44" t="s">
        <v>68</v>
      </c>
      <c r="K51" s="35"/>
    </row>
    <row r="52" spans="2:11" s="34" customFormat="1" x14ac:dyDescent="0.25">
      <c r="B52" s="34" t="s">
        <v>63</v>
      </c>
      <c r="C52" s="54">
        <f>C45/$A$1</f>
        <v>0</v>
      </c>
      <c r="D52" s="54">
        <f>D45/$A$1</f>
        <v>604.32560999999998</v>
      </c>
      <c r="E52" s="54">
        <f>E45/$A$1</f>
        <v>604.32560999999998</v>
      </c>
      <c r="F52" s="54">
        <f>F45/$A$1</f>
        <v>259.60495314000002</v>
      </c>
      <c r="G52" s="54">
        <f>G45/$A$1</f>
        <v>177.82193232000003</v>
      </c>
      <c r="H52" s="34">
        <v>1373981</v>
      </c>
      <c r="K52" s="35"/>
    </row>
    <row r="53" spans="2:11" s="34" customFormat="1" x14ac:dyDescent="0.25">
      <c r="C53" s="54"/>
      <c r="D53" s="54"/>
      <c r="E53" s="54"/>
      <c r="F53" s="54"/>
      <c r="G53" s="54"/>
      <c r="H53" s="34">
        <v>5072</v>
      </c>
      <c r="K53" s="35"/>
    </row>
    <row r="54" spans="2:11" s="34" customFormat="1" x14ac:dyDescent="0.25">
      <c r="C54" s="54"/>
      <c r="D54" s="54"/>
      <c r="E54" s="54"/>
      <c r="F54" s="54"/>
      <c r="G54" s="54"/>
      <c r="H54" s="34">
        <v>3078714.9799999995</v>
      </c>
      <c r="K54" s="35"/>
    </row>
    <row r="55" spans="2:11" s="34" customFormat="1" x14ac:dyDescent="0.25">
      <c r="C55" s="54"/>
      <c r="D55" s="54"/>
      <c r="E55" s="54"/>
      <c r="F55" s="54"/>
      <c r="G55" s="54"/>
      <c r="H55" s="34">
        <v>0</v>
      </c>
      <c r="K55" s="35"/>
    </row>
    <row r="56" spans="2:11" s="34" customFormat="1" x14ac:dyDescent="0.25"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7"/>
  <sheetViews>
    <sheetView showGridLines="0" zoomScale="85" zoomScaleNormal="85" workbookViewId="0">
      <selection activeCell="C23" sqref="C2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69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17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  <c r="L11" s="33" t="s">
        <v>28</v>
      </c>
    </row>
    <row r="12" spans="1:12" s="5" customFormat="1" ht="15" customHeight="1" x14ac:dyDescent="0.25">
      <c r="B12" s="75" t="s">
        <v>27</v>
      </c>
      <c r="C12" s="74" t="s">
        <v>0</v>
      </c>
      <c r="D12" s="74"/>
      <c r="E12" s="72" t="s">
        <v>13</v>
      </c>
      <c r="F12" s="72" t="s">
        <v>29</v>
      </c>
      <c r="G12" s="72" t="s">
        <v>70</v>
      </c>
      <c r="H12" s="72" t="s">
        <v>20</v>
      </c>
      <c r="I12" s="78" t="s">
        <v>22</v>
      </c>
      <c r="J12" s="78"/>
      <c r="K12" s="78"/>
      <c r="L12" s="69" t="s">
        <v>21</v>
      </c>
    </row>
    <row r="13" spans="1:12" s="5" customFormat="1" ht="40.5" customHeight="1" x14ac:dyDescent="0.25">
      <c r="B13" s="76"/>
      <c r="C13" s="66" t="s">
        <v>8</v>
      </c>
      <c r="D13" s="66" t="s">
        <v>7</v>
      </c>
      <c r="E13" s="73"/>
      <c r="F13" s="73"/>
      <c r="G13" s="73"/>
      <c r="H13" s="73"/>
      <c r="I13" s="66" t="s">
        <v>14</v>
      </c>
      <c r="J13" s="66" t="s">
        <v>15</v>
      </c>
      <c r="K13" s="67" t="s">
        <v>16</v>
      </c>
      <c r="L13" s="70"/>
    </row>
    <row r="14" spans="1:12" ht="20.100000000000001" customHeight="1" x14ac:dyDescent="0.25">
      <c r="B14" s="6" t="s">
        <v>30</v>
      </c>
      <c r="C14" s="55">
        <v>0</v>
      </c>
      <c r="D14" s="55">
        <v>27331740</v>
      </c>
      <c r="E14" s="56">
        <v>27331740</v>
      </c>
      <c r="F14" s="56">
        <v>11299554.119999997</v>
      </c>
      <c r="G14" s="55">
        <v>10882142.749999998</v>
      </c>
      <c r="H14" s="8"/>
      <c r="I14" s="13">
        <f>IF(ISERROR(+#REF!/E14)=TRUE,0,++#REF!/E14)</f>
        <v>0</v>
      </c>
      <c r="J14" s="13">
        <f>IF(ISERROR(+G14/E14)=TRUE,0,++G14/E14)</f>
        <v>0.39815038303452316</v>
      </c>
      <c r="K14" s="13">
        <f>IF(ISERROR(+H14/E14)=TRUE,0,++H14/E14)</f>
        <v>0</v>
      </c>
      <c r="L14" s="16">
        <f>+D14-G14</f>
        <v>16449597.250000002</v>
      </c>
    </row>
    <row r="15" spans="1:12" ht="20.100000000000001" customHeight="1" x14ac:dyDescent="0.25">
      <c r="B15" s="37" t="s">
        <v>32</v>
      </c>
      <c r="C15" s="57">
        <v>0</v>
      </c>
      <c r="D15" s="57">
        <v>279196</v>
      </c>
      <c r="E15" s="58">
        <v>279196</v>
      </c>
      <c r="F15" s="58">
        <v>0</v>
      </c>
      <c r="G15" s="57">
        <v>0</v>
      </c>
      <c r="H15" s="38"/>
      <c r="I15" s="40"/>
      <c r="J15" s="14">
        <f t="shared" ref="J15:J18" si="0">IF(ISERROR(+G15/E15)=TRUE,0,++G15/E15)</f>
        <v>0</v>
      </c>
      <c r="K15" s="14">
        <f t="shared" ref="K15:K18" si="1">IF(ISERROR(+H15/E15)=TRUE,0,++H15/E15)</f>
        <v>0</v>
      </c>
      <c r="L15" s="17">
        <f t="shared" ref="L15:L18" si="2">+D15-G15</f>
        <v>279196</v>
      </c>
    </row>
    <row r="16" spans="1:12" ht="20.100000000000001" customHeight="1" x14ac:dyDescent="0.25">
      <c r="B16" s="37" t="s">
        <v>42</v>
      </c>
      <c r="C16" s="57">
        <v>0</v>
      </c>
      <c r="D16" s="57">
        <v>122861</v>
      </c>
      <c r="E16" s="58">
        <v>122861</v>
      </c>
      <c r="F16" s="58">
        <v>0</v>
      </c>
      <c r="G16" s="57">
        <v>0</v>
      </c>
      <c r="H16" s="38"/>
      <c r="I16" s="40"/>
      <c r="J16" s="14">
        <f t="shared" si="0"/>
        <v>0</v>
      </c>
      <c r="K16" s="14">
        <f t="shared" si="1"/>
        <v>0</v>
      </c>
      <c r="L16" s="17">
        <f t="shared" si="2"/>
        <v>122861</v>
      </c>
    </row>
    <row r="17" spans="2:12" ht="20.100000000000001" customHeight="1" x14ac:dyDescent="0.25">
      <c r="B17" s="37" t="s">
        <v>43</v>
      </c>
      <c r="C17" s="57">
        <v>0</v>
      </c>
      <c r="D17" s="57">
        <v>1236870</v>
      </c>
      <c r="E17" s="58">
        <v>1236870</v>
      </c>
      <c r="F17" s="58">
        <v>1236870</v>
      </c>
      <c r="G17" s="57">
        <v>1236870</v>
      </c>
      <c r="H17" s="38"/>
      <c r="I17" s="40"/>
      <c r="J17" s="14">
        <f t="shared" si="0"/>
        <v>1</v>
      </c>
      <c r="K17" s="14">
        <f t="shared" si="1"/>
        <v>0</v>
      </c>
      <c r="L17" s="17">
        <f t="shared" si="2"/>
        <v>0</v>
      </c>
    </row>
    <row r="18" spans="2:12" ht="20.100000000000001" customHeight="1" x14ac:dyDescent="0.25">
      <c r="B18" s="37" t="s">
        <v>45</v>
      </c>
      <c r="C18" s="57">
        <v>0</v>
      </c>
      <c r="D18" s="57">
        <v>355067</v>
      </c>
      <c r="E18" s="58">
        <v>355067</v>
      </c>
      <c r="F18" s="58">
        <v>209997</v>
      </c>
      <c r="G18" s="57">
        <v>209997</v>
      </c>
      <c r="H18" s="38"/>
      <c r="I18" s="40"/>
      <c r="J18" s="14">
        <f t="shared" si="0"/>
        <v>0.59142922321702662</v>
      </c>
      <c r="K18" s="14">
        <f t="shared" si="1"/>
        <v>0</v>
      </c>
      <c r="L18" s="17">
        <f t="shared" si="2"/>
        <v>145070</v>
      </c>
    </row>
    <row r="19" spans="2:12" ht="20.100000000000001" customHeight="1" x14ac:dyDescent="0.25">
      <c r="B19" s="7" t="s">
        <v>48</v>
      </c>
      <c r="C19" s="59">
        <v>0</v>
      </c>
      <c r="D19" s="59">
        <v>48720</v>
      </c>
      <c r="E19" s="60">
        <v>48720</v>
      </c>
      <c r="F19" s="60">
        <v>0</v>
      </c>
      <c r="G19" s="59">
        <v>0</v>
      </c>
      <c r="H19" s="9"/>
      <c r="I19" s="14">
        <f>IF(ISERROR(+#REF!/E19)=TRUE,0,++#REF!/E19)</f>
        <v>0</v>
      </c>
      <c r="J19" s="14">
        <f>IF(ISERROR(+G19/E19)=TRUE,0,++G19/E19)</f>
        <v>0</v>
      </c>
      <c r="K19" s="14">
        <f>IF(ISERROR(+H19/E19)=TRUE,0,++H19/E19)</f>
        <v>0</v>
      </c>
      <c r="L19" s="17">
        <f>+D19-G19</f>
        <v>48720</v>
      </c>
    </row>
    <row r="20" spans="2:12" ht="20.100000000000001" customHeight="1" x14ac:dyDescent="0.25">
      <c r="B20" s="7" t="s">
        <v>54</v>
      </c>
      <c r="C20" s="59">
        <v>0</v>
      </c>
      <c r="D20" s="59">
        <v>52370983</v>
      </c>
      <c r="E20" s="60">
        <v>52370983</v>
      </c>
      <c r="F20" s="60">
        <v>0</v>
      </c>
      <c r="G20" s="59">
        <v>0</v>
      </c>
      <c r="H20" s="9"/>
      <c r="I20" s="14"/>
      <c r="J20" s="14">
        <f t="shared" ref="J20:J21" si="3">IF(ISERROR(+G20/E20)=TRUE,0,++G20/E20)</f>
        <v>0</v>
      </c>
      <c r="K20" s="14">
        <f t="shared" ref="K20:K21" si="4">IF(ISERROR(+H20/E20)=TRUE,0,++H20/E20)</f>
        <v>0</v>
      </c>
      <c r="L20" s="17">
        <f t="shared" ref="L20:L21" si="5">+D20-G20</f>
        <v>52370983</v>
      </c>
    </row>
    <row r="21" spans="2:12" ht="20.100000000000001" customHeight="1" x14ac:dyDescent="0.25">
      <c r="B21" s="7" t="s">
        <v>58</v>
      </c>
      <c r="C21" s="59">
        <v>0</v>
      </c>
      <c r="D21" s="59">
        <v>21067</v>
      </c>
      <c r="E21" s="60">
        <v>21067</v>
      </c>
      <c r="F21" s="60">
        <v>0</v>
      </c>
      <c r="G21" s="59">
        <v>0</v>
      </c>
      <c r="H21" s="9"/>
      <c r="I21" s="14">
        <f>IF(ISERROR(+#REF!/E21)=TRUE,0,++#REF!/E21)</f>
        <v>0</v>
      </c>
      <c r="J21" s="14">
        <f t="shared" si="3"/>
        <v>0</v>
      </c>
      <c r="K21" s="14">
        <f t="shared" si="4"/>
        <v>0</v>
      </c>
      <c r="L21" s="17">
        <f t="shared" si="5"/>
        <v>21067</v>
      </c>
    </row>
    <row r="22" spans="2:12" ht="20.100000000000001" customHeight="1" x14ac:dyDescent="0.25">
      <c r="B22" s="7" t="s">
        <v>59</v>
      </c>
      <c r="C22" s="59">
        <v>0</v>
      </c>
      <c r="D22" s="59">
        <v>514500</v>
      </c>
      <c r="E22" s="60">
        <v>514500</v>
      </c>
      <c r="F22" s="60">
        <v>0</v>
      </c>
      <c r="G22" s="59">
        <v>0</v>
      </c>
      <c r="H22" s="9"/>
      <c r="I22" s="14">
        <f>IF(ISERROR(+#REF!/E22)=TRUE,0,++#REF!/E22)</f>
        <v>0</v>
      </c>
      <c r="J22" s="14">
        <f>IF(ISERROR(+G22/E22)=TRUE,0,++G22/E22)</f>
        <v>0</v>
      </c>
      <c r="K22" s="14">
        <f>IF(ISERROR(+H22/E22)=TRUE,0,++H22/E22)</f>
        <v>0</v>
      </c>
      <c r="L22" s="17">
        <f>+D22-G22</f>
        <v>514500</v>
      </c>
    </row>
    <row r="23" spans="2:12" ht="23.25" customHeight="1" x14ac:dyDescent="0.25">
      <c r="B23" s="29" t="s">
        <v>9</v>
      </c>
      <c r="C23" s="61">
        <f>SUM(C14:C22)</f>
        <v>0</v>
      </c>
      <c r="D23" s="61">
        <f t="shared" ref="D23:G23" si="6">SUM(D14:D22)</f>
        <v>82281004</v>
      </c>
      <c r="E23" s="61">
        <f t="shared" si="6"/>
        <v>82281004</v>
      </c>
      <c r="F23" s="61">
        <f t="shared" si="6"/>
        <v>12746421.119999997</v>
      </c>
      <c r="G23" s="61">
        <f t="shared" si="6"/>
        <v>12329009.749999998</v>
      </c>
      <c r="H23" s="11">
        <f t="shared" ref="H23" si="7">SUM(H14:H22)</f>
        <v>0</v>
      </c>
      <c r="I23" s="15">
        <f>IF(ISERROR(+#REF!/E23)=TRUE,0,++#REF!/E23)</f>
        <v>0</v>
      </c>
      <c r="J23" s="15">
        <f>IF(ISERROR(+G23/E23)=TRUE,0,++G23/E23)</f>
        <v>0.14984029302802379</v>
      </c>
      <c r="K23" s="15">
        <f>IF(ISERROR(+H23/E23)=TRUE,0,++H23/E23)</f>
        <v>0</v>
      </c>
      <c r="L23" s="18">
        <f>SUM(L14:L22)</f>
        <v>69951994.25</v>
      </c>
    </row>
    <row r="24" spans="2:12" x14ac:dyDescent="0.2">
      <c r="B24" s="12" t="s">
        <v>71</v>
      </c>
    </row>
    <row r="25" spans="2:12" s="30" customFormat="1" x14ac:dyDescent="0.25">
      <c r="K25" s="36"/>
    </row>
    <row r="26" spans="2:12" s="30" customFormat="1" x14ac:dyDescent="0.25">
      <c r="K26" s="36"/>
    </row>
    <row r="27" spans="2:12" s="34" customFormat="1" x14ac:dyDescent="0.25">
      <c r="K27" s="35"/>
    </row>
    <row r="28" spans="2:12" s="34" customFormat="1" x14ac:dyDescent="0.25">
      <c r="B28" s="34">
        <v>1000000</v>
      </c>
      <c r="K28" s="35"/>
    </row>
    <row r="29" spans="2:12" s="34" customFormat="1" x14ac:dyDescent="0.25">
      <c r="B29" s="43" t="s">
        <v>62</v>
      </c>
      <c r="C29" s="43" t="s">
        <v>8</v>
      </c>
      <c r="D29" s="43" t="s">
        <v>7</v>
      </c>
      <c r="E29" s="44" t="s">
        <v>23</v>
      </c>
      <c r="F29" s="44" t="s">
        <v>66</v>
      </c>
      <c r="G29" s="44" t="s">
        <v>67</v>
      </c>
      <c r="K29" s="35"/>
    </row>
    <row r="30" spans="2:12" s="34" customFormat="1" x14ac:dyDescent="0.25">
      <c r="B30" s="34" t="s">
        <v>63</v>
      </c>
      <c r="C30" s="53">
        <f>+C23/$B$28</f>
        <v>0</v>
      </c>
      <c r="D30" s="53">
        <f t="shared" ref="D30:G30" si="8">+D23/$B$28</f>
        <v>82.281003999999996</v>
      </c>
      <c r="E30" s="53">
        <f t="shared" si="8"/>
        <v>82.281003999999996</v>
      </c>
      <c r="F30" s="53">
        <f t="shared" si="8"/>
        <v>12.746421119999997</v>
      </c>
      <c r="G30" s="53">
        <f t="shared" si="8"/>
        <v>12.329009749999997</v>
      </c>
      <c r="K30" s="35"/>
    </row>
    <row r="31" spans="2:12" s="34" customFormat="1" x14ac:dyDescent="0.25">
      <c r="C31" s="53"/>
      <c r="D31" s="53"/>
      <c r="E31" s="53"/>
      <c r="F31" s="53"/>
      <c r="G31" s="53"/>
      <c r="K31" s="35"/>
    </row>
    <row r="32" spans="2:12" s="34" customFormat="1" x14ac:dyDescent="0.25">
      <c r="C32" s="53"/>
      <c r="D32" s="53"/>
      <c r="E32" s="53"/>
      <c r="F32" s="53"/>
      <c r="G32" s="53"/>
      <c r="K32" s="35"/>
    </row>
    <row r="33" spans="3:11" s="34" customFormat="1" x14ac:dyDescent="0.25">
      <c r="C33" s="53"/>
      <c r="D33" s="53"/>
      <c r="E33" s="53"/>
      <c r="F33" s="53"/>
      <c r="G33" s="53"/>
      <c r="K33" s="35"/>
    </row>
    <row r="34" spans="3:11" s="34" customFormat="1" x14ac:dyDescent="0.25">
      <c r="K34" s="35"/>
    </row>
    <row r="35" spans="3:11" s="34" customFormat="1" x14ac:dyDescent="0.25">
      <c r="K35" s="35"/>
    </row>
    <row r="36" spans="3:11" s="34" customFormat="1" x14ac:dyDescent="0.25">
      <c r="K36" s="35"/>
    </row>
    <row r="37" spans="3:11" s="34" customFormat="1" x14ac:dyDescent="0.25">
      <c r="K3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71" t="s">
        <v>64</v>
      </c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5.75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1:12" ht="15" customHeight="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ht="15" customHeight="1" x14ac:dyDescent="0.25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5" customHeigh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2" ht="15.75" x14ac:dyDescent="0.25">
      <c r="B8" s="2" t="s">
        <v>19</v>
      </c>
    </row>
    <row r="9" spans="1:12" x14ac:dyDescent="0.2">
      <c r="B9" s="3" t="s">
        <v>2</v>
      </c>
    </row>
    <row r="11" spans="1:12" x14ac:dyDescent="0.25">
      <c r="B11" s="4"/>
      <c r="I11" s="77"/>
      <c r="J11" s="77"/>
      <c r="K11" s="77"/>
    </row>
    <row r="12" spans="1:12" s="5" customFormat="1" ht="15" customHeight="1" x14ac:dyDescent="0.25">
      <c r="B12" s="81" t="s">
        <v>1</v>
      </c>
      <c r="C12" s="83" t="s">
        <v>0</v>
      </c>
      <c r="D12" s="83"/>
      <c r="E12" s="84" t="s">
        <v>13</v>
      </c>
      <c r="F12" s="84" t="s">
        <v>29</v>
      </c>
      <c r="G12" s="84" t="s">
        <v>25</v>
      </c>
      <c r="H12" s="84" t="s">
        <v>20</v>
      </c>
      <c r="I12" s="86" t="s">
        <v>22</v>
      </c>
      <c r="J12" s="86"/>
      <c r="K12" s="86"/>
      <c r="L12" s="79" t="s">
        <v>21</v>
      </c>
    </row>
    <row r="13" spans="1:12" s="5" customFormat="1" ht="40.5" customHeight="1" x14ac:dyDescent="0.25">
      <c r="B13" s="82"/>
      <c r="C13" s="21" t="s">
        <v>8</v>
      </c>
      <c r="D13" s="21" t="s">
        <v>7</v>
      </c>
      <c r="E13" s="85"/>
      <c r="F13" s="85"/>
      <c r="G13" s="85"/>
      <c r="H13" s="85"/>
      <c r="I13" s="21" t="s">
        <v>14</v>
      </c>
      <c r="J13" s="21" t="s">
        <v>15</v>
      </c>
      <c r="K13" s="22" t="s">
        <v>16</v>
      </c>
      <c r="L13" s="80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65</v>
      </c>
    </row>
    <row r="24" spans="2:12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26</v>
      </c>
    </row>
    <row r="25" spans="2:12" x14ac:dyDescent="0.25">
      <c r="B25" s="30" t="s">
        <v>3</v>
      </c>
      <c r="C25" s="30">
        <f>+C14/$A$1</f>
        <v>0</v>
      </c>
      <c r="D25" s="30">
        <f t="shared" ref="D25:G25" si="2">+D14/$A$1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</row>
    <row r="26" spans="2:12" x14ac:dyDescent="0.25">
      <c r="B26" s="30" t="s">
        <v>4</v>
      </c>
      <c r="C26" s="30">
        <f t="shared" ref="C26:G26" si="3">+C15/$A$1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</row>
    <row r="27" spans="2:12" x14ac:dyDescent="0.25">
      <c r="B27" s="30" t="s">
        <v>5</v>
      </c>
      <c r="C27" s="30">
        <f t="shared" ref="C27:G27" si="4">+C16/$A$1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</row>
    <row r="28" spans="2:12" x14ac:dyDescent="0.25">
      <c r="B28" s="30" t="s">
        <v>6</v>
      </c>
      <c r="C28" s="30">
        <f t="shared" ref="C28:G28" si="5">+C17/$A$1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2019-01-02T16:47:58Z</dcterms:modified>
</cp:coreProperties>
</file>