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- PRESUPUESTO VICENTE\DVICENTE\MINSA\2018\1.- INFORMACION A COMUNICACIONES\PCA - 2018\8. Agosto\"/>
    </mc:Choice>
  </mc:AlternateContent>
  <bookViews>
    <workbookView xWindow="120" yWindow="225" windowWidth="17595" windowHeight="9855"/>
  </bookViews>
  <sheets>
    <sheet name="RO" sheetId="1" r:id="rId1"/>
    <sheet name="RDR" sheetId="4" r:id="rId2"/>
    <sheet name="DYT" sheetId="6" r:id="rId3"/>
    <sheet name="ROOC" sheetId="5" r:id="rId4"/>
    <sheet name="RD" sheetId="7" state="hidden" r:id="rId5"/>
  </sheets>
  <definedNames>
    <definedName name="_xlnm._FilterDatabase" localSheetId="0" hidden="1">RO!$B$12:$L$45</definedName>
    <definedName name="_xlnm.Print_Area" localSheetId="2">DYT!$B$2:$L$47</definedName>
    <definedName name="_xlnm.Print_Area" localSheetId="4">RD!$B$2:$L$20</definedName>
    <definedName name="_xlnm.Print_Area" localSheetId="1">RDR!$B$2:$L$48</definedName>
    <definedName name="_xlnm.Print_Area" localSheetId="0">RO!$B$2:$L$48</definedName>
    <definedName name="_xlnm.Print_Area" localSheetId="3">ROOC!$B$2:$L$25</definedName>
  </definedNames>
  <calcPr calcId="152511"/>
</workbook>
</file>

<file path=xl/calcChain.xml><?xml version="1.0" encoding="utf-8"?>
<calcChain xmlns="http://schemas.openxmlformats.org/spreadsheetml/2006/main">
  <c r="L39" i="6" l="1"/>
  <c r="K39" i="6"/>
  <c r="J39" i="6"/>
  <c r="L38" i="6"/>
  <c r="K38" i="6"/>
  <c r="J38" i="6"/>
  <c r="L37" i="6"/>
  <c r="K37" i="6"/>
  <c r="J37" i="6"/>
  <c r="C45" i="6"/>
  <c r="D45" i="6"/>
  <c r="G23" i="5" l="1"/>
  <c r="G30" i="5" s="1"/>
  <c r="F23" i="5"/>
  <c r="F30" i="5" s="1"/>
  <c r="E23" i="5"/>
  <c r="E30" i="5" s="1"/>
  <c r="D23" i="5"/>
  <c r="D30" i="5" s="1"/>
  <c r="C23" i="5"/>
  <c r="C30" i="5" s="1"/>
  <c r="G45" i="6" l="1"/>
  <c r="F45" i="6"/>
  <c r="E45" i="6"/>
  <c r="L21" i="5" l="1"/>
  <c r="K21" i="5"/>
  <c r="J21" i="5"/>
  <c r="L20" i="5"/>
  <c r="K20" i="5"/>
  <c r="J20" i="5"/>
  <c r="L18" i="5"/>
  <c r="K18" i="5"/>
  <c r="J18" i="5"/>
  <c r="L17" i="5"/>
  <c r="K17" i="5"/>
  <c r="J17" i="5"/>
  <c r="L16" i="5"/>
  <c r="K16" i="5"/>
  <c r="J16" i="5"/>
  <c r="L15" i="5"/>
  <c r="K15" i="5"/>
  <c r="J15" i="5"/>
  <c r="L44" i="6" l="1"/>
  <c r="K44" i="6"/>
  <c r="J44" i="6"/>
  <c r="L43" i="6"/>
  <c r="K43" i="6"/>
  <c r="J43" i="6"/>
  <c r="L42" i="6"/>
  <c r="K42" i="6"/>
  <c r="J42" i="6"/>
  <c r="L41" i="6"/>
  <c r="K41" i="6"/>
  <c r="J41" i="6"/>
  <c r="L40" i="6"/>
  <c r="K40" i="6"/>
  <c r="J40" i="6"/>
  <c r="L36" i="6"/>
  <c r="K36" i="6"/>
  <c r="J36" i="6"/>
  <c r="L35" i="6"/>
  <c r="K35" i="6"/>
  <c r="J35" i="6"/>
  <c r="L34" i="6"/>
  <c r="K34" i="6"/>
  <c r="J34" i="6"/>
  <c r="L33" i="6"/>
  <c r="K33" i="6"/>
  <c r="J33" i="6"/>
  <c r="L32" i="6"/>
  <c r="K32" i="6"/>
  <c r="J32" i="6"/>
  <c r="L31" i="6"/>
  <c r="K31" i="6"/>
  <c r="J31" i="6"/>
  <c r="L30" i="6"/>
  <c r="K30" i="6"/>
  <c r="J30" i="6"/>
  <c r="L29" i="6"/>
  <c r="K29" i="6"/>
  <c r="J29" i="6"/>
  <c r="L28" i="6"/>
  <c r="K28" i="6"/>
  <c r="J28" i="6"/>
  <c r="L27" i="6"/>
  <c r="K27" i="6"/>
  <c r="J27" i="6"/>
  <c r="L26" i="6"/>
  <c r="K26" i="6"/>
  <c r="J26" i="6"/>
  <c r="L25" i="6"/>
  <c r="K25" i="6"/>
  <c r="J25" i="6"/>
  <c r="L24" i="6"/>
  <c r="K24" i="6"/>
  <c r="J24" i="6"/>
  <c r="L23" i="6"/>
  <c r="K23" i="6"/>
  <c r="J23" i="6"/>
  <c r="L22" i="6"/>
  <c r="K22" i="6"/>
  <c r="J22" i="6"/>
  <c r="L21" i="6"/>
  <c r="K21" i="6"/>
  <c r="J21" i="6"/>
  <c r="L20" i="6"/>
  <c r="K20" i="6"/>
  <c r="J20" i="6"/>
  <c r="L19" i="6"/>
  <c r="K19" i="6"/>
  <c r="J19" i="6"/>
  <c r="L18" i="6"/>
  <c r="K18" i="6"/>
  <c r="J18" i="6"/>
  <c r="L17" i="6"/>
  <c r="K17" i="6"/>
  <c r="J17" i="6"/>
  <c r="L16" i="6"/>
  <c r="K16" i="6"/>
  <c r="J16" i="6"/>
  <c r="L15" i="6"/>
  <c r="K15" i="6"/>
  <c r="J15" i="6"/>
  <c r="L45" i="4" l="1"/>
  <c r="K45" i="4"/>
  <c r="J45" i="4"/>
  <c r="L44" i="4"/>
  <c r="K44" i="4"/>
  <c r="J44" i="4"/>
  <c r="L43" i="4"/>
  <c r="K43" i="4"/>
  <c r="J43" i="4"/>
  <c r="L42" i="4"/>
  <c r="K42" i="4"/>
  <c r="J42" i="4"/>
  <c r="L41" i="4"/>
  <c r="K41" i="4"/>
  <c r="J41" i="4"/>
  <c r="L40" i="4"/>
  <c r="K40" i="4"/>
  <c r="J40" i="4"/>
  <c r="L39" i="4"/>
  <c r="K39" i="4"/>
  <c r="J39" i="4"/>
  <c r="L38" i="4"/>
  <c r="K38" i="4"/>
  <c r="J38" i="4"/>
  <c r="L37" i="4"/>
  <c r="K37" i="4"/>
  <c r="J37" i="4"/>
  <c r="L36" i="4"/>
  <c r="K36" i="4"/>
  <c r="J36" i="4"/>
  <c r="L35" i="4"/>
  <c r="K35" i="4"/>
  <c r="J35" i="4"/>
  <c r="L34" i="4"/>
  <c r="K34" i="4"/>
  <c r="J34" i="4"/>
  <c r="L33" i="4"/>
  <c r="K33" i="4"/>
  <c r="J33" i="4"/>
  <c r="L32" i="4"/>
  <c r="K32" i="4"/>
  <c r="J32" i="4"/>
  <c r="L31" i="4"/>
  <c r="K31" i="4"/>
  <c r="J31" i="4"/>
  <c r="L30" i="4"/>
  <c r="K30" i="4"/>
  <c r="J30" i="4"/>
  <c r="L29" i="4"/>
  <c r="K29" i="4"/>
  <c r="J29" i="4"/>
  <c r="L28" i="4"/>
  <c r="K28" i="4"/>
  <c r="J28" i="4"/>
  <c r="L27" i="4"/>
  <c r="K27" i="4"/>
  <c r="J27" i="4"/>
  <c r="L26" i="4"/>
  <c r="K26" i="4"/>
  <c r="J26" i="4"/>
  <c r="L25" i="4"/>
  <c r="K25" i="4"/>
  <c r="J25" i="4"/>
  <c r="L24" i="4"/>
  <c r="K24" i="4"/>
  <c r="J24" i="4"/>
  <c r="L23" i="4"/>
  <c r="K23" i="4"/>
  <c r="J23" i="4"/>
  <c r="L22" i="4"/>
  <c r="K22" i="4"/>
  <c r="J22" i="4"/>
  <c r="L21" i="4"/>
  <c r="K21" i="4"/>
  <c r="J21" i="4"/>
  <c r="L20" i="4"/>
  <c r="K20" i="4"/>
  <c r="J20" i="4"/>
  <c r="L19" i="4"/>
  <c r="K19" i="4"/>
  <c r="J19" i="4"/>
  <c r="L18" i="4"/>
  <c r="K18" i="4"/>
  <c r="J18" i="4"/>
  <c r="L17" i="4"/>
  <c r="K17" i="4"/>
  <c r="J17" i="4"/>
  <c r="L16" i="4"/>
  <c r="K16" i="4"/>
  <c r="J16" i="4"/>
  <c r="L15" i="4"/>
  <c r="K15" i="4"/>
  <c r="J15" i="4"/>
  <c r="K45" i="1"/>
  <c r="K43" i="1"/>
  <c r="K41" i="1"/>
  <c r="J40" i="1"/>
  <c r="K39" i="1"/>
  <c r="J38" i="1"/>
  <c r="K37" i="1"/>
  <c r="K35" i="1"/>
  <c r="J33" i="1"/>
  <c r="J32" i="1"/>
  <c r="K31" i="1"/>
  <c r="K30" i="1"/>
  <c r="K29" i="1"/>
  <c r="K27" i="1"/>
  <c r="K25" i="1"/>
  <c r="J24" i="1"/>
  <c r="J23" i="1"/>
  <c r="K22" i="1"/>
  <c r="K21" i="1"/>
  <c r="K19" i="1"/>
  <c r="J17" i="1"/>
  <c r="J16" i="1"/>
  <c r="J15" i="1"/>
  <c r="L45" i="1"/>
  <c r="L44" i="1"/>
  <c r="K44" i="1"/>
  <c r="J44" i="1"/>
  <c r="L43" i="1"/>
  <c r="L42" i="1"/>
  <c r="K42" i="1"/>
  <c r="J42" i="1"/>
  <c r="L41" i="1"/>
  <c r="J41" i="1"/>
  <c r="L40" i="1"/>
  <c r="K40" i="1"/>
  <c r="L39" i="1"/>
  <c r="L38" i="1"/>
  <c r="L37" i="1"/>
  <c r="L36" i="1"/>
  <c r="K36" i="1"/>
  <c r="J36" i="1"/>
  <c r="L35" i="1"/>
  <c r="L34" i="1"/>
  <c r="K34" i="1"/>
  <c r="J34" i="1"/>
  <c r="L33" i="1"/>
  <c r="K33" i="1"/>
  <c r="L32" i="1"/>
  <c r="L31" i="1"/>
  <c r="L30" i="1"/>
  <c r="J30" i="1"/>
  <c r="L29" i="1"/>
  <c r="L28" i="1"/>
  <c r="K28" i="1"/>
  <c r="J28" i="1"/>
  <c r="L27" i="1"/>
  <c r="L26" i="1"/>
  <c r="K26" i="1"/>
  <c r="J26" i="1"/>
  <c r="L25" i="1"/>
  <c r="J25" i="1"/>
  <c r="L24" i="1"/>
  <c r="K24" i="1"/>
  <c r="L23" i="1"/>
  <c r="L22" i="1"/>
  <c r="J22" i="1"/>
  <c r="L21" i="1"/>
  <c r="L20" i="1"/>
  <c r="K20" i="1"/>
  <c r="J20" i="1"/>
  <c r="L19" i="1"/>
  <c r="L18" i="1"/>
  <c r="K18" i="1"/>
  <c r="J18" i="1"/>
  <c r="L17" i="1"/>
  <c r="K17" i="1"/>
  <c r="L16" i="1"/>
  <c r="L15" i="1"/>
  <c r="K15" i="1"/>
  <c r="J19" i="1" l="1"/>
  <c r="J27" i="1"/>
  <c r="J35" i="1"/>
  <c r="J43" i="1"/>
  <c r="K23" i="1"/>
  <c r="K32" i="1"/>
  <c r="J39" i="1"/>
  <c r="J31" i="1"/>
  <c r="K16" i="1"/>
  <c r="K38" i="1"/>
  <c r="J21" i="1"/>
  <c r="J29" i="1"/>
  <c r="J37" i="1"/>
  <c r="J45" i="1"/>
  <c r="C46" i="1"/>
  <c r="C53" i="1" s="1"/>
  <c r="D46" i="1"/>
  <c r="D53" i="1" s="1"/>
  <c r="C46" i="4" l="1"/>
  <c r="C53" i="4" s="1"/>
  <c r="G28" i="7" l="1"/>
  <c r="F28" i="7"/>
  <c r="D28" i="7"/>
  <c r="C28" i="7"/>
  <c r="G27" i="7"/>
  <c r="F27" i="7"/>
  <c r="D27" i="7"/>
  <c r="C27" i="7"/>
  <c r="G26" i="7"/>
  <c r="F26" i="7"/>
  <c r="D26" i="7"/>
  <c r="C26" i="7"/>
  <c r="G25" i="7"/>
  <c r="F25" i="7"/>
  <c r="D25" i="7"/>
  <c r="C25" i="7"/>
  <c r="E17" i="7" l="1"/>
  <c r="E28" i="7" s="1"/>
  <c r="E16" i="7"/>
  <c r="E27" i="7" s="1"/>
  <c r="E15" i="7"/>
  <c r="E26" i="7" s="1"/>
  <c r="E14" i="7"/>
  <c r="E25" i="7" s="1"/>
  <c r="G46" i="4" l="1"/>
  <c r="G53" i="4" s="1"/>
  <c r="F46" i="4"/>
  <c r="F53" i="4" s="1"/>
  <c r="D46" i="4"/>
  <c r="D53" i="4" s="1"/>
  <c r="G52" i="6"/>
  <c r="F52" i="6"/>
  <c r="D52" i="6"/>
  <c r="G18" i="7"/>
  <c r="F18" i="7"/>
  <c r="E18" i="7"/>
  <c r="D18" i="7"/>
  <c r="G46" i="1"/>
  <c r="G53" i="1" s="1"/>
  <c r="F46" i="1"/>
  <c r="F53" i="1" s="1"/>
  <c r="C52" i="6"/>
  <c r="C18" i="7"/>
  <c r="L22" i="5" l="1"/>
  <c r="L19" i="5"/>
  <c r="L17" i="7"/>
  <c r="L16" i="7"/>
  <c r="L15" i="7"/>
  <c r="L14" i="4"/>
  <c r="L14" i="6"/>
  <c r="L14" i="5"/>
  <c r="L14" i="7"/>
  <c r="L14" i="1"/>
  <c r="E46" i="4"/>
  <c r="E53" i="4" s="1"/>
  <c r="E46" i="1" l="1"/>
  <c r="E53" i="1" s="1"/>
  <c r="E52" i="6"/>
  <c r="H18" i="7" l="1"/>
  <c r="K17" i="7"/>
  <c r="J17" i="7"/>
  <c r="I17" i="7"/>
  <c r="K16" i="7"/>
  <c r="J16" i="7"/>
  <c r="I16" i="7"/>
  <c r="K15" i="7"/>
  <c r="J15" i="7"/>
  <c r="I15" i="7"/>
  <c r="L18" i="7"/>
  <c r="K14" i="7"/>
  <c r="J14" i="7"/>
  <c r="I14" i="7"/>
  <c r="H46" i="1"/>
  <c r="I14" i="1"/>
  <c r="H45" i="6"/>
  <c r="K14" i="6"/>
  <c r="J14" i="6"/>
  <c r="I14" i="6"/>
  <c r="H23" i="5"/>
  <c r="K22" i="5"/>
  <c r="J22" i="5"/>
  <c r="I22" i="5"/>
  <c r="I21" i="5"/>
  <c r="K19" i="5"/>
  <c r="J19" i="5"/>
  <c r="I19" i="5"/>
  <c r="K14" i="5"/>
  <c r="J14" i="5"/>
  <c r="I14" i="5"/>
  <c r="H46" i="4"/>
  <c r="I15" i="4"/>
  <c r="K14" i="4"/>
  <c r="J14" i="4"/>
  <c r="I14" i="4"/>
  <c r="K14" i="1"/>
  <c r="J14" i="1"/>
  <c r="L23" i="5" l="1"/>
  <c r="L45" i="6"/>
  <c r="L46" i="4"/>
  <c r="L46" i="1"/>
  <c r="I18" i="7"/>
  <c r="K18" i="7"/>
  <c r="J18" i="7"/>
  <c r="J45" i="6"/>
  <c r="I45" i="6"/>
  <c r="K45" i="6"/>
  <c r="I23" i="5"/>
  <c r="K23" i="5"/>
  <c r="J23" i="5"/>
  <c r="I46" i="4"/>
  <c r="K46" i="4"/>
  <c r="J46" i="4"/>
  <c r="K46" i="1"/>
  <c r="I46" i="1" l="1"/>
  <c r="J46" i="1"/>
</calcChain>
</file>

<file path=xl/sharedStrings.xml><?xml version="1.0" encoding="utf-8"?>
<sst xmlns="http://schemas.openxmlformats.org/spreadsheetml/2006/main" count="241" uniqueCount="72">
  <si>
    <t>PRESUPUESTO</t>
  </si>
  <si>
    <t>UNIDAD EJECUTORA</t>
  </si>
  <si>
    <t>PLIEGO 011 MINISTERIO DE SALUD</t>
  </si>
  <si>
    <t>001 Administración Central</t>
  </si>
  <si>
    <t>022 Dirección de Salud II Lima Sur</t>
  </si>
  <si>
    <t>123 Programa de Apoyo a la Reforma del Sector Salud PARSALUD</t>
  </si>
  <si>
    <t>124 Direcciòn de Abastecimientos de Recursos Estrategicos de Salud</t>
  </si>
  <si>
    <t>PIM</t>
  </si>
  <si>
    <t>PIA</t>
  </si>
  <si>
    <t>TOTAL PLIEGO &gt;&gt;&gt;&gt;&gt;&gt;&gt;&gt;&gt;&gt;&gt;&gt;&gt;&gt;&gt;&gt;&gt;&gt;</t>
  </si>
  <si>
    <t>SEGÚN FUENTE DE FINANCIAMIENTO 1: RECURSOS ORDINARIOS</t>
  </si>
  <si>
    <t>SEGÚN FUENTE DE FINANCIAMIENTO 2: RECURSOS DIRECTAMENTE RECAUDADOS</t>
  </si>
  <si>
    <t>SEGÚN FUENTE DE FINANCIAMIENTO 4: DONACIONES Y TRANSFERENCIAS</t>
  </si>
  <si>
    <t>PCA
(1)</t>
  </si>
  <si>
    <t>(COM/PCA)
(3/1)</t>
  </si>
  <si>
    <t>(DEV/PCA)
(4/1)</t>
  </si>
  <si>
    <t>(GIR/PCA)
(5/1)</t>
  </si>
  <si>
    <t>SEGÚN FUENTE DE FINANCIAMIENTO 3: RECURSOS POR OPERACIONES OFICIALES DE CREDITO</t>
  </si>
  <si>
    <t xml:space="preserve">PCA
(1) </t>
  </si>
  <si>
    <t>SEGÚN FUENTE DE FINANCIAMIENTO 5: RECURSOS DETERMINADOS</t>
  </si>
  <si>
    <t>GIRO
ENE-SET
(5)</t>
  </si>
  <si>
    <t>SALDO
PIM - DEV</t>
  </si>
  <si>
    <t>INDICADOR</t>
  </si>
  <si>
    <t>PCA</t>
  </si>
  <si>
    <t>COMP. ANUAL</t>
  </si>
  <si>
    <t>DEVENGADO
AL MES DE JULIO
(4)</t>
  </si>
  <si>
    <t>DEVENG
AL MES DE JULIO</t>
  </si>
  <si>
    <t>UNIDADES EJECUTORAS</t>
  </si>
  <si>
    <t>(EN SOLES)</t>
  </si>
  <si>
    <t>COMPROMETIDO
ANUAL
(2)</t>
  </si>
  <si>
    <t>001  ADMINISTRACION CENTRAL - MINSA</t>
  </si>
  <si>
    <t>005  INSTITUTO NACIONAL DE SALUD MENTAL</t>
  </si>
  <si>
    <t>007  INSTITUTO NACIONAL DE CIENCIAS NEUROLOGICAS</t>
  </si>
  <si>
    <t>008  INSTITUTO NACIONAL DE OFTALMOLOGIA</t>
  </si>
  <si>
    <t>009  INSTITUTO NACIONAL DE REHABILITACION</t>
  </si>
  <si>
    <t>010  INSTITUTO NACIONAL DE SALUD DEL NIÑO</t>
  </si>
  <si>
    <t>011  INSTITUTO NACIONAL MATERNO PERINATAL</t>
  </si>
  <si>
    <t>016  HOSPITAL NACIONAL HIPOLITO UNANUE</t>
  </si>
  <si>
    <t>017  HOSPITAL HERMILIO VALDIZAN</t>
  </si>
  <si>
    <t>020  HOSPITAL SERGIO BERNALES</t>
  </si>
  <si>
    <t>021  HOSPITAL CAYETANO HEREDIA</t>
  </si>
  <si>
    <t>025  HOSPITAL DE APOYO DEPARTAMENTAL MARIA AUXILIADORA</t>
  </si>
  <si>
    <t>027  HOSPITAL NACIONAL ARZOBISPO LOAYZA</t>
  </si>
  <si>
    <t>028  HOSPITAL NACIONAL DOS DE MAYO</t>
  </si>
  <si>
    <t>029  HOSPITAL DE APOYO SANTA ROSA</t>
  </si>
  <si>
    <t>030  HOSPITAL DE EMERGENCIAS CASIMIRO ULLOA</t>
  </si>
  <si>
    <t>031  HOSPITAL DE EMERGENCIAS PEDIATRICAS</t>
  </si>
  <si>
    <t>032  HOSPITAL NACIONAL VICTOR LARCO HERRERA</t>
  </si>
  <si>
    <t>033  HOSPITAL NACIONAL DOCENTE MADRE NIÑO - SAN BARTOLOME</t>
  </si>
  <si>
    <t>036  HOSPITAL CARLOS LANFRANCO LA HOZ</t>
  </si>
  <si>
    <t>042  HOSPITAL "JOSE AGURTO TELLO DE CHOSICA"</t>
  </si>
  <si>
    <t>049  HOSPITAL SAN JUAN DE LURIGANCHO</t>
  </si>
  <si>
    <t>050  HOSPITAL VITARTE</t>
  </si>
  <si>
    <t>124  CENTRO NACIONAL DE ABASTECIMIENTOS DE RECURSOS ESTRATEGICOS DE SALUD</t>
  </si>
  <si>
    <t>125  PROGRAMA NACIONAL DE INVERSIONES EN SALUD</t>
  </si>
  <si>
    <t>139  INSTITUTO NACIONAL DE SALUD DEL NIÑO - SAN BORJA</t>
  </si>
  <si>
    <t>140  HOSPITAL DE HUAYCAN</t>
  </si>
  <si>
    <t>142  HOSPITAL DE EMERGENCIAS VILLA EL SALVADOR</t>
  </si>
  <si>
    <t>143  DIRECCION DE REDES INTEGRADAS DE SALUD LIMA CENTRO</t>
  </si>
  <si>
    <t>144  DIRECCION DE REDES INTEGRADAS DE SALUD LIMA NORTE</t>
  </si>
  <si>
    <t>145  DIRECCION DE REDES INTEGRADAS DE SALUD LIMA SUR</t>
  </si>
  <si>
    <t>146  DIRECCION DE REDES INTEGRADAS DE SALUD LIMA ESTE</t>
  </si>
  <si>
    <t>PLIEGO</t>
  </si>
  <si>
    <t>011 MINISTERIO DE SALUD</t>
  </si>
  <si>
    <t>EJECUCION PRESUPUESTAL MENSUALIZADA DE GASTOS 
MINISTERIO DE SALUD 2018
MES DE FEBRERO</t>
  </si>
  <si>
    <t>Fuente: Consulta Amigable y Base de Datos al 28 de Febrero del 2018</t>
  </si>
  <si>
    <t>COMP ANUAL</t>
  </si>
  <si>
    <t>DEV-JUNIO</t>
  </si>
  <si>
    <t>DEV. JUNIO</t>
  </si>
  <si>
    <t>EJECUCION PRESUPUESTAL MENSUALIZADA DE GASTOS 
MINISTERIO DE SALUD 2018
MES DE AGOSTO</t>
  </si>
  <si>
    <t>Fuente: SIAF, Consulta Amigable y Base de Datos al 31 de Agosto del 2018</t>
  </si>
  <si>
    <t>DEVENGADO
MES DE AGOSTO
(4)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</si>
</sst>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-* #,##0_-;\-* #,##0_-;_-* &quot;-&quot;_-;_-@_-"/>
    <numFmt numFmtId="164" formatCode="_ * #,##0_ ;_ * \-#,##0_ ;_ * &quot;-&quot;_ ;_ @_ "/>
    <numFmt numFmtId="165" formatCode="_ * #,##0.00_ ;_ * \-#,##0.00_ ;_ * &quot;-&quot;??_ ;_ @_ "/>
    <numFmt numFmtId="166" formatCode="0.0%"/>
    <numFmt numFmtId="167" formatCode="#,##0.0"/>
    <numFmt numFmtId="168" formatCode="0.0"/>
  </numFmts>
  <fonts count="2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indexed="18"/>
      <name val="Arial Narrow"/>
      <family val="2"/>
    </font>
    <font>
      <b/>
      <sz val="10"/>
      <color indexed="18"/>
      <name val="Arial Narrow"/>
      <family val="2"/>
    </font>
    <font>
      <sz val="11"/>
      <color theme="1"/>
      <name val="Calibri"/>
      <family val="2"/>
      <scheme val="minor"/>
    </font>
    <font>
      <b/>
      <sz val="18"/>
      <color indexed="18"/>
      <name val="Arial Narrow"/>
      <family val="2"/>
    </font>
    <font>
      <b/>
      <sz val="12"/>
      <color theme="1"/>
      <name val="Calibri"/>
      <family val="2"/>
      <scheme val="minor"/>
    </font>
    <font>
      <sz val="10"/>
      <name val="Arial Narrow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43">
    <xf numFmtId="0" fontId="0" fillId="0" borderId="0"/>
    <xf numFmtId="9" fontId="4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4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1" fillId="0" borderId="13" applyNumberFormat="0" applyFill="0" applyAlignment="0" applyProtection="0"/>
    <xf numFmtId="0" fontId="22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22" fillId="24" borderId="0" applyNumberFormat="0" applyBorder="0" applyAlignment="0" applyProtection="0"/>
    <xf numFmtId="0" fontId="22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22" fillId="28" borderId="0" applyNumberFormat="0" applyBorder="0" applyAlignment="0" applyProtection="0"/>
    <xf numFmtId="0" fontId="22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22" fillId="32" borderId="0" applyNumberFormat="0" applyBorder="0" applyAlignment="0" applyProtection="0"/>
  </cellStyleXfs>
  <cellXfs count="87">
    <xf numFmtId="0" fontId="0" fillId="0" borderId="0" xfId="0"/>
    <xf numFmtId="3" fontId="0" fillId="0" borderId="0" xfId="0" applyNumberFormat="1" applyAlignment="1">
      <alignment vertical="center"/>
    </xf>
    <xf numFmtId="3" fontId="2" fillId="0" borderId="0" xfId="0" applyNumberFormat="1" applyFont="1" applyFill="1" applyBorder="1" applyAlignment="1" applyProtection="1"/>
    <xf numFmtId="3" fontId="3" fillId="0" borderId="0" xfId="0" applyNumberFormat="1" applyFont="1" applyFill="1" applyBorder="1" applyAlignment="1" applyProtection="1"/>
    <xf numFmtId="3" fontId="1" fillId="0" borderId="0" xfId="0" applyNumberFormat="1" applyFont="1" applyAlignment="1">
      <alignment vertical="center"/>
    </xf>
    <xf numFmtId="3" fontId="1" fillId="0" borderId="0" xfId="0" applyNumberFormat="1" applyFont="1" applyAlignment="1">
      <alignment horizontal="center" vertical="center"/>
    </xf>
    <xf numFmtId="3" fontId="0" fillId="0" borderId="2" xfId="0" applyNumberFormat="1" applyBorder="1" applyAlignment="1">
      <alignment vertical="center"/>
    </xf>
    <xf numFmtId="3" fontId="0" fillId="0" borderId="3" xfId="0" applyNumberFormat="1" applyBorder="1" applyAlignment="1">
      <alignment vertical="center"/>
    </xf>
    <xf numFmtId="164" fontId="0" fillId="0" borderId="2" xfId="0" applyNumberFormat="1" applyBorder="1" applyAlignment="1">
      <alignment vertical="center"/>
    </xf>
    <xf numFmtId="164" fontId="0" fillId="0" borderId="3" xfId="0" applyNumberFormat="1" applyBorder="1" applyAlignment="1">
      <alignment vertical="center"/>
    </xf>
    <xf numFmtId="166" fontId="0" fillId="0" borderId="0" xfId="1" applyNumberFormat="1" applyFont="1" applyAlignment="1">
      <alignment vertical="center"/>
    </xf>
    <xf numFmtId="3" fontId="6" fillId="0" borderId="1" xfId="0" applyNumberFormat="1" applyFont="1" applyBorder="1" applyAlignment="1">
      <alignment vertical="center"/>
    </xf>
    <xf numFmtId="0" fontId="7" fillId="0" borderId="0" xfId="0" applyNumberFormat="1" applyFont="1" applyFill="1" applyBorder="1" applyAlignment="1" applyProtection="1">
      <alignment horizontal="left"/>
    </xf>
    <xf numFmtId="166" fontId="1" fillId="33" borderId="2" xfId="1" applyNumberFormat="1" applyFont="1" applyFill="1" applyBorder="1" applyAlignment="1">
      <alignment vertical="center"/>
    </xf>
    <xf numFmtId="166" fontId="1" fillId="33" borderId="3" xfId="1" applyNumberFormat="1" applyFont="1" applyFill="1" applyBorder="1" applyAlignment="1">
      <alignment vertical="center"/>
    </xf>
    <xf numFmtId="166" fontId="6" fillId="33" borderId="1" xfId="1" applyNumberFormat="1" applyFont="1" applyFill="1" applyBorder="1" applyAlignment="1">
      <alignment vertical="center"/>
    </xf>
    <xf numFmtId="3" fontId="1" fillId="33" borderId="2" xfId="1" applyNumberFormat="1" applyFont="1" applyFill="1" applyBorder="1" applyAlignment="1">
      <alignment vertical="center"/>
    </xf>
    <xf numFmtId="3" fontId="1" fillId="33" borderId="3" xfId="1" applyNumberFormat="1" applyFont="1" applyFill="1" applyBorder="1" applyAlignment="1">
      <alignment vertical="center"/>
    </xf>
    <xf numFmtId="3" fontId="6" fillId="33" borderId="1" xfId="1" applyNumberFormat="1" applyFont="1" applyFill="1" applyBorder="1" applyAlignment="1">
      <alignment vertical="center"/>
    </xf>
    <xf numFmtId="164" fontId="0" fillId="34" borderId="2" xfId="0" applyNumberFormat="1" applyFill="1" applyBorder="1" applyAlignment="1">
      <alignment vertical="center"/>
    </xf>
    <xf numFmtId="164" fontId="0" fillId="34" borderId="3" xfId="0" applyNumberFormat="1" applyFill="1" applyBorder="1" applyAlignment="1">
      <alignment vertical="center"/>
    </xf>
    <xf numFmtId="3" fontId="19" fillId="35" borderId="18" xfId="0" applyNumberFormat="1" applyFont="1" applyFill="1" applyBorder="1" applyAlignment="1">
      <alignment horizontal="center" vertical="center" wrapText="1"/>
    </xf>
    <xf numFmtId="166" fontId="19" fillId="35" borderId="18" xfId="1" applyNumberFormat="1" applyFont="1" applyFill="1" applyBorder="1" applyAlignment="1">
      <alignment horizontal="center" vertical="center" wrapText="1"/>
    </xf>
    <xf numFmtId="164" fontId="23" fillId="34" borderId="3" xfId="0" applyNumberFormat="1" applyFont="1" applyFill="1" applyBorder="1" applyAlignment="1">
      <alignment vertical="center"/>
    </xf>
    <xf numFmtId="3" fontId="23" fillId="0" borderId="3" xfId="0" applyNumberFormat="1" applyFont="1" applyBorder="1" applyAlignment="1">
      <alignment vertical="center"/>
    </xf>
    <xf numFmtId="3" fontId="23" fillId="0" borderId="2" xfId="0" applyNumberFormat="1" applyFont="1" applyBorder="1" applyAlignment="1">
      <alignment vertical="center"/>
    </xf>
    <xf numFmtId="164" fontId="23" fillId="0" borderId="2" xfId="0" applyNumberFormat="1" applyFont="1" applyBorder="1" applyAlignment="1">
      <alignment vertical="center"/>
    </xf>
    <xf numFmtId="164" fontId="23" fillId="34" borderId="2" xfId="0" applyNumberFormat="1" applyFont="1" applyFill="1" applyBorder="1" applyAlignment="1">
      <alignment vertical="center"/>
    </xf>
    <xf numFmtId="164" fontId="23" fillId="0" borderId="3" xfId="0" applyNumberFormat="1" applyFont="1" applyBorder="1" applyAlignment="1">
      <alignment vertical="center"/>
    </xf>
    <xf numFmtId="3" fontId="6" fillId="0" borderId="1" xfId="0" applyNumberFormat="1" applyFont="1" applyBorder="1" applyAlignment="1">
      <alignment horizontal="center" vertical="center"/>
    </xf>
    <xf numFmtId="3" fontId="22" fillId="0" borderId="0" xfId="0" applyNumberFormat="1" applyFont="1" applyAlignment="1">
      <alignment vertical="center"/>
    </xf>
    <xf numFmtId="3" fontId="19" fillId="0" borderId="0" xfId="0" applyNumberFormat="1" applyFont="1" applyFill="1" applyBorder="1" applyAlignment="1">
      <alignment horizontal="center" vertical="center" wrapText="1"/>
    </xf>
    <xf numFmtId="3" fontId="19" fillId="0" borderId="0" xfId="0" applyNumberFormat="1" applyFont="1" applyFill="1" applyBorder="1" applyAlignment="1">
      <alignment horizontal="center" vertical="center"/>
    </xf>
    <xf numFmtId="3" fontId="0" fillId="0" borderId="0" xfId="0" applyNumberFormat="1" applyAlignment="1">
      <alignment horizontal="right" vertical="center"/>
    </xf>
    <xf numFmtId="3" fontId="23" fillId="0" borderId="0" xfId="0" applyNumberFormat="1" applyFont="1" applyAlignment="1">
      <alignment vertical="center"/>
    </xf>
    <xf numFmtId="166" fontId="23" fillId="0" borderId="0" xfId="1" applyNumberFormat="1" applyFont="1" applyAlignment="1">
      <alignment vertical="center"/>
    </xf>
    <xf numFmtId="166" fontId="22" fillId="0" borderId="0" xfId="1" applyNumberFormat="1" applyFont="1" applyAlignment="1">
      <alignment vertical="center"/>
    </xf>
    <xf numFmtId="3" fontId="0" fillId="0" borderId="23" xfId="0" applyNumberFormat="1" applyBorder="1" applyAlignment="1">
      <alignment vertical="center"/>
    </xf>
    <xf numFmtId="164" fontId="0" fillId="0" borderId="23" xfId="0" applyNumberFormat="1" applyBorder="1" applyAlignment="1">
      <alignment vertical="center"/>
    </xf>
    <xf numFmtId="164" fontId="0" fillId="34" borderId="23" xfId="0" applyNumberFormat="1" applyFill="1" applyBorder="1" applyAlignment="1">
      <alignment vertical="center"/>
    </xf>
    <xf numFmtId="166" fontId="1" fillId="33" borderId="23" xfId="1" applyNumberFormat="1" applyFont="1" applyFill="1" applyBorder="1" applyAlignment="1">
      <alignment vertical="center"/>
    </xf>
    <xf numFmtId="3" fontId="1" fillId="33" borderId="23" xfId="1" applyNumberFormat="1" applyFont="1" applyFill="1" applyBorder="1" applyAlignment="1">
      <alignment vertical="center"/>
    </xf>
    <xf numFmtId="3" fontId="23" fillId="0" borderId="23" xfId="0" applyNumberFormat="1" applyFont="1" applyBorder="1" applyAlignment="1">
      <alignment vertical="center"/>
    </xf>
    <xf numFmtId="3" fontId="24" fillId="0" borderId="0" xfId="0" applyNumberFormat="1" applyFont="1" applyFill="1" applyBorder="1" applyAlignment="1">
      <alignment horizontal="center" vertical="center"/>
    </xf>
    <xf numFmtId="3" fontId="24" fillId="0" borderId="0" xfId="0" applyNumberFormat="1" applyFont="1" applyFill="1" applyBorder="1" applyAlignment="1">
      <alignment horizontal="center" vertical="center" wrapText="1"/>
    </xf>
    <xf numFmtId="3" fontId="24" fillId="35" borderId="20" xfId="0" applyNumberFormat="1" applyFont="1" applyFill="1" applyBorder="1" applyAlignment="1">
      <alignment horizontal="center" vertical="center" wrapText="1"/>
    </xf>
    <xf numFmtId="3" fontId="23" fillId="0" borderId="0" xfId="0" applyNumberFormat="1" applyFont="1" applyFill="1" applyBorder="1" applyAlignment="1">
      <alignment vertical="center"/>
    </xf>
    <xf numFmtId="165" fontId="23" fillId="0" borderId="0" xfId="0" applyNumberFormat="1" applyFont="1" applyFill="1" applyBorder="1" applyAlignment="1">
      <alignment vertical="center"/>
    </xf>
    <xf numFmtId="164" fontId="23" fillId="0" borderId="0" xfId="0" applyNumberFormat="1" applyFont="1" applyFill="1" applyBorder="1" applyAlignment="1">
      <alignment vertical="center"/>
    </xf>
    <xf numFmtId="164" fontId="23" fillId="0" borderId="21" xfId="0" applyNumberFormat="1" applyFont="1" applyBorder="1" applyAlignment="1">
      <alignment vertical="center"/>
    </xf>
    <xf numFmtId="166" fontId="24" fillId="0" borderId="0" xfId="1" applyNumberFormat="1" applyFont="1" applyFill="1" applyBorder="1" applyAlignment="1">
      <alignment vertical="center"/>
    </xf>
    <xf numFmtId="3" fontId="24" fillId="0" borderId="0" xfId="1" applyNumberFormat="1" applyFont="1" applyFill="1" applyBorder="1" applyAlignment="1">
      <alignment vertical="center"/>
    </xf>
    <xf numFmtId="164" fontId="23" fillId="0" borderId="22" xfId="0" applyNumberFormat="1" applyFont="1" applyBorder="1" applyAlignment="1">
      <alignment vertical="center"/>
    </xf>
    <xf numFmtId="167" fontId="23" fillId="0" borderId="0" xfId="0" applyNumberFormat="1" applyFont="1" applyAlignment="1">
      <alignment vertical="center"/>
    </xf>
    <xf numFmtId="168" fontId="23" fillId="0" borderId="0" xfId="0" applyNumberFormat="1" applyFont="1" applyAlignment="1">
      <alignment vertical="center"/>
    </xf>
    <xf numFmtId="41" fontId="0" fillId="0" borderId="2" xfId="0" applyNumberFormat="1" applyBorder="1" applyAlignment="1">
      <alignment vertical="center"/>
    </xf>
    <xf numFmtId="41" fontId="0" fillId="34" borderId="2" xfId="0" applyNumberFormat="1" applyFill="1" applyBorder="1" applyAlignment="1">
      <alignment vertical="center"/>
    </xf>
    <xf numFmtId="41" fontId="0" fillId="0" borderId="23" xfId="0" applyNumberFormat="1" applyBorder="1" applyAlignment="1">
      <alignment vertical="center"/>
    </xf>
    <xf numFmtId="41" fontId="0" fillId="34" borderId="23" xfId="0" applyNumberFormat="1" applyFill="1" applyBorder="1" applyAlignment="1">
      <alignment vertical="center"/>
    </xf>
    <xf numFmtId="41" fontId="0" fillId="0" borderId="3" xfId="0" applyNumberFormat="1" applyBorder="1" applyAlignment="1">
      <alignment vertical="center"/>
    </xf>
    <xf numFmtId="41" fontId="0" fillId="34" borderId="3" xfId="0" applyNumberFormat="1" applyFill="1" applyBorder="1" applyAlignment="1">
      <alignment vertical="center"/>
    </xf>
    <xf numFmtId="41" fontId="6" fillId="0" borderId="1" xfId="0" applyNumberFormat="1" applyFont="1" applyBorder="1" applyAlignment="1">
      <alignment vertical="center"/>
    </xf>
    <xf numFmtId="41" fontId="23" fillId="0" borderId="2" xfId="0" applyNumberFormat="1" applyFont="1" applyBorder="1" applyAlignment="1">
      <alignment vertical="center"/>
    </xf>
    <xf numFmtId="41" fontId="23" fillId="34" borderId="2" xfId="0" applyNumberFormat="1" applyFont="1" applyFill="1" applyBorder="1" applyAlignment="1">
      <alignment vertical="center"/>
    </xf>
    <xf numFmtId="41" fontId="23" fillId="0" borderId="23" xfId="0" applyNumberFormat="1" applyFont="1" applyBorder="1" applyAlignment="1">
      <alignment vertical="center"/>
    </xf>
    <xf numFmtId="41" fontId="23" fillId="34" borderId="23" xfId="0" applyNumberFormat="1" applyFont="1" applyFill="1" applyBorder="1" applyAlignment="1">
      <alignment vertical="center"/>
    </xf>
    <xf numFmtId="3" fontId="24" fillId="36" borderId="18" xfId="0" applyNumberFormat="1" applyFont="1" applyFill="1" applyBorder="1" applyAlignment="1">
      <alignment horizontal="center" vertical="center" wrapText="1"/>
    </xf>
    <xf numFmtId="166" fontId="24" fillId="36" borderId="18" xfId="1" applyNumberFormat="1" applyFont="1" applyFill="1" applyBorder="1" applyAlignment="1">
      <alignment horizontal="center" vertical="center" wrapText="1"/>
    </xf>
    <xf numFmtId="166" fontId="24" fillId="0" borderId="0" xfId="1" applyNumberFormat="1" applyFont="1" applyFill="1" applyBorder="1" applyAlignment="1">
      <alignment horizontal="center" vertical="center"/>
    </xf>
    <xf numFmtId="3" fontId="24" fillId="36" borderId="16" xfId="0" applyNumberFormat="1" applyFont="1" applyFill="1" applyBorder="1" applyAlignment="1">
      <alignment horizontal="center" vertical="center" wrapText="1"/>
    </xf>
    <xf numFmtId="3" fontId="24" fillId="36" borderId="19" xfId="0" applyNumberFormat="1" applyFont="1" applyFill="1" applyBorder="1" applyAlignment="1">
      <alignment horizontal="center" vertical="center"/>
    </xf>
    <xf numFmtId="3" fontId="5" fillId="0" borderId="0" xfId="0" applyNumberFormat="1" applyFont="1" applyFill="1" applyBorder="1" applyAlignment="1" applyProtection="1">
      <alignment horizontal="center" vertical="center" wrapText="1"/>
    </xf>
    <xf numFmtId="3" fontId="24" fillId="36" borderId="15" xfId="0" applyNumberFormat="1" applyFont="1" applyFill="1" applyBorder="1" applyAlignment="1">
      <alignment horizontal="center" vertical="center" wrapText="1"/>
    </xf>
    <xf numFmtId="3" fontId="24" fillId="36" borderId="18" xfId="0" applyNumberFormat="1" applyFont="1" applyFill="1" applyBorder="1" applyAlignment="1">
      <alignment horizontal="center" vertical="center"/>
    </xf>
    <xf numFmtId="3" fontId="24" fillId="36" borderId="15" xfId="0" applyNumberFormat="1" applyFont="1" applyFill="1" applyBorder="1" applyAlignment="1">
      <alignment horizontal="center" vertical="center"/>
    </xf>
    <xf numFmtId="3" fontId="24" fillId="36" borderId="14" xfId="0" applyNumberFormat="1" applyFont="1" applyFill="1" applyBorder="1" applyAlignment="1">
      <alignment horizontal="center" vertical="center"/>
    </xf>
    <xf numFmtId="3" fontId="24" fillId="36" borderId="17" xfId="0" applyNumberFormat="1" applyFont="1" applyFill="1" applyBorder="1" applyAlignment="1">
      <alignment horizontal="center" vertical="center"/>
    </xf>
    <xf numFmtId="3" fontId="1" fillId="0" borderId="4" xfId="0" applyNumberFormat="1" applyFont="1" applyBorder="1" applyAlignment="1">
      <alignment horizontal="right" vertical="center"/>
    </xf>
    <xf numFmtId="166" fontId="24" fillId="36" borderId="15" xfId="1" applyNumberFormat="1" applyFont="1" applyFill="1" applyBorder="1" applyAlignment="1">
      <alignment horizontal="center" vertical="center"/>
    </xf>
    <xf numFmtId="3" fontId="19" fillId="35" borderId="16" xfId="0" applyNumberFormat="1" applyFont="1" applyFill="1" applyBorder="1" applyAlignment="1">
      <alignment horizontal="center" vertical="center" wrapText="1"/>
    </xf>
    <xf numFmtId="3" fontId="19" fillId="35" borderId="19" xfId="0" applyNumberFormat="1" applyFont="1" applyFill="1" applyBorder="1" applyAlignment="1">
      <alignment horizontal="center" vertical="center"/>
    </xf>
    <xf numFmtId="3" fontId="19" fillId="35" borderId="14" xfId="0" applyNumberFormat="1" applyFont="1" applyFill="1" applyBorder="1" applyAlignment="1">
      <alignment horizontal="center" vertical="center"/>
    </xf>
    <xf numFmtId="3" fontId="19" fillId="35" borderId="17" xfId="0" applyNumberFormat="1" applyFont="1" applyFill="1" applyBorder="1" applyAlignment="1">
      <alignment horizontal="center" vertical="center"/>
    </xf>
    <xf numFmtId="3" fontId="19" fillId="35" borderId="15" xfId="0" applyNumberFormat="1" applyFont="1" applyFill="1" applyBorder="1" applyAlignment="1">
      <alignment horizontal="center" vertical="center"/>
    </xf>
    <xf numFmtId="3" fontId="19" fillId="35" borderId="15" xfId="0" applyNumberFormat="1" applyFont="1" applyFill="1" applyBorder="1" applyAlignment="1">
      <alignment horizontal="center" vertical="center" wrapText="1"/>
    </xf>
    <xf numFmtId="3" fontId="19" fillId="35" borderId="18" xfId="0" applyNumberFormat="1" applyFont="1" applyFill="1" applyBorder="1" applyAlignment="1">
      <alignment horizontal="center" vertical="center"/>
    </xf>
    <xf numFmtId="166" fontId="19" fillId="35" borderId="15" xfId="1" applyNumberFormat="1" applyFont="1" applyFill="1" applyBorder="1" applyAlignment="1">
      <alignment horizontal="center" vertical="center"/>
    </xf>
  </cellXfs>
  <cellStyles count="43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a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Neutral" xfId="9" builtinId="28" customBuiltin="1"/>
    <cellStyle name="Normal" xfId="0" builtinId="0"/>
    <cellStyle name="Notas" xfId="16" builtinId="10" customBuiltin="1"/>
    <cellStyle name="Porcentaje" xfId="1" builtinId="5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RO!$B$53</c:f>
              <c:strCache>
                <c:ptCount val="1"/>
                <c:pt idx="0">
                  <c:v>011 MINISTERIO DE SALUD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</c:dPt>
          <c:dPt>
            <c:idx val="1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</c:spPr>
          </c:dPt>
          <c:dPt>
            <c:idx val="2"/>
            <c:invertIfNegative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</c:spPr>
          </c:dPt>
          <c:dPt>
            <c:idx val="3"/>
            <c:invertIfNegative val="0"/>
            <c:bubble3D val="0"/>
            <c:spPr>
              <a:solidFill>
                <a:schemeClr val="accent6">
                  <a:lumMod val="20000"/>
                  <a:lumOff val="80000"/>
                </a:schemeClr>
              </a:solidFill>
            </c:spPr>
          </c:dPt>
          <c:dPt>
            <c:idx val="4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</c:spPr>
          </c:dPt>
          <c:dLbls>
            <c:dLbl>
              <c:idx val="0"/>
              <c:layout>
                <c:manualLayout>
                  <c:x val="1.0069101521650001E-2"/>
                  <c:y val="-1.46551679372620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1187890579611053E-2"/>
                  <c:y val="-1.22126399477184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0069101521649939E-2"/>
                  <c:y val="-1.22126399477183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1187890579611136E-2"/>
                  <c:y val="-7.327583968631016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1.1187890579610971E-2"/>
                  <c:y val="-4.885055979087344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RO!$C$52:$G$52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DEV. JUNIO</c:v>
                </c:pt>
              </c:strCache>
            </c:strRef>
          </c:cat>
          <c:val>
            <c:numRef>
              <c:f>RO!$C$53:$G$53</c:f>
              <c:numCache>
                <c:formatCode>_ * #,##0_ ;_ * \-#,##0_ ;_ * "-"_ ;_ @_ </c:formatCode>
                <c:ptCount val="5"/>
                <c:pt idx="0" formatCode="_ * #,##0.00_ ;_ * \-#,##0.00_ ;_ * &quot;-&quot;??_ ;_ @_ ">
                  <c:v>6882.7593470000002</c:v>
                </c:pt>
                <c:pt idx="1">
                  <c:v>5406.364595</c:v>
                </c:pt>
                <c:pt idx="2">
                  <c:v>5406.364595</c:v>
                </c:pt>
                <c:pt idx="3">
                  <c:v>3849.3633336199996</c:v>
                </c:pt>
                <c:pt idx="4">
                  <c:v>2716.7896730799989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407054208"/>
        <c:axId val="407054752"/>
        <c:axId val="0"/>
      </c:bar3DChart>
      <c:catAx>
        <c:axId val="40705420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407054752"/>
        <c:crosses val="autoZero"/>
        <c:auto val="1"/>
        <c:lblAlgn val="ctr"/>
        <c:lblOffset val="100"/>
        <c:noMultiLvlLbl val="0"/>
      </c:catAx>
      <c:valAx>
        <c:axId val="407054752"/>
        <c:scaling>
          <c:orientation val="minMax"/>
        </c:scaling>
        <c:delete val="0"/>
        <c:axPos val="l"/>
        <c:numFmt formatCode="_ * #,##0.00_ ;_ * \-#,##0.00_ ;_ * &quot;-&quot;??_ ;_ @_ " sourceLinked="1"/>
        <c:majorTickMark val="none"/>
        <c:minorTickMark val="none"/>
        <c:tickLblPos val="nextTo"/>
        <c:crossAx val="40705420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31216771227397666"/>
          <c:y val="0.93717246800920673"/>
          <c:w val="0.40023540674855251"/>
          <c:h val="5.0821885744817059E-2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RDR!$B$53</c:f>
              <c:strCache>
                <c:ptCount val="1"/>
                <c:pt idx="0">
                  <c:v>011 MINISTERIO DE SALUD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</c:dPt>
          <c:dPt>
            <c:idx val="1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</c:spPr>
          </c:dPt>
          <c:dPt>
            <c:idx val="2"/>
            <c:invertIfNegative val="0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</c:spPr>
          </c:dPt>
          <c:dPt>
            <c:idx val="3"/>
            <c:invertIfNegative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4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</c:spPr>
          </c:dPt>
          <c:dLbls>
            <c:dLbl>
              <c:idx val="0"/>
              <c:layout>
                <c:manualLayout>
                  <c:x val="7.8392621464252483E-3"/>
                  <c:y val="-2.1800109730079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1198945923464598E-2"/>
                  <c:y val="-1.36250685812999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7.8392621464252483E-3"/>
                  <c:y val="-2.1800109730079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2318840515811103E-2"/>
                  <c:y val="-1.90750960138198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7.8392621464252483E-3"/>
                  <c:y val="-1.63500822975599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RDR!$C$52:$G$52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DEV. JUNIO</c:v>
                </c:pt>
              </c:strCache>
            </c:strRef>
          </c:cat>
          <c:val>
            <c:numRef>
              <c:f>RDR!$C$53:$G$53</c:f>
              <c:numCache>
                <c:formatCode>#,##0.0</c:formatCode>
                <c:ptCount val="5"/>
                <c:pt idx="0">
                  <c:v>265.37835000000001</c:v>
                </c:pt>
                <c:pt idx="1">
                  <c:v>289.40552200000002</c:v>
                </c:pt>
                <c:pt idx="2">
                  <c:v>289.40552200000002</c:v>
                </c:pt>
                <c:pt idx="3">
                  <c:v>141.60602988000002</c:v>
                </c:pt>
                <c:pt idx="4">
                  <c:v>102.30994634999998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407052576"/>
        <c:axId val="407044960"/>
        <c:axId val="0"/>
      </c:bar3DChart>
      <c:catAx>
        <c:axId val="40705257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407044960"/>
        <c:crosses val="autoZero"/>
        <c:auto val="1"/>
        <c:lblAlgn val="ctr"/>
        <c:lblOffset val="100"/>
        <c:noMultiLvlLbl val="0"/>
      </c:catAx>
      <c:valAx>
        <c:axId val="407044960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crossAx val="407052576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DYT!$B$52</c:f>
              <c:strCache>
                <c:ptCount val="1"/>
                <c:pt idx="0">
                  <c:v>011 MINISTERIO DE SALUD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</c:dPt>
          <c:dPt>
            <c:idx val="1"/>
            <c:invertIfNegative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</c:spPr>
          </c:dPt>
          <c:dPt>
            <c:idx val="2"/>
            <c:invertIfNegative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</c:spPr>
          </c:dPt>
          <c:dPt>
            <c:idx val="3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</c:spPr>
          </c:dPt>
          <c:dPt>
            <c:idx val="4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</c:spPr>
          </c:dPt>
          <c:dLbls>
            <c:dLbl>
              <c:idx val="1"/>
              <c:layout>
                <c:manualLayout>
                  <c:x val="5.610561143586058E-3"/>
                  <c:y val="-1.4533639539189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7.8547856010205384E-3"/>
                  <c:y val="-1.45336395391898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5.6105611435860996E-3"/>
                  <c:y val="-1.74403674470278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8.9768978297377587E-3"/>
                  <c:y val="-1.1626911631351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DYT!$C$51:$G$51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DEV. JUNIO</c:v>
                </c:pt>
              </c:strCache>
            </c:strRef>
          </c:cat>
          <c:val>
            <c:numRef>
              <c:f>DYT!$C$52:$G$52</c:f>
              <c:numCache>
                <c:formatCode>0.0</c:formatCode>
                <c:ptCount val="5"/>
                <c:pt idx="0">
                  <c:v>0</c:v>
                </c:pt>
                <c:pt idx="1">
                  <c:v>604.37418500000001</c:v>
                </c:pt>
                <c:pt idx="2">
                  <c:v>604.37418500000001</c:v>
                </c:pt>
                <c:pt idx="3">
                  <c:v>311.00494930000002</c:v>
                </c:pt>
                <c:pt idx="4">
                  <c:v>216.63931169999998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407047680"/>
        <c:axId val="407046592"/>
        <c:axId val="0"/>
      </c:bar3DChart>
      <c:catAx>
        <c:axId val="40704768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407046592"/>
        <c:crosses val="autoZero"/>
        <c:auto val="1"/>
        <c:lblAlgn val="ctr"/>
        <c:lblOffset val="100"/>
        <c:noMultiLvlLbl val="0"/>
      </c:catAx>
      <c:valAx>
        <c:axId val="407046592"/>
        <c:scaling>
          <c:orientation val="minMax"/>
        </c:scaling>
        <c:delete val="0"/>
        <c:axPos val="l"/>
        <c:numFmt formatCode="0.0" sourceLinked="1"/>
        <c:majorTickMark val="none"/>
        <c:minorTickMark val="none"/>
        <c:tickLblPos val="nextTo"/>
        <c:crossAx val="407047680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ROOC!$B$30</c:f>
              <c:strCache>
                <c:ptCount val="1"/>
                <c:pt idx="0">
                  <c:v>011 MINISTERIO DE SALUD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1"/>
            <c:invertIfNegative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2"/>
            <c:invertIfNegative val="0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3"/>
            <c:invertIfNegative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4"/>
            <c:invertIfNegative val="0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ROOC!$C$29:$G$29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 ANUAL</c:v>
                </c:pt>
                <c:pt idx="4">
                  <c:v>DEV-JUNIO</c:v>
                </c:pt>
              </c:strCache>
            </c:strRef>
          </c:cat>
          <c:val>
            <c:numRef>
              <c:f>ROOC!$C$30:$G$30</c:f>
              <c:numCache>
                <c:formatCode>#,##0.0</c:formatCode>
                <c:ptCount val="5"/>
                <c:pt idx="0">
                  <c:v>0</c:v>
                </c:pt>
                <c:pt idx="1">
                  <c:v>82.281003999999996</c:v>
                </c:pt>
                <c:pt idx="2">
                  <c:v>82.281003999999996</c:v>
                </c:pt>
                <c:pt idx="3">
                  <c:v>15.999512609999998</c:v>
                </c:pt>
                <c:pt idx="4">
                  <c:v>15.813554109999998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407058016"/>
        <c:axId val="407053120"/>
        <c:axId val="0"/>
      </c:bar3DChart>
      <c:catAx>
        <c:axId val="40705801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407053120"/>
        <c:crosses val="autoZero"/>
        <c:auto val="1"/>
        <c:lblAlgn val="ctr"/>
        <c:lblOffset val="100"/>
        <c:noMultiLvlLbl val="0"/>
      </c:catAx>
      <c:valAx>
        <c:axId val="407053120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crossAx val="407058016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RD!$B$25</c:f>
              <c:strCache>
                <c:ptCount val="1"/>
                <c:pt idx="0">
                  <c:v>001 Administración Central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6.7127343477666815E-3"/>
                  <c:y val="-1.23753355469917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7.8315234057277534E-3"/>
                  <c:y val="-1.23753355469917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1.1187890579611053E-2"/>
                  <c:y val="-1.23753355469917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RD!$C$24:$G$24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
AL MES DE JULIO</c:v>
                </c:pt>
              </c:strCache>
            </c:strRef>
          </c:cat>
          <c:val>
            <c:numRef>
              <c:f>RD!$C$25:$G$25</c:f>
              <c:numCache>
                <c:formatCode>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1"/>
          <c:order val="1"/>
          <c:tx>
            <c:strRef>
              <c:f>RD!$B$26</c:f>
              <c:strCache>
                <c:ptCount val="1"/>
                <c:pt idx="0">
                  <c:v>022 Dirección de Salud II Lima Sur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RD!$C$24:$G$24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
AL MES DE JULIO</c:v>
                </c:pt>
              </c:strCache>
            </c:strRef>
          </c:cat>
          <c:val>
            <c:numRef>
              <c:f>RD!$C$26:$G$26</c:f>
              <c:numCache>
                <c:formatCode>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2"/>
          <c:order val="2"/>
          <c:tx>
            <c:strRef>
              <c:f>RD!$B$27</c:f>
              <c:strCache>
                <c:ptCount val="1"/>
                <c:pt idx="0">
                  <c:v>123 Programa de Apoyo a la Reforma del Sector Salud PARSALUD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RD!$C$24:$G$24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
AL MES DE JULIO</c:v>
                </c:pt>
              </c:strCache>
            </c:strRef>
          </c:cat>
          <c:val>
            <c:numRef>
              <c:f>RD!$C$27:$G$27</c:f>
              <c:numCache>
                <c:formatCode>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3"/>
          <c:order val="3"/>
          <c:tx>
            <c:strRef>
              <c:f>RD!$B$28</c:f>
              <c:strCache>
                <c:ptCount val="1"/>
                <c:pt idx="0">
                  <c:v>124 Direcciòn de Abastecimientos de Recursos Estrategicos de Salud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hade val="51000"/>
                    <a:satMod val="130000"/>
                  </a:schemeClr>
                </a:gs>
                <a:gs pos="80000">
                  <a:schemeClr val="accent4">
                    <a:shade val="93000"/>
                    <a:satMod val="130000"/>
                  </a:schemeClr>
                </a:gs>
                <a:gs pos="100000">
                  <a:schemeClr val="accent4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RD!$C$24:$G$24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
AL MES DE JULIO</c:v>
                </c:pt>
              </c:strCache>
            </c:strRef>
          </c:cat>
          <c:val>
            <c:numRef>
              <c:f>RD!$C$28:$G$28</c:f>
              <c:numCache>
                <c:formatCode>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407049856"/>
        <c:axId val="407048224"/>
        <c:axId val="0"/>
      </c:bar3DChart>
      <c:catAx>
        <c:axId val="40704985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407048224"/>
        <c:crosses val="autoZero"/>
        <c:auto val="1"/>
        <c:lblAlgn val="ctr"/>
        <c:lblOffset val="100"/>
        <c:noMultiLvlLbl val="0"/>
      </c:catAx>
      <c:valAx>
        <c:axId val="407048224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crossAx val="407049856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347380</xdr:colOff>
      <xdr:row>47</xdr:row>
      <xdr:rowOff>123265</xdr:rowOff>
    </xdr:from>
    <xdr:to>
      <xdr:col>11</xdr:col>
      <xdr:colOff>1008527</xdr:colOff>
      <xdr:row>73</xdr:row>
      <xdr:rowOff>89648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336175</xdr:colOff>
      <xdr:row>47</xdr:row>
      <xdr:rowOff>134469</xdr:rowOff>
    </xdr:from>
    <xdr:to>
      <xdr:col>11</xdr:col>
      <xdr:colOff>986116</xdr:colOff>
      <xdr:row>90</xdr:row>
      <xdr:rowOff>100852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369792</xdr:colOff>
      <xdr:row>46</xdr:row>
      <xdr:rowOff>123265</xdr:rowOff>
    </xdr:from>
    <xdr:to>
      <xdr:col>11</xdr:col>
      <xdr:colOff>997321</xdr:colOff>
      <xdr:row>73</xdr:row>
      <xdr:rowOff>134472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336175</xdr:colOff>
      <xdr:row>25</xdr:row>
      <xdr:rowOff>23531</xdr:rowOff>
    </xdr:from>
    <xdr:to>
      <xdr:col>12</xdr:col>
      <xdr:colOff>11204</xdr:colOff>
      <xdr:row>51</xdr:row>
      <xdr:rowOff>145677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380999</xdr:colOff>
      <xdr:row>21</xdr:row>
      <xdr:rowOff>34738</xdr:rowOff>
    </xdr:from>
    <xdr:to>
      <xdr:col>12</xdr:col>
      <xdr:colOff>22411</xdr:colOff>
      <xdr:row>47</xdr:row>
      <xdr:rowOff>22412</xdr:rowOff>
    </xdr:to>
    <xdr:graphicFrame macro="">
      <xdr:nvGraphicFramePr>
        <xdr:cNvPr id="13" name="1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2:L72"/>
  <sheetViews>
    <sheetView showGridLines="0" tabSelected="1" zoomScale="85" zoomScaleNormal="85" workbookViewId="0">
      <selection activeCell="B12" sqref="B12:B13"/>
    </sheetView>
  </sheetViews>
  <sheetFormatPr baseColWidth="10" defaultRowHeight="15" x14ac:dyDescent="0.25"/>
  <cols>
    <col min="1" max="1" width="5.85546875" style="1" customWidth="1"/>
    <col min="2" max="2" width="81.42578125" style="1" bestFit="1" customWidth="1"/>
    <col min="3" max="5" width="14.7109375" style="1" customWidth="1"/>
    <col min="6" max="7" width="15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6384" width="11.42578125" style="1"/>
  </cols>
  <sheetData>
    <row r="2" spans="1:12" ht="15" customHeight="1" x14ac:dyDescent="0.25">
      <c r="B2" s="71" t="s">
        <v>69</v>
      </c>
      <c r="C2" s="71"/>
      <c r="D2" s="71"/>
      <c r="E2" s="71"/>
      <c r="F2" s="71"/>
      <c r="G2" s="71"/>
      <c r="H2" s="71"/>
      <c r="I2" s="71"/>
      <c r="J2" s="71"/>
      <c r="K2" s="71"/>
      <c r="L2" s="71"/>
    </row>
    <row r="3" spans="1:12" ht="15.75" customHeight="1" x14ac:dyDescent="0.25"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</row>
    <row r="4" spans="1:12" ht="15" customHeight="1" x14ac:dyDescent="0.25"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</row>
    <row r="5" spans="1:12" ht="15" customHeight="1" x14ac:dyDescent="0.25"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</row>
    <row r="6" spans="1:12" ht="15" customHeight="1" x14ac:dyDescent="0.25"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</row>
    <row r="8" spans="1:12" ht="15.75" x14ac:dyDescent="0.25">
      <c r="B8" s="2" t="s">
        <v>10</v>
      </c>
    </row>
    <row r="9" spans="1:12" x14ac:dyDescent="0.2">
      <c r="B9" s="3" t="s">
        <v>2</v>
      </c>
    </row>
    <row r="10" spans="1:12" x14ac:dyDescent="0.25">
      <c r="A10" s="30">
        <v>1000000</v>
      </c>
    </row>
    <row r="11" spans="1:12" x14ac:dyDescent="0.25">
      <c r="B11" s="4"/>
      <c r="I11" s="77"/>
      <c r="J11" s="77"/>
      <c r="K11" s="77"/>
      <c r="L11" s="33" t="s">
        <v>28</v>
      </c>
    </row>
    <row r="12" spans="1:12" s="5" customFormat="1" ht="15" customHeight="1" x14ac:dyDescent="0.25">
      <c r="B12" s="75" t="s">
        <v>27</v>
      </c>
      <c r="C12" s="74" t="s">
        <v>0</v>
      </c>
      <c r="D12" s="74"/>
      <c r="E12" s="72" t="s">
        <v>18</v>
      </c>
      <c r="F12" s="72" t="s">
        <v>29</v>
      </c>
      <c r="G12" s="72" t="s">
        <v>71</v>
      </c>
      <c r="H12" s="72" t="s">
        <v>20</v>
      </c>
      <c r="I12" s="78" t="s">
        <v>22</v>
      </c>
      <c r="J12" s="78"/>
      <c r="K12" s="78"/>
      <c r="L12" s="69" t="s">
        <v>21</v>
      </c>
    </row>
    <row r="13" spans="1:12" s="5" customFormat="1" ht="40.5" customHeight="1" x14ac:dyDescent="0.25">
      <c r="B13" s="76"/>
      <c r="C13" s="66" t="s">
        <v>8</v>
      </c>
      <c r="D13" s="66" t="s">
        <v>7</v>
      </c>
      <c r="E13" s="73"/>
      <c r="F13" s="73"/>
      <c r="G13" s="73"/>
      <c r="H13" s="73"/>
      <c r="I13" s="66" t="s">
        <v>14</v>
      </c>
      <c r="J13" s="66" t="s">
        <v>15</v>
      </c>
      <c r="K13" s="67" t="s">
        <v>16</v>
      </c>
      <c r="L13" s="70"/>
    </row>
    <row r="14" spans="1:12" ht="20.100000000000001" customHeight="1" x14ac:dyDescent="0.25">
      <c r="B14" s="6" t="s">
        <v>30</v>
      </c>
      <c r="C14" s="8">
        <v>3099047511</v>
      </c>
      <c r="D14" s="8">
        <v>1347414826</v>
      </c>
      <c r="E14" s="19">
        <v>1347414826</v>
      </c>
      <c r="F14" s="19">
        <v>1082491749.0699995</v>
      </c>
      <c r="G14" s="8">
        <v>678770047.16999948</v>
      </c>
      <c r="H14" s="8"/>
      <c r="I14" s="13">
        <f>IF(ISERROR(+#REF!/E14)=TRUE,0,++#REF!/E14)</f>
        <v>0</v>
      </c>
      <c r="J14" s="13">
        <f>IF(ISERROR(+G14/E14)=TRUE,0,++G14/E14)</f>
        <v>0.50375729439242456</v>
      </c>
      <c r="K14" s="13">
        <f>IF(ISERROR(+H14/E14)=TRUE,0,++H14/E14)</f>
        <v>0</v>
      </c>
      <c r="L14" s="16">
        <f>+D14-G14</f>
        <v>668644778.83000052</v>
      </c>
    </row>
    <row r="15" spans="1:12" ht="20.100000000000001" customHeight="1" x14ac:dyDescent="0.25">
      <c r="B15" s="37" t="s">
        <v>31</v>
      </c>
      <c r="C15" s="38">
        <v>35861323</v>
      </c>
      <c r="D15" s="38">
        <v>37724577</v>
      </c>
      <c r="E15" s="39">
        <v>37724577</v>
      </c>
      <c r="F15" s="39">
        <v>32981227.260000009</v>
      </c>
      <c r="G15" s="38">
        <v>20591217.830000017</v>
      </c>
      <c r="H15" s="38"/>
      <c r="I15" s="40"/>
      <c r="J15" s="40">
        <f t="shared" ref="J15:J45" si="0">IF(ISERROR(+G15/E15)=TRUE,0,++G15/E15)</f>
        <v>0.54583031719613495</v>
      </c>
      <c r="K15" s="40">
        <f t="shared" ref="K15:K45" si="1">IF(ISERROR(+H15/E15)=TRUE,0,++H15/E15)</f>
        <v>0</v>
      </c>
      <c r="L15" s="41">
        <f t="shared" ref="L15:L45" si="2">+D15-G15</f>
        <v>17133359.169999983</v>
      </c>
    </row>
    <row r="16" spans="1:12" ht="20.100000000000001" customHeight="1" x14ac:dyDescent="0.25">
      <c r="B16" s="37" t="s">
        <v>32</v>
      </c>
      <c r="C16" s="38">
        <v>43685591</v>
      </c>
      <c r="D16" s="38">
        <v>46349361</v>
      </c>
      <c r="E16" s="39">
        <v>46349361</v>
      </c>
      <c r="F16" s="39">
        <v>39271457.190000005</v>
      </c>
      <c r="G16" s="38">
        <v>27299948.430000015</v>
      </c>
      <c r="H16" s="38"/>
      <c r="I16" s="40"/>
      <c r="J16" s="40">
        <f t="shared" si="0"/>
        <v>0.58900377137885496</v>
      </c>
      <c r="K16" s="40">
        <f t="shared" si="1"/>
        <v>0</v>
      </c>
      <c r="L16" s="41">
        <f t="shared" si="2"/>
        <v>19049412.569999985</v>
      </c>
    </row>
    <row r="17" spans="2:12" ht="20.100000000000001" customHeight="1" x14ac:dyDescent="0.25">
      <c r="B17" s="37" t="s">
        <v>33</v>
      </c>
      <c r="C17" s="38">
        <v>30290272</v>
      </c>
      <c r="D17" s="38">
        <v>33229889</v>
      </c>
      <c r="E17" s="39">
        <v>33229889</v>
      </c>
      <c r="F17" s="39">
        <v>23851778.880000006</v>
      </c>
      <c r="G17" s="38">
        <v>18842642.140000001</v>
      </c>
      <c r="H17" s="38"/>
      <c r="I17" s="40"/>
      <c r="J17" s="40">
        <f t="shared" si="0"/>
        <v>0.56703897325687724</v>
      </c>
      <c r="K17" s="40">
        <f t="shared" si="1"/>
        <v>0</v>
      </c>
      <c r="L17" s="41">
        <f t="shared" si="2"/>
        <v>14387246.859999999</v>
      </c>
    </row>
    <row r="18" spans="2:12" ht="20.100000000000001" customHeight="1" x14ac:dyDescent="0.25">
      <c r="B18" s="37" t="s">
        <v>34</v>
      </c>
      <c r="C18" s="38">
        <v>33114255</v>
      </c>
      <c r="D18" s="38">
        <v>35440358</v>
      </c>
      <c r="E18" s="39">
        <v>35440358</v>
      </c>
      <c r="F18" s="39">
        <v>30345373.679999996</v>
      </c>
      <c r="G18" s="38">
        <v>21805958.449999999</v>
      </c>
      <c r="H18" s="38"/>
      <c r="I18" s="40"/>
      <c r="J18" s="40">
        <f t="shared" si="0"/>
        <v>0.61528606595904023</v>
      </c>
      <c r="K18" s="40">
        <f t="shared" si="1"/>
        <v>0</v>
      </c>
      <c r="L18" s="41">
        <f t="shared" si="2"/>
        <v>13634399.550000001</v>
      </c>
    </row>
    <row r="19" spans="2:12" ht="20.100000000000001" customHeight="1" x14ac:dyDescent="0.25">
      <c r="B19" s="37" t="s">
        <v>35</v>
      </c>
      <c r="C19" s="38">
        <v>163324343</v>
      </c>
      <c r="D19" s="38">
        <v>175584839</v>
      </c>
      <c r="E19" s="39">
        <v>175584839</v>
      </c>
      <c r="F19" s="39">
        <v>155273933.99000001</v>
      </c>
      <c r="G19" s="38">
        <v>107688690.12999998</v>
      </c>
      <c r="H19" s="38"/>
      <c r="I19" s="40"/>
      <c r="J19" s="40">
        <f t="shared" si="0"/>
        <v>0.61331428580801317</v>
      </c>
      <c r="K19" s="40">
        <f t="shared" si="1"/>
        <v>0</v>
      </c>
      <c r="L19" s="41">
        <f t="shared" si="2"/>
        <v>67896148.87000002</v>
      </c>
    </row>
    <row r="20" spans="2:12" ht="20.100000000000001" customHeight="1" x14ac:dyDescent="0.25">
      <c r="B20" s="37" t="s">
        <v>36</v>
      </c>
      <c r="C20" s="38">
        <v>110261668</v>
      </c>
      <c r="D20" s="38">
        <v>119521374</v>
      </c>
      <c r="E20" s="39">
        <v>119521374</v>
      </c>
      <c r="F20" s="39">
        <v>99278017.149999991</v>
      </c>
      <c r="G20" s="38">
        <v>76129501.789999977</v>
      </c>
      <c r="H20" s="38"/>
      <c r="I20" s="40"/>
      <c r="J20" s="40">
        <f t="shared" si="0"/>
        <v>0.63695303394018865</v>
      </c>
      <c r="K20" s="40">
        <f t="shared" si="1"/>
        <v>0</v>
      </c>
      <c r="L20" s="41">
        <f t="shared" si="2"/>
        <v>43391872.210000023</v>
      </c>
    </row>
    <row r="21" spans="2:12" ht="20.100000000000001" customHeight="1" x14ac:dyDescent="0.25">
      <c r="B21" s="37" t="s">
        <v>37</v>
      </c>
      <c r="C21" s="38">
        <v>130602019</v>
      </c>
      <c r="D21" s="38">
        <v>143207864</v>
      </c>
      <c r="E21" s="39">
        <v>143207864</v>
      </c>
      <c r="F21" s="39">
        <v>122221110.19000001</v>
      </c>
      <c r="G21" s="38">
        <v>86228084.919999942</v>
      </c>
      <c r="H21" s="38"/>
      <c r="I21" s="40"/>
      <c r="J21" s="40">
        <f t="shared" si="0"/>
        <v>0.60211836495236004</v>
      </c>
      <c r="K21" s="40">
        <f t="shared" si="1"/>
        <v>0</v>
      </c>
      <c r="L21" s="41">
        <f t="shared" si="2"/>
        <v>56979779.080000058</v>
      </c>
    </row>
    <row r="22" spans="2:12" ht="20.100000000000001" customHeight="1" x14ac:dyDescent="0.25">
      <c r="B22" s="37" t="s">
        <v>38</v>
      </c>
      <c r="C22" s="38">
        <v>34112983</v>
      </c>
      <c r="D22" s="38">
        <v>36188423</v>
      </c>
      <c r="E22" s="39">
        <v>36188423</v>
      </c>
      <c r="F22" s="39">
        <v>23723765.740000006</v>
      </c>
      <c r="G22" s="38">
        <v>22091890.529999994</v>
      </c>
      <c r="H22" s="38"/>
      <c r="I22" s="40"/>
      <c r="J22" s="40">
        <f t="shared" si="0"/>
        <v>0.61046845091868174</v>
      </c>
      <c r="K22" s="40">
        <f t="shared" si="1"/>
        <v>0</v>
      </c>
      <c r="L22" s="41">
        <f t="shared" si="2"/>
        <v>14096532.470000006</v>
      </c>
    </row>
    <row r="23" spans="2:12" ht="20.100000000000001" customHeight="1" x14ac:dyDescent="0.25">
      <c r="B23" s="37" t="s">
        <v>39</v>
      </c>
      <c r="C23" s="38">
        <v>75542443</v>
      </c>
      <c r="D23" s="38">
        <v>83404562</v>
      </c>
      <c r="E23" s="39">
        <v>83404562</v>
      </c>
      <c r="F23" s="39">
        <v>52675982.629999995</v>
      </c>
      <c r="G23" s="38">
        <v>48845441.189999998</v>
      </c>
      <c r="H23" s="38"/>
      <c r="I23" s="40"/>
      <c r="J23" s="40">
        <f t="shared" si="0"/>
        <v>0.58564471797118245</v>
      </c>
      <c r="K23" s="40">
        <f t="shared" si="1"/>
        <v>0</v>
      </c>
      <c r="L23" s="41">
        <f t="shared" si="2"/>
        <v>34559120.810000002</v>
      </c>
    </row>
    <row r="24" spans="2:12" ht="20.100000000000001" customHeight="1" x14ac:dyDescent="0.25">
      <c r="B24" s="37" t="s">
        <v>40</v>
      </c>
      <c r="C24" s="38">
        <v>136143663</v>
      </c>
      <c r="D24" s="38">
        <v>147677769</v>
      </c>
      <c r="E24" s="39">
        <v>147677769</v>
      </c>
      <c r="F24" s="39">
        <v>124720132.72999997</v>
      </c>
      <c r="G24" s="38">
        <v>92762669.029999986</v>
      </c>
      <c r="H24" s="38"/>
      <c r="I24" s="40"/>
      <c r="J24" s="40">
        <f t="shared" si="0"/>
        <v>0.62814240530678644</v>
      </c>
      <c r="K24" s="40">
        <f t="shared" si="1"/>
        <v>0</v>
      </c>
      <c r="L24" s="41">
        <f t="shared" si="2"/>
        <v>54915099.970000014</v>
      </c>
    </row>
    <row r="25" spans="2:12" ht="20.100000000000001" customHeight="1" x14ac:dyDescent="0.25">
      <c r="B25" s="37" t="s">
        <v>41</v>
      </c>
      <c r="C25" s="38">
        <v>116404536</v>
      </c>
      <c r="D25" s="38">
        <v>125746458</v>
      </c>
      <c r="E25" s="39">
        <v>125746458</v>
      </c>
      <c r="F25" s="39">
        <v>112241371.55999996</v>
      </c>
      <c r="G25" s="38">
        <v>77344221.840000063</v>
      </c>
      <c r="H25" s="38"/>
      <c r="I25" s="40"/>
      <c r="J25" s="40">
        <f t="shared" si="0"/>
        <v>0.61508071933127584</v>
      </c>
      <c r="K25" s="40">
        <f t="shared" si="1"/>
        <v>0</v>
      </c>
      <c r="L25" s="41">
        <f t="shared" si="2"/>
        <v>48402236.159999937</v>
      </c>
    </row>
    <row r="26" spans="2:12" ht="20.100000000000001" customHeight="1" x14ac:dyDescent="0.25">
      <c r="B26" s="37" t="s">
        <v>42</v>
      </c>
      <c r="C26" s="38">
        <v>178411998</v>
      </c>
      <c r="D26" s="38">
        <v>193302459</v>
      </c>
      <c r="E26" s="39">
        <v>193302459</v>
      </c>
      <c r="F26" s="39">
        <v>170657367.66000003</v>
      </c>
      <c r="G26" s="38">
        <v>120468230.06999993</v>
      </c>
      <c r="H26" s="38"/>
      <c r="I26" s="40"/>
      <c r="J26" s="40">
        <f t="shared" si="0"/>
        <v>0.62321105842735258</v>
      </c>
      <c r="K26" s="40">
        <f t="shared" si="1"/>
        <v>0</v>
      </c>
      <c r="L26" s="41">
        <f t="shared" si="2"/>
        <v>72834228.930000067</v>
      </c>
    </row>
    <row r="27" spans="2:12" ht="20.100000000000001" customHeight="1" x14ac:dyDescent="0.25">
      <c r="B27" s="37" t="s">
        <v>43</v>
      </c>
      <c r="C27" s="38">
        <v>164010013</v>
      </c>
      <c r="D27" s="38">
        <v>174630395</v>
      </c>
      <c r="E27" s="39">
        <v>174630395</v>
      </c>
      <c r="F27" s="39">
        <v>146560821.61000001</v>
      </c>
      <c r="G27" s="38">
        <v>102332471.95999996</v>
      </c>
      <c r="H27" s="38"/>
      <c r="I27" s="40"/>
      <c r="J27" s="40">
        <f t="shared" si="0"/>
        <v>0.58599462000873315</v>
      </c>
      <c r="K27" s="40">
        <f t="shared" si="1"/>
        <v>0</v>
      </c>
      <c r="L27" s="41">
        <f t="shared" si="2"/>
        <v>72297923.040000036</v>
      </c>
    </row>
    <row r="28" spans="2:12" ht="20.100000000000001" customHeight="1" x14ac:dyDescent="0.25">
      <c r="B28" s="37" t="s">
        <v>44</v>
      </c>
      <c r="C28" s="38">
        <v>75183718</v>
      </c>
      <c r="D28" s="38">
        <v>82055713</v>
      </c>
      <c r="E28" s="39">
        <v>82055713</v>
      </c>
      <c r="F28" s="39">
        <v>73004732.729999989</v>
      </c>
      <c r="G28" s="38">
        <v>50718545.090000011</v>
      </c>
      <c r="H28" s="38"/>
      <c r="I28" s="40"/>
      <c r="J28" s="40">
        <f t="shared" si="0"/>
        <v>0.61809888959224579</v>
      </c>
      <c r="K28" s="40">
        <f t="shared" si="1"/>
        <v>0</v>
      </c>
      <c r="L28" s="41">
        <f t="shared" si="2"/>
        <v>31337167.909999989</v>
      </c>
    </row>
    <row r="29" spans="2:12" ht="20.100000000000001" customHeight="1" x14ac:dyDescent="0.25">
      <c r="B29" s="37" t="s">
        <v>45</v>
      </c>
      <c r="C29" s="38">
        <v>57310738</v>
      </c>
      <c r="D29" s="38">
        <v>62054154</v>
      </c>
      <c r="E29" s="39">
        <v>62054154</v>
      </c>
      <c r="F29" s="39">
        <v>53632336.909999974</v>
      </c>
      <c r="G29" s="38">
        <v>35084221.600000009</v>
      </c>
      <c r="H29" s="38"/>
      <c r="I29" s="40"/>
      <c r="J29" s="40">
        <f t="shared" si="0"/>
        <v>0.56538070924309125</v>
      </c>
      <c r="K29" s="40">
        <f t="shared" si="1"/>
        <v>0</v>
      </c>
      <c r="L29" s="41">
        <f t="shared" si="2"/>
        <v>26969932.399999991</v>
      </c>
    </row>
    <row r="30" spans="2:12" ht="20.100000000000001" customHeight="1" x14ac:dyDescent="0.25">
      <c r="B30" s="37" t="s">
        <v>46</v>
      </c>
      <c r="C30" s="38">
        <v>41868976</v>
      </c>
      <c r="D30" s="38">
        <v>46252404</v>
      </c>
      <c r="E30" s="39">
        <v>46252404</v>
      </c>
      <c r="F30" s="39">
        <v>39685886.279999979</v>
      </c>
      <c r="G30" s="38">
        <v>25508261.709999986</v>
      </c>
      <c r="H30" s="38"/>
      <c r="I30" s="40"/>
      <c r="J30" s="40">
        <f t="shared" si="0"/>
        <v>0.55150131677479908</v>
      </c>
      <c r="K30" s="40">
        <f t="shared" si="1"/>
        <v>0</v>
      </c>
      <c r="L30" s="41">
        <f t="shared" si="2"/>
        <v>20744142.290000014</v>
      </c>
    </row>
    <row r="31" spans="2:12" ht="20.100000000000001" customHeight="1" x14ac:dyDescent="0.25">
      <c r="B31" s="37" t="s">
        <v>47</v>
      </c>
      <c r="C31" s="38">
        <v>52915978</v>
      </c>
      <c r="D31" s="38">
        <v>55882807</v>
      </c>
      <c r="E31" s="39">
        <v>55882807</v>
      </c>
      <c r="F31" s="39">
        <v>37914403.269999996</v>
      </c>
      <c r="G31" s="38">
        <v>33796036.670000009</v>
      </c>
      <c r="H31" s="38"/>
      <c r="I31" s="40"/>
      <c r="J31" s="40">
        <f t="shared" si="0"/>
        <v>0.60476626863070804</v>
      </c>
      <c r="K31" s="40">
        <f t="shared" si="1"/>
        <v>0</v>
      </c>
      <c r="L31" s="41">
        <f t="shared" si="2"/>
        <v>22086770.329999991</v>
      </c>
    </row>
    <row r="32" spans="2:12" ht="20.100000000000001" customHeight="1" x14ac:dyDescent="0.25">
      <c r="B32" s="37" t="s">
        <v>48</v>
      </c>
      <c r="C32" s="38">
        <v>84541195</v>
      </c>
      <c r="D32" s="38">
        <v>93058948</v>
      </c>
      <c r="E32" s="39">
        <v>93058948</v>
      </c>
      <c r="F32" s="39">
        <v>79803638.969999999</v>
      </c>
      <c r="G32" s="38">
        <v>55709391.910000004</v>
      </c>
      <c r="H32" s="38"/>
      <c r="I32" s="40"/>
      <c r="J32" s="40">
        <f t="shared" si="0"/>
        <v>0.59864626784734343</v>
      </c>
      <c r="K32" s="40">
        <f t="shared" si="1"/>
        <v>0</v>
      </c>
      <c r="L32" s="41">
        <f t="shared" si="2"/>
        <v>37349556.089999996</v>
      </c>
    </row>
    <row r="33" spans="2:12" ht="20.100000000000001" customHeight="1" x14ac:dyDescent="0.25">
      <c r="B33" s="37" t="s">
        <v>49</v>
      </c>
      <c r="C33" s="38">
        <v>39157066</v>
      </c>
      <c r="D33" s="38">
        <v>41206765</v>
      </c>
      <c r="E33" s="39">
        <v>41206765</v>
      </c>
      <c r="F33" s="39">
        <v>38101604.769999988</v>
      </c>
      <c r="G33" s="38">
        <v>27089242.04999999</v>
      </c>
      <c r="H33" s="38"/>
      <c r="I33" s="40"/>
      <c r="J33" s="40">
        <f t="shared" si="0"/>
        <v>0.6573979308979967</v>
      </c>
      <c r="K33" s="40">
        <f t="shared" si="1"/>
        <v>0</v>
      </c>
      <c r="L33" s="41">
        <f t="shared" si="2"/>
        <v>14117522.95000001</v>
      </c>
    </row>
    <row r="34" spans="2:12" ht="20.100000000000001" customHeight="1" x14ac:dyDescent="0.25">
      <c r="B34" s="37" t="s">
        <v>50</v>
      </c>
      <c r="C34" s="38">
        <v>21683919</v>
      </c>
      <c r="D34" s="38">
        <v>22826324</v>
      </c>
      <c r="E34" s="39">
        <v>22826324</v>
      </c>
      <c r="F34" s="39">
        <v>21644838.949999988</v>
      </c>
      <c r="G34" s="38">
        <v>16122789.780000016</v>
      </c>
      <c r="H34" s="38"/>
      <c r="I34" s="40"/>
      <c r="J34" s="40">
        <f t="shared" si="0"/>
        <v>0.70632440773205607</v>
      </c>
      <c r="K34" s="40">
        <f t="shared" si="1"/>
        <v>0</v>
      </c>
      <c r="L34" s="41">
        <f t="shared" si="2"/>
        <v>6703534.2199999839</v>
      </c>
    </row>
    <row r="35" spans="2:12" ht="20.100000000000001" customHeight="1" x14ac:dyDescent="0.25">
      <c r="B35" s="37" t="s">
        <v>51</v>
      </c>
      <c r="C35" s="38">
        <v>49771012</v>
      </c>
      <c r="D35" s="38">
        <v>57216617</v>
      </c>
      <c r="E35" s="39">
        <v>57216617</v>
      </c>
      <c r="F35" s="39">
        <v>37515017.830000013</v>
      </c>
      <c r="G35" s="38">
        <v>34512829.890000008</v>
      </c>
      <c r="H35" s="38"/>
      <c r="I35" s="40"/>
      <c r="J35" s="40">
        <f t="shared" si="0"/>
        <v>0.60319591929036998</v>
      </c>
      <c r="K35" s="40">
        <f t="shared" si="1"/>
        <v>0</v>
      </c>
      <c r="L35" s="41">
        <f t="shared" si="2"/>
        <v>22703787.109999992</v>
      </c>
    </row>
    <row r="36" spans="2:12" ht="20.100000000000001" customHeight="1" x14ac:dyDescent="0.25">
      <c r="B36" s="37" t="s">
        <v>52</v>
      </c>
      <c r="C36" s="38">
        <v>49911887</v>
      </c>
      <c r="D36" s="38">
        <v>52200257</v>
      </c>
      <c r="E36" s="39">
        <v>52200257</v>
      </c>
      <c r="F36" s="39">
        <v>48311961.460000001</v>
      </c>
      <c r="G36" s="38">
        <v>33504949.619999997</v>
      </c>
      <c r="H36" s="38"/>
      <c r="I36" s="40"/>
      <c r="J36" s="40">
        <f t="shared" si="0"/>
        <v>0.6418541123274546</v>
      </c>
      <c r="K36" s="40">
        <f t="shared" si="1"/>
        <v>0</v>
      </c>
      <c r="L36" s="41">
        <f t="shared" si="2"/>
        <v>18695307.380000003</v>
      </c>
    </row>
    <row r="37" spans="2:12" ht="20.100000000000001" customHeight="1" x14ac:dyDescent="0.25">
      <c r="B37" s="37" t="s">
        <v>53</v>
      </c>
      <c r="C37" s="38">
        <v>954000000</v>
      </c>
      <c r="D37" s="38">
        <v>951818000</v>
      </c>
      <c r="E37" s="39">
        <v>951818000</v>
      </c>
      <c r="F37" s="39">
        <v>271938263.02000016</v>
      </c>
      <c r="G37" s="38">
        <v>177106500.59999996</v>
      </c>
      <c r="H37" s="38"/>
      <c r="I37" s="40"/>
      <c r="J37" s="40">
        <f t="shared" si="0"/>
        <v>0.1860718126784742</v>
      </c>
      <c r="K37" s="40">
        <f t="shared" si="1"/>
        <v>0</v>
      </c>
      <c r="L37" s="41">
        <f t="shared" si="2"/>
        <v>774711499.4000001</v>
      </c>
    </row>
    <row r="38" spans="2:12" ht="20.100000000000001" customHeight="1" x14ac:dyDescent="0.25">
      <c r="B38" s="37" t="s">
        <v>54</v>
      </c>
      <c r="C38" s="38">
        <v>149332500</v>
      </c>
      <c r="D38" s="38">
        <v>160729259</v>
      </c>
      <c r="E38" s="39">
        <v>160729259</v>
      </c>
      <c r="F38" s="39">
        <v>132311427.79000002</v>
      </c>
      <c r="G38" s="38">
        <v>92864974.290000007</v>
      </c>
      <c r="H38" s="38"/>
      <c r="I38" s="40"/>
      <c r="J38" s="40">
        <f t="shared" si="0"/>
        <v>0.57777267728211201</v>
      </c>
      <c r="K38" s="40">
        <f t="shared" si="1"/>
        <v>0</v>
      </c>
      <c r="L38" s="41">
        <f t="shared" si="2"/>
        <v>67864284.709999993</v>
      </c>
    </row>
    <row r="39" spans="2:12" ht="20.100000000000001" customHeight="1" x14ac:dyDescent="0.25">
      <c r="B39" s="37" t="s">
        <v>55</v>
      </c>
      <c r="C39" s="38">
        <v>127652181</v>
      </c>
      <c r="D39" s="38">
        <v>172473565</v>
      </c>
      <c r="E39" s="39">
        <v>172473565</v>
      </c>
      <c r="F39" s="39">
        <v>147852101.86000001</v>
      </c>
      <c r="G39" s="38">
        <v>98526815.729999989</v>
      </c>
      <c r="H39" s="38"/>
      <c r="I39" s="40"/>
      <c r="J39" s="40">
        <f t="shared" si="0"/>
        <v>0.5712574894013468</v>
      </c>
      <c r="K39" s="40">
        <f t="shared" si="1"/>
        <v>0</v>
      </c>
      <c r="L39" s="41">
        <f t="shared" si="2"/>
        <v>73946749.270000011</v>
      </c>
    </row>
    <row r="40" spans="2:12" ht="20.100000000000001" customHeight="1" x14ac:dyDescent="0.25">
      <c r="B40" s="37" t="s">
        <v>56</v>
      </c>
      <c r="C40" s="38">
        <v>22180202</v>
      </c>
      <c r="D40" s="38">
        <v>23147424</v>
      </c>
      <c r="E40" s="39">
        <v>23147424</v>
      </c>
      <c r="F40" s="39">
        <v>19318909.270000003</v>
      </c>
      <c r="G40" s="38">
        <v>14597927.820000008</v>
      </c>
      <c r="H40" s="38"/>
      <c r="I40" s="40"/>
      <c r="J40" s="40">
        <f t="shared" si="0"/>
        <v>0.63065021058066795</v>
      </c>
      <c r="K40" s="40">
        <f t="shared" si="1"/>
        <v>0</v>
      </c>
      <c r="L40" s="41">
        <f t="shared" si="2"/>
        <v>8549496.1799999923</v>
      </c>
    </row>
    <row r="41" spans="2:12" ht="20.100000000000001" customHeight="1" x14ac:dyDescent="0.25">
      <c r="B41" s="37" t="s">
        <v>57</v>
      </c>
      <c r="C41" s="38">
        <v>85087148</v>
      </c>
      <c r="D41" s="38">
        <v>83114443</v>
      </c>
      <c r="E41" s="39">
        <v>83114443</v>
      </c>
      <c r="F41" s="39">
        <v>65764185.759999998</v>
      </c>
      <c r="G41" s="38">
        <v>46143450.88000001</v>
      </c>
      <c r="H41" s="38"/>
      <c r="I41" s="40"/>
      <c r="J41" s="40">
        <f t="shared" si="0"/>
        <v>0.55517969217455998</v>
      </c>
      <c r="K41" s="40">
        <f t="shared" si="1"/>
        <v>0</v>
      </c>
      <c r="L41" s="41">
        <f t="shared" si="2"/>
        <v>36970992.11999999</v>
      </c>
    </row>
    <row r="42" spans="2:12" ht="20.100000000000001" customHeight="1" x14ac:dyDescent="0.25">
      <c r="B42" s="37" t="s">
        <v>58</v>
      </c>
      <c r="C42" s="38">
        <v>166220204</v>
      </c>
      <c r="D42" s="38">
        <v>188076959</v>
      </c>
      <c r="E42" s="39">
        <v>188076959</v>
      </c>
      <c r="F42" s="39">
        <v>125777777.90999994</v>
      </c>
      <c r="G42" s="38">
        <v>113279118.05999994</v>
      </c>
      <c r="H42" s="38"/>
      <c r="I42" s="40"/>
      <c r="J42" s="40">
        <f t="shared" si="0"/>
        <v>0.60230194417382055</v>
      </c>
      <c r="K42" s="40">
        <f t="shared" si="1"/>
        <v>0</v>
      </c>
      <c r="L42" s="41">
        <f t="shared" si="2"/>
        <v>74797840.940000057</v>
      </c>
    </row>
    <row r="43" spans="2:12" ht="20.100000000000001" customHeight="1" x14ac:dyDescent="0.25">
      <c r="B43" s="37" t="s">
        <v>59</v>
      </c>
      <c r="C43" s="38">
        <v>197918429</v>
      </c>
      <c r="D43" s="38">
        <v>219556660</v>
      </c>
      <c r="E43" s="39">
        <v>219556660</v>
      </c>
      <c r="F43" s="39">
        <v>192223994.98000005</v>
      </c>
      <c r="G43" s="38">
        <v>135148190.94000003</v>
      </c>
      <c r="H43" s="38"/>
      <c r="I43" s="40"/>
      <c r="J43" s="40">
        <f t="shared" si="0"/>
        <v>0.61555040480211365</v>
      </c>
      <c r="K43" s="40">
        <f t="shared" si="1"/>
        <v>0</v>
      </c>
      <c r="L43" s="41">
        <f t="shared" si="2"/>
        <v>84408469.059999973</v>
      </c>
    </row>
    <row r="44" spans="2:12" ht="20.100000000000001" customHeight="1" x14ac:dyDescent="0.25">
      <c r="B44" s="37" t="s">
        <v>60</v>
      </c>
      <c r="C44" s="38">
        <v>246782330</v>
      </c>
      <c r="D44" s="38">
        <v>268739114</v>
      </c>
      <c r="E44" s="39">
        <v>268739114</v>
      </c>
      <c r="F44" s="39">
        <v>173417053.13999984</v>
      </c>
      <c r="G44" s="38">
        <v>152803252.77999985</v>
      </c>
      <c r="H44" s="38"/>
      <c r="I44" s="40"/>
      <c r="J44" s="40">
        <f t="shared" si="0"/>
        <v>0.56859327436794282</v>
      </c>
      <c r="K44" s="40">
        <f t="shared" si="1"/>
        <v>0</v>
      </c>
      <c r="L44" s="41">
        <f t="shared" si="2"/>
        <v>115935861.22000015</v>
      </c>
    </row>
    <row r="45" spans="2:12" ht="20.100000000000001" customHeight="1" x14ac:dyDescent="0.25">
      <c r="B45" s="37" t="s">
        <v>61</v>
      </c>
      <c r="C45" s="38">
        <v>110429246</v>
      </c>
      <c r="D45" s="38">
        <v>126532028</v>
      </c>
      <c r="E45" s="39">
        <v>126532028</v>
      </c>
      <c r="F45" s="39">
        <v>74851109.379999965</v>
      </c>
      <c r="G45" s="38">
        <v>73072158.179999977</v>
      </c>
      <c r="H45" s="38"/>
      <c r="I45" s="40"/>
      <c r="J45" s="40">
        <f t="shared" si="0"/>
        <v>0.57749930460294197</v>
      </c>
      <c r="K45" s="40">
        <f t="shared" si="1"/>
        <v>0</v>
      </c>
      <c r="L45" s="41">
        <f t="shared" si="2"/>
        <v>53459869.820000023</v>
      </c>
    </row>
    <row r="46" spans="2:12" ht="23.25" customHeight="1" x14ac:dyDescent="0.25">
      <c r="B46" s="29" t="s">
        <v>9</v>
      </c>
      <c r="C46" s="11">
        <f t="shared" ref="C46:H46" si="3">SUM(C14:C45)</f>
        <v>6882759347</v>
      </c>
      <c r="D46" s="11">
        <f t="shared" si="3"/>
        <v>5406364595</v>
      </c>
      <c r="E46" s="11">
        <f t="shared" si="3"/>
        <v>5406364595</v>
      </c>
      <c r="F46" s="11">
        <f t="shared" si="3"/>
        <v>3849363333.6199994</v>
      </c>
      <c r="G46" s="11">
        <f t="shared" si="3"/>
        <v>2716789673.079999</v>
      </c>
      <c r="H46" s="11">
        <f t="shared" si="3"/>
        <v>0</v>
      </c>
      <c r="I46" s="15">
        <f>IF(ISERROR(+#REF!/E46)=TRUE,0,++#REF!/E46)</f>
        <v>0</v>
      </c>
      <c r="J46" s="15">
        <f>IF(ISERROR(+G46/E46)=TRUE,0,++G46/E46)</f>
        <v>0.50251691785503771</v>
      </c>
      <c r="K46" s="15">
        <f>IF(ISERROR(+H46/E46)=TRUE,0,++H46/E46)</f>
        <v>0</v>
      </c>
      <c r="L46" s="18">
        <f>SUM(L14:L45)</f>
        <v>2689574921.9200006</v>
      </c>
    </row>
    <row r="47" spans="2:12" x14ac:dyDescent="0.2">
      <c r="B47" s="12" t="s">
        <v>70</v>
      </c>
    </row>
    <row r="48" spans="2:12" s="34" customFormat="1" x14ac:dyDescent="0.2">
      <c r="B48" s="12"/>
    </row>
    <row r="49" spans="2:12" s="34" customFormat="1" x14ac:dyDescent="0.25">
      <c r="K49" s="35"/>
    </row>
    <row r="50" spans="2:12" s="34" customFormat="1" x14ac:dyDescent="0.25">
      <c r="K50" s="35"/>
    </row>
    <row r="51" spans="2:12" s="34" customFormat="1" x14ac:dyDescent="0.25">
      <c r="K51" s="35"/>
    </row>
    <row r="52" spans="2:12" s="34" customFormat="1" ht="44.25" customHeight="1" x14ac:dyDescent="0.25">
      <c r="B52" s="43" t="s">
        <v>62</v>
      </c>
      <c r="C52" s="43" t="s">
        <v>8</v>
      </c>
      <c r="D52" s="43" t="s">
        <v>7</v>
      </c>
      <c r="E52" s="44" t="s">
        <v>23</v>
      </c>
      <c r="F52" s="44" t="s">
        <v>24</v>
      </c>
      <c r="G52" s="44" t="s">
        <v>68</v>
      </c>
      <c r="H52" s="45" t="s">
        <v>20</v>
      </c>
      <c r="I52" s="68"/>
      <c r="J52" s="68"/>
      <c r="K52" s="68"/>
      <c r="L52" s="44"/>
    </row>
    <row r="53" spans="2:12" s="34" customFormat="1" x14ac:dyDescent="0.25">
      <c r="B53" s="46" t="s">
        <v>63</v>
      </c>
      <c r="C53" s="47">
        <f>C46/$A$10</f>
        <v>6882.7593470000002</v>
      </c>
      <c r="D53" s="48">
        <f>D46/$A$10</f>
        <v>5406.364595</v>
      </c>
      <c r="E53" s="48">
        <f>E46/$A$10</f>
        <v>5406.364595</v>
      </c>
      <c r="F53" s="48">
        <f>F46/$A$10</f>
        <v>3849.3633336199996</v>
      </c>
      <c r="G53" s="48">
        <f>G46/$A$10</f>
        <v>2716.7896730799989</v>
      </c>
      <c r="H53" s="49"/>
      <c r="I53" s="50"/>
      <c r="J53" s="50"/>
      <c r="K53" s="50"/>
      <c r="L53" s="51"/>
    </row>
    <row r="54" spans="2:12" s="34" customFormat="1" x14ac:dyDescent="0.25">
      <c r="B54" s="46"/>
      <c r="C54" s="48"/>
      <c r="D54" s="48"/>
      <c r="E54" s="48"/>
      <c r="F54" s="48"/>
      <c r="G54" s="48"/>
      <c r="H54" s="52"/>
      <c r="I54" s="50"/>
      <c r="J54" s="50"/>
      <c r="K54" s="50"/>
      <c r="L54" s="51"/>
    </row>
    <row r="55" spans="2:12" s="34" customFormat="1" x14ac:dyDescent="0.25">
      <c r="B55" s="46"/>
      <c r="C55" s="48"/>
      <c r="D55" s="48"/>
      <c r="E55" s="48"/>
      <c r="F55" s="48"/>
      <c r="G55" s="48"/>
      <c r="H55" s="52"/>
      <c r="I55" s="50"/>
      <c r="J55" s="50"/>
      <c r="K55" s="50"/>
      <c r="L55" s="51"/>
    </row>
    <row r="56" spans="2:12" s="34" customFormat="1" x14ac:dyDescent="0.25">
      <c r="B56" s="46"/>
      <c r="C56" s="48"/>
      <c r="D56" s="48"/>
      <c r="E56" s="48"/>
      <c r="F56" s="48"/>
      <c r="G56" s="48"/>
      <c r="H56" s="52"/>
      <c r="I56" s="50"/>
      <c r="J56" s="50"/>
      <c r="K56" s="50"/>
      <c r="L56" s="51"/>
    </row>
    <row r="57" spans="2:12" s="34" customFormat="1" x14ac:dyDescent="0.25">
      <c r="K57" s="35"/>
    </row>
    <row r="58" spans="2:12" s="34" customFormat="1" x14ac:dyDescent="0.25">
      <c r="K58" s="35"/>
    </row>
    <row r="59" spans="2:12" s="34" customFormat="1" x14ac:dyDescent="0.25">
      <c r="K59" s="35"/>
    </row>
    <row r="60" spans="2:12" s="34" customFormat="1" x14ac:dyDescent="0.25">
      <c r="K60" s="35"/>
    </row>
    <row r="61" spans="2:12" s="34" customFormat="1" x14ac:dyDescent="0.25">
      <c r="K61" s="35"/>
    </row>
    <row r="62" spans="2:12" s="34" customFormat="1" x14ac:dyDescent="0.25">
      <c r="K62" s="35"/>
    </row>
    <row r="63" spans="2:12" s="34" customFormat="1" x14ac:dyDescent="0.25">
      <c r="K63" s="35"/>
    </row>
    <row r="64" spans="2:12" s="34" customFormat="1" x14ac:dyDescent="0.25">
      <c r="K64" s="35"/>
    </row>
    <row r="65" spans="11:11" s="34" customFormat="1" x14ac:dyDescent="0.25">
      <c r="K65" s="35"/>
    </row>
    <row r="66" spans="11:11" s="34" customFormat="1" x14ac:dyDescent="0.25">
      <c r="K66" s="35"/>
    </row>
    <row r="67" spans="11:11" s="34" customFormat="1" x14ac:dyDescent="0.25">
      <c r="K67" s="35"/>
    </row>
    <row r="68" spans="11:11" s="34" customFormat="1" x14ac:dyDescent="0.25">
      <c r="K68" s="35"/>
    </row>
    <row r="69" spans="11:11" s="34" customFormat="1" x14ac:dyDescent="0.25">
      <c r="K69" s="35"/>
    </row>
    <row r="70" spans="11:11" s="34" customFormat="1" x14ac:dyDescent="0.25">
      <c r="K70" s="35"/>
    </row>
    <row r="71" spans="11:11" s="34" customFormat="1" x14ac:dyDescent="0.25">
      <c r="K71" s="35"/>
    </row>
    <row r="72" spans="11:11" s="34" customFormat="1" x14ac:dyDescent="0.25">
      <c r="K72" s="35"/>
    </row>
  </sheetData>
  <mergeCells count="11">
    <mergeCell ref="I52:K52"/>
    <mergeCell ref="L12:L13"/>
    <mergeCell ref="B2:L6"/>
    <mergeCell ref="H12:H13"/>
    <mergeCell ref="C12:D12"/>
    <mergeCell ref="B12:B13"/>
    <mergeCell ref="F12:F13"/>
    <mergeCell ref="G12:G13"/>
    <mergeCell ref="I11:K11"/>
    <mergeCell ref="E12:E13"/>
    <mergeCell ref="I12:K12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0" orientation="portrait" r:id="rId1"/>
  <headerFooter>
    <oddFooter>&amp;CPágina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L61"/>
  <sheetViews>
    <sheetView showGridLines="0" zoomScale="85" zoomScaleNormal="85" workbookViewId="0">
      <selection activeCell="G41" sqref="G41"/>
    </sheetView>
  </sheetViews>
  <sheetFormatPr baseColWidth="10" defaultRowHeight="15" x14ac:dyDescent="0.25"/>
  <cols>
    <col min="1" max="1" width="5.85546875" style="1" customWidth="1"/>
    <col min="2" max="2" width="82" style="1" bestFit="1" customWidth="1"/>
    <col min="3" max="5" width="14.7109375" style="1" customWidth="1"/>
    <col min="6" max="7" width="15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6384" width="11.42578125" style="1"/>
  </cols>
  <sheetData>
    <row r="1" spans="1:12" x14ac:dyDescent="0.25">
      <c r="A1" s="30">
        <v>1000000</v>
      </c>
    </row>
    <row r="2" spans="1:12" ht="15" customHeight="1" x14ac:dyDescent="0.25">
      <c r="B2" s="71" t="s">
        <v>69</v>
      </c>
      <c r="C2" s="71"/>
      <c r="D2" s="71"/>
      <c r="E2" s="71"/>
      <c r="F2" s="71"/>
      <c r="G2" s="71"/>
      <c r="H2" s="71"/>
      <c r="I2" s="71"/>
      <c r="J2" s="71"/>
      <c r="K2" s="71"/>
      <c r="L2" s="71"/>
    </row>
    <row r="3" spans="1:12" ht="15.75" customHeight="1" x14ac:dyDescent="0.25"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</row>
    <row r="4" spans="1:12" ht="15" customHeight="1" x14ac:dyDescent="0.25"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</row>
    <row r="5" spans="1:12" ht="15" customHeight="1" x14ac:dyDescent="0.25"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</row>
    <row r="6" spans="1:12" ht="15" customHeight="1" x14ac:dyDescent="0.25"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</row>
    <row r="8" spans="1:12" ht="15.75" x14ac:dyDescent="0.25">
      <c r="B8" s="2" t="s">
        <v>11</v>
      </c>
    </row>
    <row r="9" spans="1:12" x14ac:dyDescent="0.2">
      <c r="B9" s="3" t="s">
        <v>2</v>
      </c>
    </row>
    <row r="11" spans="1:12" x14ac:dyDescent="0.25">
      <c r="B11" s="4"/>
      <c r="I11" s="77"/>
      <c r="J11" s="77"/>
      <c r="K11" s="77"/>
      <c r="L11" s="33" t="s">
        <v>28</v>
      </c>
    </row>
    <row r="12" spans="1:12" s="5" customFormat="1" ht="15" customHeight="1" x14ac:dyDescent="0.25">
      <c r="B12" s="75" t="s">
        <v>27</v>
      </c>
      <c r="C12" s="74" t="s">
        <v>0</v>
      </c>
      <c r="D12" s="74"/>
      <c r="E12" s="72" t="s">
        <v>13</v>
      </c>
      <c r="F12" s="72" t="s">
        <v>29</v>
      </c>
      <c r="G12" s="72" t="s">
        <v>71</v>
      </c>
      <c r="H12" s="72" t="s">
        <v>20</v>
      </c>
      <c r="I12" s="78" t="s">
        <v>22</v>
      </c>
      <c r="J12" s="78"/>
      <c r="K12" s="78"/>
      <c r="L12" s="69" t="s">
        <v>21</v>
      </c>
    </row>
    <row r="13" spans="1:12" s="5" customFormat="1" ht="40.5" customHeight="1" x14ac:dyDescent="0.25">
      <c r="B13" s="76"/>
      <c r="C13" s="66" t="s">
        <v>8</v>
      </c>
      <c r="D13" s="66" t="s">
        <v>7</v>
      </c>
      <c r="E13" s="73"/>
      <c r="F13" s="73"/>
      <c r="G13" s="73"/>
      <c r="H13" s="73"/>
      <c r="I13" s="66" t="s">
        <v>14</v>
      </c>
      <c r="J13" s="66" t="s">
        <v>15</v>
      </c>
      <c r="K13" s="67" t="s">
        <v>16</v>
      </c>
      <c r="L13" s="70"/>
    </row>
    <row r="14" spans="1:12" ht="20.100000000000001" customHeight="1" x14ac:dyDescent="0.25">
      <c r="B14" s="6" t="s">
        <v>30</v>
      </c>
      <c r="C14" s="8">
        <v>71826330</v>
      </c>
      <c r="D14" s="8">
        <v>73382875</v>
      </c>
      <c r="E14" s="19">
        <v>73382875</v>
      </c>
      <c r="F14" s="19">
        <v>37543864.689999998</v>
      </c>
      <c r="G14" s="8">
        <v>25375300.129999977</v>
      </c>
      <c r="H14" s="8"/>
      <c r="I14" s="13">
        <f>IF(ISERROR(+#REF!/E14)=TRUE,0,++#REF!/E14)</f>
        <v>0</v>
      </c>
      <c r="J14" s="13">
        <f>IF(ISERROR(+G14/E14)=TRUE,0,++G14/E14)</f>
        <v>0.34579321306231159</v>
      </c>
      <c r="K14" s="13">
        <f>IF(ISERROR(+H14/E14)=TRUE,0,++H14/E14)</f>
        <v>0</v>
      </c>
      <c r="L14" s="16">
        <f>+D14-G14</f>
        <v>48007574.87000002</v>
      </c>
    </row>
    <row r="15" spans="1:12" ht="20.100000000000001" customHeight="1" x14ac:dyDescent="0.25">
      <c r="B15" s="7" t="s">
        <v>31</v>
      </c>
      <c r="C15" s="9">
        <v>4240076</v>
      </c>
      <c r="D15" s="9">
        <v>5777439</v>
      </c>
      <c r="E15" s="20">
        <v>5777439</v>
      </c>
      <c r="F15" s="23">
        <v>1133811.0999999999</v>
      </c>
      <c r="G15" s="9">
        <v>776373.93</v>
      </c>
      <c r="H15" s="9"/>
      <c r="I15" s="14">
        <f>IF(ISERROR(+#REF!/E15)=TRUE,0,++#REF!/E15)</f>
        <v>0</v>
      </c>
      <c r="J15" s="14">
        <f t="shared" ref="J15:J45" si="0">IF(ISERROR(+G15/E15)=TRUE,0,++G15/E15)</f>
        <v>0.13438029029817539</v>
      </c>
      <c r="K15" s="14">
        <f t="shared" ref="K15:K45" si="1">IF(ISERROR(+H15/E15)=TRUE,0,++H15/E15)</f>
        <v>0</v>
      </c>
      <c r="L15" s="17">
        <f t="shared" ref="L15:L45" si="2">+D15-G15</f>
        <v>5001065.07</v>
      </c>
    </row>
    <row r="16" spans="1:12" ht="20.100000000000001" customHeight="1" x14ac:dyDescent="0.25">
      <c r="B16" s="7" t="s">
        <v>32</v>
      </c>
      <c r="C16" s="9">
        <v>5734517</v>
      </c>
      <c r="D16" s="9">
        <v>6150512</v>
      </c>
      <c r="E16" s="20">
        <v>6150512</v>
      </c>
      <c r="F16" s="23">
        <v>1876694.55</v>
      </c>
      <c r="G16" s="9">
        <v>1446704.5499999998</v>
      </c>
      <c r="H16" s="9"/>
      <c r="I16" s="14"/>
      <c r="J16" s="14">
        <f t="shared" si="0"/>
        <v>0.23521692990762391</v>
      </c>
      <c r="K16" s="14">
        <f t="shared" si="1"/>
        <v>0</v>
      </c>
      <c r="L16" s="17">
        <f t="shared" si="2"/>
        <v>4703807.45</v>
      </c>
    </row>
    <row r="17" spans="2:12" ht="20.100000000000001" customHeight="1" x14ac:dyDescent="0.25">
      <c r="B17" s="7" t="s">
        <v>33</v>
      </c>
      <c r="C17" s="9">
        <v>20371200</v>
      </c>
      <c r="D17" s="9">
        <v>20385408</v>
      </c>
      <c r="E17" s="20">
        <v>20385408</v>
      </c>
      <c r="F17" s="23">
        <v>7043531.46</v>
      </c>
      <c r="G17" s="9">
        <v>5575474.9400000013</v>
      </c>
      <c r="H17" s="9"/>
      <c r="I17" s="14"/>
      <c r="J17" s="14">
        <f t="shared" si="0"/>
        <v>0.27350323034986601</v>
      </c>
      <c r="K17" s="14">
        <f t="shared" si="1"/>
        <v>0</v>
      </c>
      <c r="L17" s="17">
        <f t="shared" si="2"/>
        <v>14809933.059999999</v>
      </c>
    </row>
    <row r="18" spans="2:12" ht="20.100000000000001" customHeight="1" x14ac:dyDescent="0.25">
      <c r="B18" s="7" t="s">
        <v>34</v>
      </c>
      <c r="C18" s="9">
        <v>4272321</v>
      </c>
      <c r="D18" s="9">
        <v>2213380</v>
      </c>
      <c r="E18" s="20">
        <v>2213380</v>
      </c>
      <c r="F18" s="23">
        <v>1552830.8099999998</v>
      </c>
      <c r="G18" s="9">
        <v>1520355.2199999997</v>
      </c>
      <c r="H18" s="9"/>
      <c r="I18" s="14"/>
      <c r="J18" s="14">
        <f t="shared" si="0"/>
        <v>0.68689299623200706</v>
      </c>
      <c r="K18" s="14">
        <f t="shared" si="1"/>
        <v>0</v>
      </c>
      <c r="L18" s="17">
        <f t="shared" si="2"/>
        <v>693024.78000000026</v>
      </c>
    </row>
    <row r="19" spans="2:12" ht="20.100000000000001" customHeight="1" x14ac:dyDescent="0.25">
      <c r="B19" s="7" t="s">
        <v>35</v>
      </c>
      <c r="C19" s="9">
        <v>15647775</v>
      </c>
      <c r="D19" s="9">
        <v>15647775</v>
      </c>
      <c r="E19" s="20">
        <v>15647775</v>
      </c>
      <c r="F19" s="23">
        <v>8144626.6700000018</v>
      </c>
      <c r="G19" s="9">
        <v>7365742.3799999999</v>
      </c>
      <c r="H19" s="9"/>
      <c r="I19" s="14"/>
      <c r="J19" s="14">
        <f t="shared" si="0"/>
        <v>0.47072138882365067</v>
      </c>
      <c r="K19" s="14">
        <f t="shared" si="1"/>
        <v>0</v>
      </c>
      <c r="L19" s="17">
        <f t="shared" si="2"/>
        <v>8282032.6200000001</v>
      </c>
    </row>
    <row r="20" spans="2:12" ht="20.100000000000001" customHeight="1" x14ac:dyDescent="0.25">
      <c r="B20" s="7" t="s">
        <v>36</v>
      </c>
      <c r="C20" s="9">
        <v>16500000</v>
      </c>
      <c r="D20" s="9">
        <v>16500000</v>
      </c>
      <c r="E20" s="20">
        <v>16500000</v>
      </c>
      <c r="F20" s="23">
        <v>5871152.1600000011</v>
      </c>
      <c r="G20" s="9">
        <v>3532605.169999999</v>
      </c>
      <c r="H20" s="9"/>
      <c r="I20" s="14"/>
      <c r="J20" s="14">
        <f t="shared" si="0"/>
        <v>0.21409728303030298</v>
      </c>
      <c r="K20" s="14">
        <f t="shared" si="1"/>
        <v>0</v>
      </c>
      <c r="L20" s="17">
        <f t="shared" si="2"/>
        <v>12967394.830000002</v>
      </c>
    </row>
    <row r="21" spans="2:12" ht="20.100000000000001" customHeight="1" x14ac:dyDescent="0.25">
      <c r="B21" s="7" t="s">
        <v>37</v>
      </c>
      <c r="C21" s="9">
        <v>10500000</v>
      </c>
      <c r="D21" s="9">
        <v>12302382</v>
      </c>
      <c r="E21" s="20">
        <v>12302382</v>
      </c>
      <c r="F21" s="23">
        <v>7132923.7100000009</v>
      </c>
      <c r="G21" s="9">
        <v>4178711.66</v>
      </c>
      <c r="H21" s="9"/>
      <c r="I21" s="14"/>
      <c r="J21" s="14">
        <f t="shared" si="0"/>
        <v>0.33966687589444061</v>
      </c>
      <c r="K21" s="14">
        <f t="shared" si="1"/>
        <v>0</v>
      </c>
      <c r="L21" s="17">
        <f t="shared" si="2"/>
        <v>8123670.3399999999</v>
      </c>
    </row>
    <row r="22" spans="2:12" ht="20.100000000000001" customHeight="1" x14ac:dyDescent="0.25">
      <c r="B22" s="7" t="s">
        <v>38</v>
      </c>
      <c r="C22" s="9">
        <v>5218754</v>
      </c>
      <c r="D22" s="9">
        <v>5218754</v>
      </c>
      <c r="E22" s="20">
        <v>5218754</v>
      </c>
      <c r="F22" s="23">
        <v>2729777.19</v>
      </c>
      <c r="G22" s="9">
        <v>1298831.1300000001</v>
      </c>
      <c r="H22" s="9"/>
      <c r="I22" s="14"/>
      <c r="J22" s="14">
        <f t="shared" si="0"/>
        <v>0.24887763056085804</v>
      </c>
      <c r="K22" s="14">
        <f t="shared" si="1"/>
        <v>0</v>
      </c>
      <c r="L22" s="17">
        <f t="shared" si="2"/>
        <v>3919922.87</v>
      </c>
    </row>
    <row r="23" spans="2:12" ht="20.100000000000001" customHeight="1" x14ac:dyDescent="0.25">
      <c r="B23" s="7" t="s">
        <v>39</v>
      </c>
      <c r="C23" s="9">
        <v>3341800</v>
      </c>
      <c r="D23" s="9">
        <v>4805598</v>
      </c>
      <c r="E23" s="20">
        <v>4805598</v>
      </c>
      <c r="F23" s="23">
        <v>3196613.7499999995</v>
      </c>
      <c r="G23" s="9">
        <v>2268725.06</v>
      </c>
      <c r="H23" s="9"/>
      <c r="I23" s="14"/>
      <c r="J23" s="14">
        <f t="shared" si="0"/>
        <v>0.4721004669970314</v>
      </c>
      <c r="K23" s="14">
        <f t="shared" si="1"/>
        <v>0</v>
      </c>
      <c r="L23" s="17">
        <f t="shared" si="2"/>
        <v>2536872.94</v>
      </c>
    </row>
    <row r="24" spans="2:12" ht="20.100000000000001" customHeight="1" x14ac:dyDescent="0.25">
      <c r="B24" s="7" t="s">
        <v>40</v>
      </c>
      <c r="C24" s="9">
        <v>12640000</v>
      </c>
      <c r="D24" s="9">
        <v>12640000</v>
      </c>
      <c r="E24" s="20">
        <v>12640000</v>
      </c>
      <c r="F24" s="23">
        <v>4100087.2399999993</v>
      </c>
      <c r="G24" s="9">
        <v>3927759.6399999992</v>
      </c>
      <c r="H24" s="9"/>
      <c r="I24" s="14"/>
      <c r="J24" s="14">
        <f t="shared" si="0"/>
        <v>0.31074047784810122</v>
      </c>
      <c r="K24" s="14">
        <f t="shared" si="1"/>
        <v>0</v>
      </c>
      <c r="L24" s="17">
        <f t="shared" si="2"/>
        <v>8712240.3600000013</v>
      </c>
    </row>
    <row r="25" spans="2:12" ht="20.100000000000001" customHeight="1" x14ac:dyDescent="0.25">
      <c r="B25" s="7" t="s">
        <v>41</v>
      </c>
      <c r="C25" s="9">
        <v>5399077</v>
      </c>
      <c r="D25" s="9">
        <v>7076149</v>
      </c>
      <c r="E25" s="20">
        <v>7076149</v>
      </c>
      <c r="F25" s="23">
        <v>4283457.6500000004</v>
      </c>
      <c r="G25" s="9">
        <v>3673793.0600000015</v>
      </c>
      <c r="H25" s="9"/>
      <c r="I25" s="14"/>
      <c r="J25" s="14">
        <f t="shared" si="0"/>
        <v>0.51917972049486261</v>
      </c>
      <c r="K25" s="14">
        <f t="shared" si="1"/>
        <v>0</v>
      </c>
      <c r="L25" s="17">
        <f t="shared" si="2"/>
        <v>3402355.9399999985</v>
      </c>
    </row>
    <row r="26" spans="2:12" ht="20.100000000000001" customHeight="1" x14ac:dyDescent="0.25">
      <c r="B26" s="7" t="s">
        <v>42</v>
      </c>
      <c r="C26" s="9">
        <v>12970307</v>
      </c>
      <c r="D26" s="9">
        <v>18262574</v>
      </c>
      <c r="E26" s="20">
        <v>18262574</v>
      </c>
      <c r="F26" s="23">
        <v>6874448.2700000005</v>
      </c>
      <c r="G26" s="9">
        <v>5170742.28</v>
      </c>
      <c r="H26" s="9"/>
      <c r="I26" s="14"/>
      <c r="J26" s="14">
        <f t="shared" si="0"/>
        <v>0.28313326916567183</v>
      </c>
      <c r="K26" s="14">
        <f t="shared" si="1"/>
        <v>0</v>
      </c>
      <c r="L26" s="17">
        <f t="shared" si="2"/>
        <v>13091831.719999999</v>
      </c>
    </row>
    <row r="27" spans="2:12" ht="20.100000000000001" customHeight="1" x14ac:dyDescent="0.25">
      <c r="B27" s="7" t="s">
        <v>43</v>
      </c>
      <c r="C27" s="9">
        <v>9600000</v>
      </c>
      <c r="D27" s="9">
        <v>11678574</v>
      </c>
      <c r="E27" s="20">
        <v>11678574</v>
      </c>
      <c r="F27" s="23">
        <v>8277926.7499999953</v>
      </c>
      <c r="G27" s="9">
        <v>5373624.8299999973</v>
      </c>
      <c r="H27" s="9"/>
      <c r="I27" s="14"/>
      <c r="J27" s="14">
        <f t="shared" si="0"/>
        <v>0.46012679544608764</v>
      </c>
      <c r="K27" s="14">
        <f t="shared" si="1"/>
        <v>0</v>
      </c>
      <c r="L27" s="17">
        <f t="shared" si="2"/>
        <v>6304949.1700000027</v>
      </c>
    </row>
    <row r="28" spans="2:12" ht="20.100000000000001" customHeight="1" x14ac:dyDescent="0.25">
      <c r="B28" s="7" t="s">
        <v>44</v>
      </c>
      <c r="C28" s="9">
        <v>6100000</v>
      </c>
      <c r="D28" s="9">
        <v>7198398</v>
      </c>
      <c r="E28" s="20">
        <v>7198398</v>
      </c>
      <c r="F28" s="23">
        <v>3927751.0599999996</v>
      </c>
      <c r="G28" s="9">
        <v>4583803.91</v>
      </c>
      <c r="H28" s="9"/>
      <c r="I28" s="14"/>
      <c r="J28" s="14">
        <f t="shared" si="0"/>
        <v>0.63678111574269725</v>
      </c>
      <c r="K28" s="14">
        <f t="shared" si="1"/>
        <v>0</v>
      </c>
      <c r="L28" s="17">
        <f t="shared" si="2"/>
        <v>2614594.09</v>
      </c>
    </row>
    <row r="29" spans="2:12" ht="20.100000000000001" customHeight="1" x14ac:dyDescent="0.25">
      <c r="B29" s="7" t="s">
        <v>45</v>
      </c>
      <c r="C29" s="9">
        <v>7665813</v>
      </c>
      <c r="D29" s="9">
        <v>8000000</v>
      </c>
      <c r="E29" s="20">
        <v>8000000</v>
      </c>
      <c r="F29" s="23">
        <v>4223692.3699999992</v>
      </c>
      <c r="G29" s="9">
        <v>3552445.39</v>
      </c>
      <c r="H29" s="9"/>
      <c r="I29" s="14"/>
      <c r="J29" s="14">
        <f t="shared" si="0"/>
        <v>0.44405567374999999</v>
      </c>
      <c r="K29" s="14">
        <f t="shared" si="1"/>
        <v>0</v>
      </c>
      <c r="L29" s="17">
        <f t="shared" si="2"/>
        <v>4447554.6099999994</v>
      </c>
    </row>
    <row r="30" spans="2:12" ht="20.100000000000001" customHeight="1" x14ac:dyDescent="0.25">
      <c r="B30" s="7" t="s">
        <v>46</v>
      </c>
      <c r="C30" s="9">
        <v>1838084</v>
      </c>
      <c r="D30" s="9">
        <v>2873446</v>
      </c>
      <c r="E30" s="20">
        <v>2873446</v>
      </c>
      <c r="F30" s="23">
        <v>1239823.03</v>
      </c>
      <c r="G30" s="9">
        <v>685467.33</v>
      </c>
      <c r="H30" s="9"/>
      <c r="I30" s="14"/>
      <c r="J30" s="14">
        <f t="shared" si="0"/>
        <v>0.23855236186794529</v>
      </c>
      <c r="K30" s="14">
        <f t="shared" si="1"/>
        <v>0</v>
      </c>
      <c r="L30" s="17">
        <f t="shared" si="2"/>
        <v>2187978.67</v>
      </c>
    </row>
    <row r="31" spans="2:12" ht="20.100000000000001" customHeight="1" x14ac:dyDescent="0.25">
      <c r="B31" s="7" t="s">
        <v>47</v>
      </c>
      <c r="C31" s="9">
        <v>3770850</v>
      </c>
      <c r="D31" s="9">
        <v>3285413</v>
      </c>
      <c r="E31" s="20">
        <v>3285413</v>
      </c>
      <c r="F31" s="23">
        <v>1783577.0799999998</v>
      </c>
      <c r="G31" s="9">
        <v>1197916.8999999999</v>
      </c>
      <c r="H31" s="9"/>
      <c r="I31" s="14"/>
      <c r="J31" s="14">
        <f t="shared" si="0"/>
        <v>0.36461683812659168</v>
      </c>
      <c r="K31" s="14">
        <f t="shared" si="1"/>
        <v>0</v>
      </c>
      <c r="L31" s="17">
        <f t="shared" si="2"/>
        <v>2087496.1</v>
      </c>
    </row>
    <row r="32" spans="2:12" ht="20.100000000000001" customHeight="1" x14ac:dyDescent="0.25">
      <c r="B32" s="7" t="s">
        <v>48</v>
      </c>
      <c r="C32" s="9">
        <v>3713223</v>
      </c>
      <c r="D32" s="9">
        <v>4762893</v>
      </c>
      <c r="E32" s="20">
        <v>4762893</v>
      </c>
      <c r="F32" s="23">
        <v>4643695.3900000006</v>
      </c>
      <c r="G32" s="9">
        <v>2493260.9800000004</v>
      </c>
      <c r="H32" s="9"/>
      <c r="I32" s="14"/>
      <c r="J32" s="14">
        <f t="shared" si="0"/>
        <v>0.52347616879069092</v>
      </c>
      <c r="K32" s="14">
        <f t="shared" si="1"/>
        <v>0</v>
      </c>
      <c r="L32" s="17">
        <f t="shared" si="2"/>
        <v>2269632.0199999996</v>
      </c>
    </row>
    <row r="33" spans="2:12" ht="20.100000000000001" customHeight="1" x14ac:dyDescent="0.25">
      <c r="B33" s="7" t="s">
        <v>49</v>
      </c>
      <c r="C33" s="9">
        <v>2582004</v>
      </c>
      <c r="D33" s="9">
        <v>2582004</v>
      </c>
      <c r="E33" s="20">
        <v>2582004</v>
      </c>
      <c r="F33" s="23">
        <v>1623604.9300000002</v>
      </c>
      <c r="G33" s="9">
        <v>1202127</v>
      </c>
      <c r="H33" s="9"/>
      <c r="I33" s="14"/>
      <c r="J33" s="14">
        <f t="shared" si="0"/>
        <v>0.46557906184498554</v>
      </c>
      <c r="K33" s="14">
        <f t="shared" si="1"/>
        <v>0</v>
      </c>
      <c r="L33" s="17">
        <f t="shared" si="2"/>
        <v>1379877</v>
      </c>
    </row>
    <row r="34" spans="2:12" ht="20.100000000000001" customHeight="1" x14ac:dyDescent="0.25">
      <c r="B34" s="7" t="s">
        <v>50</v>
      </c>
      <c r="C34" s="9">
        <v>2981000</v>
      </c>
      <c r="D34" s="9">
        <v>2864188</v>
      </c>
      <c r="E34" s="20">
        <v>2864188</v>
      </c>
      <c r="F34" s="23">
        <v>2140140.2799999998</v>
      </c>
      <c r="G34" s="9">
        <v>2074216.3099999998</v>
      </c>
      <c r="H34" s="9"/>
      <c r="I34" s="14"/>
      <c r="J34" s="14">
        <f t="shared" si="0"/>
        <v>0.72419000079603701</v>
      </c>
      <c r="K34" s="14">
        <f t="shared" si="1"/>
        <v>0</v>
      </c>
      <c r="L34" s="17">
        <f t="shared" si="2"/>
        <v>789971.69000000018</v>
      </c>
    </row>
    <row r="35" spans="2:12" ht="20.100000000000001" customHeight="1" x14ac:dyDescent="0.25">
      <c r="B35" s="7" t="s">
        <v>51</v>
      </c>
      <c r="C35" s="9">
        <v>3010862</v>
      </c>
      <c r="D35" s="9">
        <v>5784562</v>
      </c>
      <c r="E35" s="20">
        <v>5784562</v>
      </c>
      <c r="F35" s="23">
        <v>3460151.4699999997</v>
      </c>
      <c r="G35" s="9">
        <v>2369645.0499999998</v>
      </c>
      <c r="H35" s="9"/>
      <c r="I35" s="14"/>
      <c r="J35" s="14">
        <f t="shared" si="0"/>
        <v>0.4096498663165854</v>
      </c>
      <c r="K35" s="14">
        <f t="shared" si="1"/>
        <v>0</v>
      </c>
      <c r="L35" s="17">
        <f t="shared" si="2"/>
        <v>3414916.95</v>
      </c>
    </row>
    <row r="36" spans="2:12" ht="20.100000000000001" customHeight="1" x14ac:dyDescent="0.25">
      <c r="B36" s="7" t="s">
        <v>52</v>
      </c>
      <c r="C36" s="9">
        <v>4500000</v>
      </c>
      <c r="D36" s="9">
        <v>3239343</v>
      </c>
      <c r="E36" s="20">
        <v>3239343</v>
      </c>
      <c r="F36" s="23">
        <v>2847619.56</v>
      </c>
      <c r="G36" s="9">
        <v>1509599.31</v>
      </c>
      <c r="H36" s="9"/>
      <c r="I36" s="14"/>
      <c r="J36" s="14">
        <f t="shared" si="0"/>
        <v>0.46602021150585166</v>
      </c>
      <c r="K36" s="14">
        <f t="shared" si="1"/>
        <v>0</v>
      </c>
      <c r="L36" s="17">
        <f t="shared" si="2"/>
        <v>1729743.69</v>
      </c>
    </row>
    <row r="37" spans="2:12" ht="20.100000000000001" customHeight="1" x14ac:dyDescent="0.25">
      <c r="B37" s="7" t="s">
        <v>53</v>
      </c>
      <c r="C37" s="9">
        <v>1639304</v>
      </c>
      <c r="D37" s="9">
        <v>1639304</v>
      </c>
      <c r="E37" s="20">
        <v>1639304</v>
      </c>
      <c r="F37" s="23">
        <v>1516489.47</v>
      </c>
      <c r="G37" s="9">
        <v>1408568.35</v>
      </c>
      <c r="H37" s="9"/>
      <c r="I37" s="14"/>
      <c r="J37" s="14">
        <f t="shared" si="0"/>
        <v>0.85924779662588524</v>
      </c>
      <c r="K37" s="14">
        <f t="shared" si="1"/>
        <v>0</v>
      </c>
      <c r="L37" s="17">
        <f t="shared" si="2"/>
        <v>230735.64999999991</v>
      </c>
    </row>
    <row r="38" spans="2:12" ht="20.100000000000001" customHeight="1" x14ac:dyDescent="0.25">
      <c r="B38" s="7" t="s">
        <v>54</v>
      </c>
      <c r="C38" s="9">
        <v>163328</v>
      </c>
      <c r="D38" s="9">
        <v>2114509</v>
      </c>
      <c r="E38" s="20">
        <v>2114509</v>
      </c>
      <c r="F38" s="23">
        <v>1985928.57</v>
      </c>
      <c r="G38" s="9">
        <v>1814628.57</v>
      </c>
      <c r="H38" s="9"/>
      <c r="I38" s="14"/>
      <c r="J38" s="14">
        <f t="shared" si="0"/>
        <v>0.85817963886651705</v>
      </c>
      <c r="K38" s="14">
        <f t="shared" si="1"/>
        <v>0</v>
      </c>
      <c r="L38" s="17">
        <f t="shared" si="2"/>
        <v>299880.42999999993</v>
      </c>
    </row>
    <row r="39" spans="2:12" ht="20.100000000000001" customHeight="1" x14ac:dyDescent="0.25">
      <c r="B39" s="7" t="s">
        <v>55</v>
      </c>
      <c r="C39" s="9">
        <v>2389000</v>
      </c>
      <c r="D39" s="9">
        <v>4025813</v>
      </c>
      <c r="E39" s="20">
        <v>4025813</v>
      </c>
      <c r="F39" s="23">
        <v>1458132.4500000004</v>
      </c>
      <c r="G39" s="9">
        <v>1056414.92</v>
      </c>
      <c r="H39" s="9"/>
      <c r="I39" s="14"/>
      <c r="J39" s="14">
        <f t="shared" si="0"/>
        <v>0.26241033053447838</v>
      </c>
      <c r="K39" s="14">
        <f t="shared" si="1"/>
        <v>0</v>
      </c>
      <c r="L39" s="17">
        <f t="shared" si="2"/>
        <v>2969398.08</v>
      </c>
    </row>
    <row r="40" spans="2:12" ht="20.100000000000001" customHeight="1" x14ac:dyDescent="0.25">
      <c r="B40" s="7" t="s">
        <v>56</v>
      </c>
      <c r="C40" s="9">
        <v>1261191</v>
      </c>
      <c r="D40" s="9">
        <v>1261191</v>
      </c>
      <c r="E40" s="20">
        <v>1261191</v>
      </c>
      <c r="F40" s="23">
        <v>441295.91</v>
      </c>
      <c r="G40" s="9">
        <v>285218.90999999997</v>
      </c>
      <c r="H40" s="9"/>
      <c r="I40" s="14"/>
      <c r="J40" s="14">
        <f t="shared" si="0"/>
        <v>0.22615044826675734</v>
      </c>
      <c r="K40" s="14">
        <f t="shared" si="1"/>
        <v>0</v>
      </c>
      <c r="L40" s="17">
        <f t="shared" si="2"/>
        <v>975972.09000000008</v>
      </c>
    </row>
    <row r="41" spans="2:12" ht="20.100000000000001" customHeight="1" x14ac:dyDescent="0.25">
      <c r="B41" s="7" t="s">
        <v>57</v>
      </c>
      <c r="C41" s="9">
        <v>1300000</v>
      </c>
      <c r="D41" s="9">
        <v>2044551</v>
      </c>
      <c r="E41" s="20">
        <v>2044551</v>
      </c>
      <c r="F41" s="23">
        <v>290053.2</v>
      </c>
      <c r="G41" s="9">
        <v>32844</v>
      </c>
      <c r="H41" s="9"/>
      <c r="I41" s="14"/>
      <c r="J41" s="14">
        <f t="shared" si="0"/>
        <v>1.6064162742822262E-2</v>
      </c>
      <c r="K41" s="14">
        <f t="shared" si="1"/>
        <v>0</v>
      </c>
      <c r="L41" s="17">
        <f t="shared" si="2"/>
        <v>2011707</v>
      </c>
    </row>
    <row r="42" spans="2:12" ht="20.100000000000001" customHeight="1" x14ac:dyDescent="0.25">
      <c r="B42" s="7" t="s">
        <v>58</v>
      </c>
      <c r="C42" s="9">
        <v>6135903</v>
      </c>
      <c r="D42" s="9">
        <v>6005575</v>
      </c>
      <c r="E42" s="20">
        <v>6005575</v>
      </c>
      <c r="F42" s="23">
        <v>2610097.0500000003</v>
      </c>
      <c r="G42" s="9">
        <v>1641522.53</v>
      </c>
      <c r="H42" s="9"/>
      <c r="I42" s="14"/>
      <c r="J42" s="14">
        <f t="shared" si="0"/>
        <v>0.27333311631275942</v>
      </c>
      <c r="K42" s="14">
        <f t="shared" si="1"/>
        <v>0</v>
      </c>
      <c r="L42" s="17">
        <f t="shared" si="2"/>
        <v>4364052.47</v>
      </c>
    </row>
    <row r="43" spans="2:12" ht="20.100000000000001" customHeight="1" x14ac:dyDescent="0.25">
      <c r="B43" s="7" t="s">
        <v>59</v>
      </c>
      <c r="C43" s="9">
        <v>7432268</v>
      </c>
      <c r="D43" s="9">
        <v>6432268</v>
      </c>
      <c r="E43" s="20">
        <v>6432268</v>
      </c>
      <c r="F43" s="23">
        <v>3117823.72</v>
      </c>
      <c r="G43" s="9">
        <v>2456427.7000000002</v>
      </c>
      <c r="H43" s="9"/>
      <c r="I43" s="14"/>
      <c r="J43" s="14">
        <f t="shared" si="0"/>
        <v>0.38189137952585311</v>
      </c>
      <c r="K43" s="14">
        <f t="shared" si="1"/>
        <v>0</v>
      </c>
      <c r="L43" s="17">
        <f t="shared" si="2"/>
        <v>3975840.3</v>
      </c>
    </row>
    <row r="44" spans="2:12" ht="20.100000000000001" customHeight="1" x14ac:dyDescent="0.25">
      <c r="B44" s="7" t="s">
        <v>60</v>
      </c>
      <c r="C44" s="9">
        <v>10002456</v>
      </c>
      <c r="D44" s="9">
        <v>9872973</v>
      </c>
      <c r="E44" s="20">
        <v>9872973</v>
      </c>
      <c r="F44" s="23">
        <v>3233388.0700000003</v>
      </c>
      <c r="G44" s="9">
        <v>1242918.49</v>
      </c>
      <c r="H44" s="9"/>
      <c r="I44" s="14"/>
      <c r="J44" s="14">
        <f t="shared" si="0"/>
        <v>0.12589100466495756</v>
      </c>
      <c r="K44" s="14">
        <f t="shared" si="1"/>
        <v>0</v>
      </c>
      <c r="L44" s="17">
        <f t="shared" si="2"/>
        <v>8630054.5099999998</v>
      </c>
    </row>
    <row r="45" spans="2:12" ht="20.100000000000001" customHeight="1" x14ac:dyDescent="0.25">
      <c r="B45" s="7" t="s">
        <v>61</v>
      </c>
      <c r="C45" s="9">
        <v>630907</v>
      </c>
      <c r="D45" s="9">
        <v>3377671</v>
      </c>
      <c r="E45" s="20">
        <v>3377671</v>
      </c>
      <c r="F45" s="23">
        <v>1301020.27</v>
      </c>
      <c r="G45" s="9">
        <v>1218176.7200000002</v>
      </c>
      <c r="H45" s="9"/>
      <c r="I45" s="14"/>
      <c r="J45" s="14">
        <f t="shared" si="0"/>
        <v>0.36065582467919471</v>
      </c>
      <c r="K45" s="14">
        <f t="shared" si="1"/>
        <v>0</v>
      </c>
      <c r="L45" s="17">
        <f t="shared" si="2"/>
        <v>2159494.2799999998</v>
      </c>
    </row>
    <row r="46" spans="2:12" ht="23.25" customHeight="1" x14ac:dyDescent="0.25">
      <c r="B46" s="29" t="s">
        <v>9</v>
      </c>
      <c r="C46" s="11">
        <f t="shared" ref="C46:H46" si="3">SUM(C14:C45)</f>
        <v>265378350</v>
      </c>
      <c r="D46" s="11">
        <f t="shared" si="3"/>
        <v>289405522</v>
      </c>
      <c r="E46" s="11">
        <f t="shared" si="3"/>
        <v>289405522</v>
      </c>
      <c r="F46" s="11">
        <f t="shared" si="3"/>
        <v>141606029.88000003</v>
      </c>
      <c r="G46" s="11">
        <f t="shared" si="3"/>
        <v>102309946.34999998</v>
      </c>
      <c r="H46" s="11">
        <f t="shared" si="3"/>
        <v>0</v>
      </c>
      <c r="I46" s="15">
        <f>IF(ISERROR(+#REF!/E46)=TRUE,0,++#REF!/E46)</f>
        <v>0</v>
      </c>
      <c r="J46" s="15">
        <f>IF(ISERROR(+G46/E46)=TRUE,0,++G46/E46)</f>
        <v>0.35351760271526533</v>
      </c>
      <c r="K46" s="15">
        <f>IF(ISERROR(+H46/E46)=TRUE,0,++H46/E46)</f>
        <v>0</v>
      </c>
      <c r="L46" s="18">
        <f>SUM(L14:L45)</f>
        <v>187095575.65000004</v>
      </c>
    </row>
    <row r="47" spans="2:12" x14ac:dyDescent="0.2">
      <c r="B47" s="12" t="s">
        <v>70</v>
      </c>
    </row>
    <row r="49" spans="2:11" s="30" customFormat="1" x14ac:dyDescent="0.25">
      <c r="K49" s="36"/>
    </row>
    <row r="50" spans="2:11" s="34" customFormat="1" x14ac:dyDescent="0.25">
      <c r="K50" s="35"/>
    </row>
    <row r="51" spans="2:11" s="34" customFormat="1" x14ac:dyDescent="0.25">
      <c r="K51" s="35"/>
    </row>
    <row r="52" spans="2:11" s="34" customFormat="1" x14ac:dyDescent="0.25">
      <c r="B52" s="43" t="s">
        <v>62</v>
      </c>
      <c r="C52" s="43" t="s">
        <v>8</v>
      </c>
      <c r="D52" s="43" t="s">
        <v>7</v>
      </c>
      <c r="E52" s="44" t="s">
        <v>23</v>
      </c>
      <c r="F52" s="44" t="s">
        <v>24</v>
      </c>
      <c r="G52" s="44" t="s">
        <v>68</v>
      </c>
      <c r="K52" s="35"/>
    </row>
    <row r="53" spans="2:11" s="34" customFormat="1" x14ac:dyDescent="0.25">
      <c r="B53" s="34" t="s">
        <v>63</v>
      </c>
      <c r="C53" s="53">
        <f>C46/$A$1</f>
        <v>265.37835000000001</v>
      </c>
      <c r="D53" s="53">
        <f>D46/$A$1</f>
        <v>289.40552200000002</v>
      </c>
      <c r="E53" s="53">
        <f>E46/$A$1</f>
        <v>289.40552200000002</v>
      </c>
      <c r="F53" s="53">
        <f>F46/$A$1</f>
        <v>141.60602988000002</v>
      </c>
      <c r="G53" s="53">
        <f>G46/$A$1</f>
        <v>102.30994634999998</v>
      </c>
      <c r="K53" s="35"/>
    </row>
    <row r="54" spans="2:11" s="34" customFormat="1" x14ac:dyDescent="0.25">
      <c r="C54" s="53"/>
      <c r="D54" s="53"/>
      <c r="E54" s="53"/>
      <c r="F54" s="53"/>
      <c r="G54" s="53"/>
      <c r="K54" s="35"/>
    </row>
    <row r="55" spans="2:11" s="34" customFormat="1" x14ac:dyDescent="0.25">
      <c r="C55" s="53"/>
      <c r="D55" s="53"/>
      <c r="E55" s="53"/>
      <c r="F55" s="53"/>
      <c r="G55" s="53"/>
      <c r="K55" s="35"/>
    </row>
    <row r="56" spans="2:11" s="34" customFormat="1" x14ac:dyDescent="0.25">
      <c r="C56" s="53"/>
      <c r="D56" s="53"/>
      <c r="E56" s="53"/>
      <c r="F56" s="53"/>
      <c r="G56" s="53"/>
      <c r="K56" s="35"/>
    </row>
    <row r="57" spans="2:11" s="34" customFormat="1" x14ac:dyDescent="0.25">
      <c r="K57" s="35"/>
    </row>
    <row r="58" spans="2:11" s="34" customFormat="1" x14ac:dyDescent="0.25">
      <c r="K58" s="35"/>
    </row>
    <row r="59" spans="2:11" s="34" customFormat="1" x14ac:dyDescent="0.25">
      <c r="K59" s="35"/>
    </row>
    <row r="60" spans="2:11" s="34" customFormat="1" x14ac:dyDescent="0.25">
      <c r="K60" s="35"/>
    </row>
    <row r="61" spans="2:11" s="34" customFormat="1" x14ac:dyDescent="0.25">
      <c r="K61" s="35"/>
    </row>
  </sheetData>
  <mergeCells count="10">
    <mergeCell ref="B2:L6"/>
    <mergeCell ref="I11:K11"/>
    <mergeCell ref="I12:K12"/>
    <mergeCell ref="L12:L13"/>
    <mergeCell ref="H12:H13"/>
    <mergeCell ref="B12:B13"/>
    <mergeCell ref="C12:D12"/>
    <mergeCell ref="F12:F13"/>
    <mergeCell ref="G12:G13"/>
    <mergeCell ref="E12:E13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5" orientation="portrait" r:id="rId1"/>
  <headerFooter>
    <oddFooter>&amp;CPágina 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L59"/>
  <sheetViews>
    <sheetView showGridLines="0" zoomScale="85" zoomScaleNormal="85" workbookViewId="0">
      <selection activeCell="F14" sqref="F14:G44"/>
    </sheetView>
  </sheetViews>
  <sheetFormatPr baseColWidth="10" defaultRowHeight="15" x14ac:dyDescent="0.25"/>
  <cols>
    <col min="1" max="1" width="5.85546875" style="1" customWidth="1"/>
    <col min="2" max="2" width="65.7109375" style="1" customWidth="1"/>
    <col min="3" max="5" width="14.7109375" style="1" customWidth="1"/>
    <col min="6" max="7" width="15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6384" width="11.42578125" style="1"/>
  </cols>
  <sheetData>
    <row r="1" spans="1:12" x14ac:dyDescent="0.25">
      <c r="A1" s="30">
        <v>1000000</v>
      </c>
    </row>
    <row r="2" spans="1:12" ht="15" customHeight="1" x14ac:dyDescent="0.25">
      <c r="B2" s="71" t="s">
        <v>69</v>
      </c>
      <c r="C2" s="71"/>
      <c r="D2" s="71"/>
      <c r="E2" s="71"/>
      <c r="F2" s="71"/>
      <c r="G2" s="71"/>
      <c r="H2" s="71"/>
      <c r="I2" s="71"/>
      <c r="J2" s="71"/>
      <c r="K2" s="71"/>
      <c r="L2" s="71"/>
    </row>
    <row r="3" spans="1:12" ht="15.75" customHeight="1" x14ac:dyDescent="0.25"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</row>
    <row r="4" spans="1:12" ht="15" customHeight="1" x14ac:dyDescent="0.25"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</row>
    <row r="5" spans="1:12" ht="15" customHeight="1" x14ac:dyDescent="0.25"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</row>
    <row r="6" spans="1:12" ht="15" customHeight="1" x14ac:dyDescent="0.25"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</row>
    <row r="8" spans="1:12" ht="15.75" x14ac:dyDescent="0.25">
      <c r="B8" s="2" t="s">
        <v>12</v>
      </c>
    </row>
    <row r="9" spans="1:12" x14ac:dyDescent="0.2">
      <c r="B9" s="3" t="s">
        <v>2</v>
      </c>
    </row>
    <row r="11" spans="1:12" x14ac:dyDescent="0.25">
      <c r="B11" s="4"/>
      <c r="I11" s="77"/>
      <c r="J11" s="77"/>
      <c r="K11" s="77"/>
      <c r="L11" s="33" t="s">
        <v>28</v>
      </c>
    </row>
    <row r="12" spans="1:12" s="5" customFormat="1" ht="15" customHeight="1" x14ac:dyDescent="0.25">
      <c r="B12" s="75" t="s">
        <v>27</v>
      </c>
      <c r="C12" s="74" t="s">
        <v>0</v>
      </c>
      <c r="D12" s="74"/>
      <c r="E12" s="72" t="s">
        <v>13</v>
      </c>
      <c r="F12" s="72" t="s">
        <v>29</v>
      </c>
      <c r="G12" s="72" t="s">
        <v>71</v>
      </c>
      <c r="H12" s="72" t="s">
        <v>20</v>
      </c>
      <c r="I12" s="78" t="s">
        <v>22</v>
      </c>
      <c r="J12" s="78"/>
      <c r="K12" s="78"/>
      <c r="L12" s="69" t="s">
        <v>21</v>
      </c>
    </row>
    <row r="13" spans="1:12" s="5" customFormat="1" ht="40.5" customHeight="1" x14ac:dyDescent="0.25">
      <c r="B13" s="76"/>
      <c r="C13" s="66" t="s">
        <v>8</v>
      </c>
      <c r="D13" s="66" t="s">
        <v>7</v>
      </c>
      <c r="E13" s="73"/>
      <c r="F13" s="73"/>
      <c r="G13" s="73"/>
      <c r="H13" s="73"/>
      <c r="I13" s="66" t="s">
        <v>14</v>
      </c>
      <c r="J13" s="66" t="s">
        <v>15</v>
      </c>
      <c r="K13" s="67" t="s">
        <v>16</v>
      </c>
      <c r="L13" s="70"/>
    </row>
    <row r="14" spans="1:12" ht="20.100000000000001" customHeight="1" x14ac:dyDescent="0.25">
      <c r="B14" s="25" t="s">
        <v>30</v>
      </c>
      <c r="C14" s="62">
        <v>0</v>
      </c>
      <c r="D14" s="62">
        <v>3821573</v>
      </c>
      <c r="E14" s="63">
        <v>3821573</v>
      </c>
      <c r="F14" s="63">
        <v>3821543.8699999992</v>
      </c>
      <c r="G14" s="55">
        <v>0</v>
      </c>
      <c r="H14" s="8"/>
      <c r="I14" s="13">
        <f>IF(ISERROR(+#REF!/E14)=TRUE,0,++#REF!/E14)</f>
        <v>0</v>
      </c>
      <c r="J14" s="13">
        <f>IF(ISERROR(+G14/E14)=TRUE,0,++G14/E14)</f>
        <v>0</v>
      </c>
      <c r="K14" s="13">
        <f>IF(ISERROR(+H14/E14)=TRUE,0,++H14/E14)</f>
        <v>0</v>
      </c>
      <c r="L14" s="16">
        <f>+D14-G14</f>
        <v>3821573</v>
      </c>
    </row>
    <row r="15" spans="1:12" ht="20.100000000000001" customHeight="1" x14ac:dyDescent="0.25">
      <c r="B15" s="42" t="s">
        <v>31</v>
      </c>
      <c r="C15" s="64">
        <v>0</v>
      </c>
      <c r="D15" s="64">
        <v>7622111</v>
      </c>
      <c r="E15" s="65">
        <v>7622111</v>
      </c>
      <c r="F15" s="65">
        <v>2215469.6</v>
      </c>
      <c r="G15" s="57">
        <v>1915447.47</v>
      </c>
      <c r="H15" s="38"/>
      <c r="I15" s="40"/>
      <c r="J15" s="40">
        <f t="shared" ref="J15:J44" si="0">IF(ISERROR(+G15/E15)=TRUE,0,++G15/E15)</f>
        <v>0.25130143998165339</v>
      </c>
      <c r="K15" s="40">
        <f t="shared" ref="K15:K44" si="1">IF(ISERROR(+H15/E15)=TRUE,0,++H15/E15)</f>
        <v>0</v>
      </c>
      <c r="L15" s="41">
        <f t="shared" ref="L15:L44" si="2">+D15-G15</f>
        <v>5706663.5300000003</v>
      </c>
    </row>
    <row r="16" spans="1:12" ht="20.100000000000001" customHeight="1" x14ac:dyDescent="0.25">
      <c r="B16" s="42" t="s">
        <v>32</v>
      </c>
      <c r="C16" s="64">
        <v>0</v>
      </c>
      <c r="D16" s="64">
        <v>13284618</v>
      </c>
      <c r="E16" s="65">
        <v>13284618</v>
      </c>
      <c r="F16" s="65">
        <v>6579672.1999999983</v>
      </c>
      <c r="G16" s="57">
        <v>4270434.6499999994</v>
      </c>
      <c r="H16" s="38"/>
      <c r="I16" s="40"/>
      <c r="J16" s="40">
        <f t="shared" si="0"/>
        <v>0.32145709044851717</v>
      </c>
      <c r="K16" s="40">
        <f t="shared" si="1"/>
        <v>0</v>
      </c>
      <c r="L16" s="41">
        <f t="shared" si="2"/>
        <v>9014183.3500000015</v>
      </c>
    </row>
    <row r="17" spans="2:12" ht="20.100000000000001" customHeight="1" x14ac:dyDescent="0.25">
      <c r="B17" s="42" t="s">
        <v>33</v>
      </c>
      <c r="C17" s="64">
        <v>0</v>
      </c>
      <c r="D17" s="64">
        <v>12966489</v>
      </c>
      <c r="E17" s="65">
        <v>12966489</v>
      </c>
      <c r="F17" s="65">
        <v>9633205.9499999993</v>
      </c>
      <c r="G17" s="57">
        <v>6583476.5399999991</v>
      </c>
      <c r="H17" s="38"/>
      <c r="I17" s="40"/>
      <c r="J17" s="40">
        <f t="shared" si="0"/>
        <v>0.50773008329394331</v>
      </c>
      <c r="K17" s="40">
        <f t="shared" si="1"/>
        <v>0</v>
      </c>
      <c r="L17" s="41">
        <f t="shared" si="2"/>
        <v>6383012.4600000009</v>
      </c>
    </row>
    <row r="18" spans="2:12" ht="20.100000000000001" customHeight="1" x14ac:dyDescent="0.25">
      <c r="B18" s="42" t="s">
        <v>34</v>
      </c>
      <c r="C18" s="64">
        <v>0</v>
      </c>
      <c r="D18" s="64">
        <v>3714918</v>
      </c>
      <c r="E18" s="65">
        <v>3714918</v>
      </c>
      <c r="F18" s="65">
        <v>849988.65</v>
      </c>
      <c r="G18" s="57">
        <v>780226.15</v>
      </c>
      <c r="H18" s="38"/>
      <c r="I18" s="40"/>
      <c r="J18" s="40">
        <f t="shared" si="0"/>
        <v>0.21002513379837726</v>
      </c>
      <c r="K18" s="40">
        <f t="shared" si="1"/>
        <v>0</v>
      </c>
      <c r="L18" s="41">
        <f t="shared" si="2"/>
        <v>2934691.85</v>
      </c>
    </row>
    <row r="19" spans="2:12" ht="20.100000000000001" customHeight="1" x14ac:dyDescent="0.25">
      <c r="B19" s="42" t="s">
        <v>35</v>
      </c>
      <c r="C19" s="64">
        <v>0</v>
      </c>
      <c r="D19" s="64">
        <v>38796484</v>
      </c>
      <c r="E19" s="65">
        <v>38796484</v>
      </c>
      <c r="F19" s="65">
        <v>20918096.969999995</v>
      </c>
      <c r="G19" s="57">
        <v>15698658.969999999</v>
      </c>
      <c r="H19" s="38"/>
      <c r="I19" s="40"/>
      <c r="J19" s="40">
        <f t="shared" si="0"/>
        <v>0.404641280637699</v>
      </c>
      <c r="K19" s="40">
        <f t="shared" si="1"/>
        <v>0</v>
      </c>
      <c r="L19" s="41">
        <f t="shared" si="2"/>
        <v>23097825.030000001</v>
      </c>
    </row>
    <row r="20" spans="2:12" ht="20.100000000000001" customHeight="1" x14ac:dyDescent="0.25">
      <c r="B20" s="42" t="s">
        <v>36</v>
      </c>
      <c r="C20" s="64">
        <v>0</v>
      </c>
      <c r="D20" s="64">
        <v>30313389</v>
      </c>
      <c r="E20" s="65">
        <v>30313389</v>
      </c>
      <c r="F20" s="65">
        <v>17714804.379999999</v>
      </c>
      <c r="G20" s="57">
        <v>12938793.189999996</v>
      </c>
      <c r="H20" s="38"/>
      <c r="I20" s="40"/>
      <c r="J20" s="40">
        <f t="shared" si="0"/>
        <v>0.42683426752449211</v>
      </c>
      <c r="K20" s="40">
        <f t="shared" si="1"/>
        <v>0</v>
      </c>
      <c r="L20" s="41">
        <f t="shared" si="2"/>
        <v>17374595.810000002</v>
      </c>
    </row>
    <row r="21" spans="2:12" ht="20.100000000000001" customHeight="1" x14ac:dyDescent="0.25">
      <c r="B21" s="42" t="s">
        <v>37</v>
      </c>
      <c r="C21" s="64">
        <v>0</v>
      </c>
      <c r="D21" s="64">
        <v>42088843</v>
      </c>
      <c r="E21" s="65">
        <v>42088843</v>
      </c>
      <c r="F21" s="65">
        <v>21567625.440000005</v>
      </c>
      <c r="G21" s="57">
        <v>16473178.939999998</v>
      </c>
      <c r="H21" s="38"/>
      <c r="I21" s="40"/>
      <c r="J21" s="40">
        <f t="shared" si="0"/>
        <v>0.39139063385515249</v>
      </c>
      <c r="K21" s="40">
        <f t="shared" si="1"/>
        <v>0</v>
      </c>
      <c r="L21" s="41">
        <f t="shared" si="2"/>
        <v>25615664.060000002</v>
      </c>
    </row>
    <row r="22" spans="2:12" ht="20.100000000000001" customHeight="1" x14ac:dyDescent="0.25">
      <c r="B22" s="42" t="s">
        <v>38</v>
      </c>
      <c r="C22" s="64">
        <v>0</v>
      </c>
      <c r="D22" s="64">
        <v>8792694</v>
      </c>
      <c r="E22" s="65">
        <v>8792694</v>
      </c>
      <c r="F22" s="65">
        <v>3706194.84</v>
      </c>
      <c r="G22" s="57">
        <v>2914593.6</v>
      </c>
      <c r="H22" s="38"/>
      <c r="I22" s="40"/>
      <c r="J22" s="40">
        <f t="shared" si="0"/>
        <v>0.33147902110547689</v>
      </c>
      <c r="K22" s="40">
        <f t="shared" si="1"/>
        <v>0</v>
      </c>
      <c r="L22" s="41">
        <f t="shared" si="2"/>
        <v>5878100.4000000004</v>
      </c>
    </row>
    <row r="23" spans="2:12" ht="20.100000000000001" customHeight="1" x14ac:dyDescent="0.25">
      <c r="B23" s="42" t="s">
        <v>39</v>
      </c>
      <c r="C23" s="64">
        <v>0</v>
      </c>
      <c r="D23" s="64">
        <v>20619542</v>
      </c>
      <c r="E23" s="65">
        <v>20619542</v>
      </c>
      <c r="F23" s="65">
        <v>10007142.01</v>
      </c>
      <c r="G23" s="57">
        <v>6929679.4900000002</v>
      </c>
      <c r="H23" s="38"/>
      <c r="I23" s="40"/>
      <c r="J23" s="40">
        <f t="shared" si="0"/>
        <v>0.33607339532565761</v>
      </c>
      <c r="K23" s="40">
        <f t="shared" si="1"/>
        <v>0</v>
      </c>
      <c r="L23" s="41">
        <f t="shared" si="2"/>
        <v>13689862.51</v>
      </c>
    </row>
    <row r="24" spans="2:12" ht="20.100000000000001" customHeight="1" x14ac:dyDescent="0.25">
      <c r="B24" s="42" t="s">
        <v>40</v>
      </c>
      <c r="C24" s="64">
        <v>0</v>
      </c>
      <c r="D24" s="64">
        <v>39918897</v>
      </c>
      <c r="E24" s="65">
        <v>39918897</v>
      </c>
      <c r="F24" s="65">
        <v>30622185.25</v>
      </c>
      <c r="G24" s="57">
        <v>27106113.609999996</v>
      </c>
      <c r="H24" s="38"/>
      <c r="I24" s="40"/>
      <c r="J24" s="40">
        <f t="shared" si="0"/>
        <v>0.67902962373935316</v>
      </c>
      <c r="K24" s="40">
        <f t="shared" si="1"/>
        <v>0</v>
      </c>
      <c r="L24" s="41">
        <f t="shared" si="2"/>
        <v>12812783.390000004</v>
      </c>
    </row>
    <row r="25" spans="2:12" ht="20.100000000000001" customHeight="1" x14ac:dyDescent="0.25">
      <c r="B25" s="42" t="s">
        <v>41</v>
      </c>
      <c r="C25" s="64">
        <v>0</v>
      </c>
      <c r="D25" s="64">
        <v>41814596</v>
      </c>
      <c r="E25" s="65">
        <v>41814596</v>
      </c>
      <c r="F25" s="65">
        <v>18520240.700000003</v>
      </c>
      <c r="G25" s="57">
        <v>10993020.359999999</v>
      </c>
      <c r="H25" s="38"/>
      <c r="I25" s="40"/>
      <c r="J25" s="40">
        <f t="shared" si="0"/>
        <v>0.26289911685383732</v>
      </c>
      <c r="K25" s="40">
        <f t="shared" si="1"/>
        <v>0</v>
      </c>
      <c r="L25" s="41">
        <f t="shared" si="2"/>
        <v>30821575.640000001</v>
      </c>
    </row>
    <row r="26" spans="2:12" ht="20.100000000000001" customHeight="1" x14ac:dyDescent="0.25">
      <c r="B26" s="42" t="s">
        <v>42</v>
      </c>
      <c r="C26" s="64">
        <v>0</v>
      </c>
      <c r="D26" s="64">
        <v>59127397</v>
      </c>
      <c r="E26" s="65">
        <v>59127397</v>
      </c>
      <c r="F26" s="65">
        <v>30337148.779999994</v>
      </c>
      <c r="G26" s="57">
        <v>19081077.009999998</v>
      </c>
      <c r="H26" s="38"/>
      <c r="I26" s="40"/>
      <c r="J26" s="40">
        <f t="shared" si="0"/>
        <v>0.32271126378183024</v>
      </c>
      <c r="K26" s="40">
        <f t="shared" si="1"/>
        <v>0</v>
      </c>
      <c r="L26" s="41">
        <f t="shared" si="2"/>
        <v>40046319.990000002</v>
      </c>
    </row>
    <row r="27" spans="2:12" ht="20.100000000000001" customHeight="1" x14ac:dyDescent="0.25">
      <c r="B27" s="42" t="s">
        <v>43</v>
      </c>
      <c r="C27" s="64">
        <v>0</v>
      </c>
      <c r="D27" s="64">
        <v>46607354</v>
      </c>
      <c r="E27" s="65">
        <v>46607354</v>
      </c>
      <c r="F27" s="65">
        <v>35883143.859999999</v>
      </c>
      <c r="G27" s="57">
        <v>24417264.330000002</v>
      </c>
      <c r="H27" s="38"/>
      <c r="I27" s="40"/>
      <c r="J27" s="40">
        <f t="shared" si="0"/>
        <v>0.52389295324510377</v>
      </c>
      <c r="K27" s="40">
        <f t="shared" si="1"/>
        <v>0</v>
      </c>
      <c r="L27" s="41">
        <f t="shared" si="2"/>
        <v>22190089.669999998</v>
      </c>
    </row>
    <row r="28" spans="2:12" ht="20.100000000000001" customHeight="1" x14ac:dyDescent="0.25">
      <c r="B28" s="42" t="s">
        <v>44</v>
      </c>
      <c r="C28" s="64">
        <v>0</v>
      </c>
      <c r="D28" s="64">
        <v>13178416</v>
      </c>
      <c r="E28" s="65">
        <v>13178416</v>
      </c>
      <c r="F28" s="65">
        <v>7299278.8500000015</v>
      </c>
      <c r="G28" s="57">
        <v>6079607.0700000003</v>
      </c>
      <c r="H28" s="38"/>
      <c r="I28" s="40"/>
      <c r="J28" s="40">
        <f t="shared" si="0"/>
        <v>0.46133063867463286</v>
      </c>
      <c r="K28" s="40">
        <f t="shared" si="1"/>
        <v>0</v>
      </c>
      <c r="L28" s="41">
        <f t="shared" si="2"/>
        <v>7098808.9299999997</v>
      </c>
    </row>
    <row r="29" spans="2:12" ht="20.100000000000001" customHeight="1" x14ac:dyDescent="0.25">
      <c r="B29" s="42" t="s">
        <v>45</v>
      </c>
      <c r="C29" s="64">
        <v>0</v>
      </c>
      <c r="D29" s="64">
        <v>8349206</v>
      </c>
      <c r="E29" s="65">
        <v>8349206</v>
      </c>
      <c r="F29" s="65">
        <v>4285972.8100000005</v>
      </c>
      <c r="G29" s="57">
        <v>3568276.53</v>
      </c>
      <c r="H29" s="38"/>
      <c r="I29" s="40"/>
      <c r="J29" s="40">
        <f t="shared" si="0"/>
        <v>0.42737914599304411</v>
      </c>
      <c r="K29" s="40">
        <f t="shared" si="1"/>
        <v>0</v>
      </c>
      <c r="L29" s="41">
        <f t="shared" si="2"/>
        <v>4780929.4700000007</v>
      </c>
    </row>
    <row r="30" spans="2:12" ht="20.100000000000001" customHeight="1" x14ac:dyDescent="0.25">
      <c r="B30" s="42" t="s">
        <v>46</v>
      </c>
      <c r="C30" s="64">
        <v>0</v>
      </c>
      <c r="D30" s="64">
        <v>7227671</v>
      </c>
      <c r="E30" s="65">
        <v>7227671</v>
      </c>
      <c r="F30" s="65">
        <v>3537498.8999999994</v>
      </c>
      <c r="G30" s="57">
        <v>2107521.75</v>
      </c>
      <c r="H30" s="38"/>
      <c r="I30" s="40"/>
      <c r="J30" s="40">
        <f t="shared" si="0"/>
        <v>0.29159071435321282</v>
      </c>
      <c r="K30" s="40">
        <f t="shared" si="1"/>
        <v>0</v>
      </c>
      <c r="L30" s="41">
        <f t="shared" si="2"/>
        <v>5120149.25</v>
      </c>
    </row>
    <row r="31" spans="2:12" ht="20.100000000000001" customHeight="1" x14ac:dyDescent="0.25">
      <c r="B31" s="42" t="s">
        <v>47</v>
      </c>
      <c r="C31" s="64">
        <v>0</v>
      </c>
      <c r="D31" s="64">
        <v>8853973</v>
      </c>
      <c r="E31" s="65">
        <v>8853973</v>
      </c>
      <c r="F31" s="65">
        <v>3773943.51</v>
      </c>
      <c r="G31" s="57">
        <v>2799410.1699999995</v>
      </c>
      <c r="H31" s="38"/>
      <c r="I31" s="40"/>
      <c r="J31" s="40">
        <f t="shared" si="0"/>
        <v>0.31617559371369208</v>
      </c>
      <c r="K31" s="40">
        <f t="shared" si="1"/>
        <v>0</v>
      </c>
      <c r="L31" s="41">
        <f t="shared" si="2"/>
        <v>6054562.8300000001</v>
      </c>
    </row>
    <row r="32" spans="2:12" ht="20.100000000000001" customHeight="1" x14ac:dyDescent="0.25">
      <c r="B32" s="42" t="s">
        <v>48</v>
      </c>
      <c r="C32" s="64">
        <v>0</v>
      </c>
      <c r="D32" s="64">
        <v>24514561</v>
      </c>
      <c r="E32" s="65">
        <v>24514561</v>
      </c>
      <c r="F32" s="65">
        <v>12338608.090000002</v>
      </c>
      <c r="G32" s="57">
        <v>7933027.5799999991</v>
      </c>
      <c r="H32" s="38"/>
      <c r="I32" s="40"/>
      <c r="J32" s="40">
        <f t="shared" si="0"/>
        <v>0.32360471721276179</v>
      </c>
      <c r="K32" s="40">
        <f t="shared" si="1"/>
        <v>0</v>
      </c>
      <c r="L32" s="41">
        <f t="shared" si="2"/>
        <v>16581533.420000002</v>
      </c>
    </row>
    <row r="33" spans="2:12" ht="20.100000000000001" customHeight="1" x14ac:dyDescent="0.25">
      <c r="B33" s="42" t="s">
        <v>49</v>
      </c>
      <c r="C33" s="64">
        <v>0</v>
      </c>
      <c r="D33" s="64">
        <v>8727182</v>
      </c>
      <c r="E33" s="65">
        <v>8727182</v>
      </c>
      <c r="F33" s="65">
        <v>5193314.92</v>
      </c>
      <c r="G33" s="57">
        <v>3566264.6800000006</v>
      </c>
      <c r="H33" s="38"/>
      <c r="I33" s="40"/>
      <c r="J33" s="40">
        <f t="shared" si="0"/>
        <v>0.40863874272359629</v>
      </c>
      <c r="K33" s="40">
        <f t="shared" si="1"/>
        <v>0</v>
      </c>
      <c r="L33" s="41">
        <f t="shared" si="2"/>
        <v>5160917.3199999994</v>
      </c>
    </row>
    <row r="34" spans="2:12" ht="20.100000000000001" customHeight="1" x14ac:dyDescent="0.25">
      <c r="B34" s="42" t="s">
        <v>50</v>
      </c>
      <c r="C34" s="64">
        <v>0</v>
      </c>
      <c r="D34" s="64">
        <v>4487342</v>
      </c>
      <c r="E34" s="65">
        <v>4487342</v>
      </c>
      <c r="F34" s="65">
        <v>1830210.0899999999</v>
      </c>
      <c r="G34" s="57">
        <v>1512978.8899999997</v>
      </c>
      <c r="H34" s="38"/>
      <c r="I34" s="40"/>
      <c r="J34" s="40">
        <f t="shared" si="0"/>
        <v>0.33716594144150358</v>
      </c>
      <c r="K34" s="40">
        <f t="shared" si="1"/>
        <v>0</v>
      </c>
      <c r="L34" s="41">
        <f t="shared" si="2"/>
        <v>2974363.1100000003</v>
      </c>
    </row>
    <row r="35" spans="2:12" ht="20.100000000000001" customHeight="1" x14ac:dyDescent="0.25">
      <c r="B35" s="42" t="s">
        <v>51</v>
      </c>
      <c r="C35" s="64">
        <v>0</v>
      </c>
      <c r="D35" s="64">
        <v>18125367</v>
      </c>
      <c r="E35" s="65">
        <v>18125367</v>
      </c>
      <c r="F35" s="65">
        <v>8247878.4299999997</v>
      </c>
      <c r="G35" s="57">
        <v>5046104.7100000009</v>
      </c>
      <c r="H35" s="38"/>
      <c r="I35" s="40"/>
      <c r="J35" s="40">
        <f t="shared" si="0"/>
        <v>0.27840013998061397</v>
      </c>
      <c r="K35" s="40">
        <f t="shared" si="1"/>
        <v>0</v>
      </c>
      <c r="L35" s="41">
        <f t="shared" si="2"/>
        <v>13079262.289999999</v>
      </c>
    </row>
    <row r="36" spans="2:12" ht="20.100000000000001" customHeight="1" x14ac:dyDescent="0.25">
      <c r="B36" s="42" t="s">
        <v>52</v>
      </c>
      <c r="C36" s="64">
        <v>0</v>
      </c>
      <c r="D36" s="64">
        <v>9068058</v>
      </c>
      <c r="E36" s="65">
        <v>9068058</v>
      </c>
      <c r="F36" s="65">
        <v>2649407.7600000002</v>
      </c>
      <c r="G36" s="57">
        <v>2254760.6</v>
      </c>
      <c r="H36" s="38"/>
      <c r="I36" s="40"/>
      <c r="J36" s="40">
        <f t="shared" si="0"/>
        <v>0.24864867428064533</v>
      </c>
      <c r="K36" s="40">
        <f t="shared" si="1"/>
        <v>0</v>
      </c>
      <c r="L36" s="41">
        <f t="shared" si="2"/>
        <v>6813297.4000000004</v>
      </c>
    </row>
    <row r="37" spans="2:12" ht="20.100000000000001" customHeight="1" x14ac:dyDescent="0.25">
      <c r="B37" s="42" t="s">
        <v>54</v>
      </c>
      <c r="C37" s="64">
        <v>0</v>
      </c>
      <c r="D37" s="64">
        <v>0</v>
      </c>
      <c r="E37" s="65">
        <v>0</v>
      </c>
      <c r="F37" s="65">
        <v>0</v>
      </c>
      <c r="G37" s="57">
        <v>0</v>
      </c>
      <c r="H37" s="38"/>
      <c r="I37" s="40"/>
      <c r="J37" s="40">
        <f t="shared" ref="J37:J39" si="3">IF(ISERROR(+G37/E37)=TRUE,0,++G37/E37)</f>
        <v>0</v>
      </c>
      <c r="K37" s="40">
        <f t="shared" ref="K37:K39" si="4">IF(ISERROR(+H37/E37)=TRUE,0,++H37/E37)</f>
        <v>0</v>
      </c>
      <c r="L37" s="41">
        <f t="shared" ref="L37:L39" si="5">+D37-G37</f>
        <v>0</v>
      </c>
    </row>
    <row r="38" spans="2:12" ht="20.100000000000001" customHeight="1" x14ac:dyDescent="0.25">
      <c r="B38" s="42" t="s">
        <v>55</v>
      </c>
      <c r="C38" s="64">
        <v>0</v>
      </c>
      <c r="D38" s="64">
        <v>55348511</v>
      </c>
      <c r="E38" s="65">
        <v>55348511</v>
      </c>
      <c r="F38" s="65">
        <v>23527134.970000006</v>
      </c>
      <c r="G38" s="57">
        <v>13969457.51</v>
      </c>
      <c r="H38" s="38"/>
      <c r="I38" s="40"/>
      <c r="J38" s="40">
        <f t="shared" si="3"/>
        <v>0.25239084588924171</v>
      </c>
      <c r="K38" s="40">
        <f t="shared" si="4"/>
        <v>0</v>
      </c>
      <c r="L38" s="41">
        <f t="shared" si="5"/>
        <v>41379053.490000002</v>
      </c>
    </row>
    <row r="39" spans="2:12" ht="20.100000000000001" customHeight="1" x14ac:dyDescent="0.25">
      <c r="B39" s="42" t="s">
        <v>56</v>
      </c>
      <c r="C39" s="64">
        <v>0</v>
      </c>
      <c r="D39" s="64">
        <v>3769403</v>
      </c>
      <c r="E39" s="65">
        <v>3769403</v>
      </c>
      <c r="F39" s="65">
        <v>1678675.6699999997</v>
      </c>
      <c r="G39" s="57">
        <v>1141283.8699999999</v>
      </c>
      <c r="H39" s="38"/>
      <c r="I39" s="40"/>
      <c r="J39" s="40">
        <f t="shared" si="3"/>
        <v>0.30277576316461779</v>
      </c>
      <c r="K39" s="40">
        <f t="shared" si="4"/>
        <v>0</v>
      </c>
      <c r="L39" s="41">
        <f t="shared" si="5"/>
        <v>2628119.13</v>
      </c>
    </row>
    <row r="40" spans="2:12" ht="20.100000000000001" customHeight="1" x14ac:dyDescent="0.25">
      <c r="B40" s="42" t="s">
        <v>57</v>
      </c>
      <c r="C40" s="64">
        <v>0</v>
      </c>
      <c r="D40" s="64">
        <v>19600242</v>
      </c>
      <c r="E40" s="65">
        <v>19600242</v>
      </c>
      <c r="F40" s="65">
        <v>10162623.369999999</v>
      </c>
      <c r="G40" s="57">
        <v>6775696.1899999995</v>
      </c>
      <c r="H40" s="38"/>
      <c r="I40" s="40"/>
      <c r="J40" s="40">
        <f t="shared" si="0"/>
        <v>0.34569451693504599</v>
      </c>
      <c r="K40" s="40">
        <f t="shared" si="1"/>
        <v>0</v>
      </c>
      <c r="L40" s="41">
        <f t="shared" si="2"/>
        <v>12824545.810000001</v>
      </c>
    </row>
    <row r="41" spans="2:12" ht="20.100000000000001" customHeight="1" x14ac:dyDescent="0.25">
      <c r="B41" s="42" t="s">
        <v>58</v>
      </c>
      <c r="C41" s="64">
        <v>0</v>
      </c>
      <c r="D41" s="64">
        <v>14970057</v>
      </c>
      <c r="E41" s="65">
        <v>14970057</v>
      </c>
      <c r="F41" s="65">
        <v>4038658.09</v>
      </c>
      <c r="G41" s="57">
        <v>2187340.9</v>
      </c>
      <c r="H41" s="38"/>
      <c r="I41" s="40"/>
      <c r="J41" s="40">
        <f t="shared" si="0"/>
        <v>0.1461144002324106</v>
      </c>
      <c r="K41" s="40">
        <f t="shared" si="1"/>
        <v>0</v>
      </c>
      <c r="L41" s="41">
        <f t="shared" si="2"/>
        <v>12782716.1</v>
      </c>
    </row>
    <row r="42" spans="2:12" ht="20.100000000000001" customHeight="1" x14ac:dyDescent="0.25">
      <c r="B42" s="42" t="s">
        <v>59</v>
      </c>
      <c r="C42" s="64">
        <v>0</v>
      </c>
      <c r="D42" s="64">
        <v>16919887</v>
      </c>
      <c r="E42" s="65">
        <v>16919887</v>
      </c>
      <c r="F42" s="65">
        <v>4839062.72</v>
      </c>
      <c r="G42" s="57">
        <v>3472441.54</v>
      </c>
      <c r="H42" s="38"/>
      <c r="I42" s="40"/>
      <c r="J42" s="40">
        <f t="shared" si="0"/>
        <v>0.2052284119864394</v>
      </c>
      <c r="K42" s="40">
        <f t="shared" si="1"/>
        <v>0</v>
      </c>
      <c r="L42" s="41">
        <f t="shared" si="2"/>
        <v>13447445.460000001</v>
      </c>
    </row>
    <row r="43" spans="2:12" ht="20.100000000000001" customHeight="1" x14ac:dyDescent="0.25">
      <c r="B43" s="42" t="s">
        <v>60</v>
      </c>
      <c r="C43" s="64">
        <v>0</v>
      </c>
      <c r="D43" s="64">
        <v>13256721</v>
      </c>
      <c r="E43" s="65">
        <v>13256721</v>
      </c>
      <c r="F43" s="65">
        <v>1511462.1900000002</v>
      </c>
      <c r="G43" s="57">
        <v>704242.97</v>
      </c>
      <c r="H43" s="38"/>
      <c r="I43" s="40"/>
      <c r="J43" s="40">
        <f t="shared" si="0"/>
        <v>5.3123466202539826E-2</v>
      </c>
      <c r="K43" s="40">
        <f t="shared" si="1"/>
        <v>0</v>
      </c>
      <c r="L43" s="41">
        <f t="shared" si="2"/>
        <v>12552478.029999999</v>
      </c>
    </row>
    <row r="44" spans="2:12" ht="20.100000000000001" customHeight="1" x14ac:dyDescent="0.25">
      <c r="B44" s="42" t="s">
        <v>61</v>
      </c>
      <c r="C44" s="64">
        <v>0</v>
      </c>
      <c r="D44" s="64">
        <v>8488683</v>
      </c>
      <c r="E44" s="65">
        <v>8488683</v>
      </c>
      <c r="F44" s="65">
        <v>3714756.4299999992</v>
      </c>
      <c r="G44" s="57">
        <v>3418932.4299999992</v>
      </c>
      <c r="H44" s="38"/>
      <c r="I44" s="40"/>
      <c r="J44" s="40">
        <f t="shared" si="0"/>
        <v>0.40276358888652092</v>
      </c>
      <c r="K44" s="40">
        <f t="shared" si="1"/>
        <v>0</v>
      </c>
      <c r="L44" s="41">
        <f t="shared" si="2"/>
        <v>5069750.57</v>
      </c>
    </row>
    <row r="45" spans="2:12" ht="23.25" customHeight="1" x14ac:dyDescent="0.25">
      <c r="B45" s="29" t="s">
        <v>9</v>
      </c>
      <c r="C45" s="61">
        <f>SUM(C14:C44)</f>
        <v>0</v>
      </c>
      <c r="D45" s="61">
        <f t="shared" ref="D45:G45" si="6">SUM(D14:D44)</f>
        <v>604374185</v>
      </c>
      <c r="E45" s="61">
        <f t="shared" si="6"/>
        <v>604374185</v>
      </c>
      <c r="F45" s="61">
        <f t="shared" si="6"/>
        <v>311004949.30000001</v>
      </c>
      <c r="G45" s="61">
        <f t="shared" si="6"/>
        <v>216639311.69999999</v>
      </c>
      <c r="H45" s="11">
        <f t="shared" ref="H45" si="7">SUM(H14:H44)</f>
        <v>0</v>
      </c>
      <c r="I45" s="15">
        <f>IF(ISERROR(+#REF!/E45)=TRUE,0,++#REF!/E45)</f>
        <v>0</v>
      </c>
      <c r="J45" s="15">
        <f>IF(ISERROR(+G45/E45)=TRUE,0,++G45/E45)</f>
        <v>0.35845229177020521</v>
      </c>
      <c r="K45" s="15">
        <f>IF(ISERROR(+H45/E45)=TRUE,0,++H45/E45)</f>
        <v>0</v>
      </c>
      <c r="L45" s="18">
        <f>SUM(L14:L44)</f>
        <v>387734873.30000001</v>
      </c>
    </row>
    <row r="46" spans="2:12" x14ac:dyDescent="0.2">
      <c r="B46" s="12" t="s">
        <v>70</v>
      </c>
    </row>
    <row r="49" spans="2:11" s="34" customFormat="1" x14ac:dyDescent="0.25">
      <c r="K49" s="35"/>
    </row>
    <row r="50" spans="2:11" s="34" customFormat="1" x14ac:dyDescent="0.25">
      <c r="K50" s="35"/>
    </row>
    <row r="51" spans="2:11" s="34" customFormat="1" x14ac:dyDescent="0.25">
      <c r="B51" s="43" t="s">
        <v>62</v>
      </c>
      <c r="C51" s="43" t="s">
        <v>8</v>
      </c>
      <c r="D51" s="43" t="s">
        <v>7</v>
      </c>
      <c r="E51" s="44" t="s">
        <v>23</v>
      </c>
      <c r="F51" s="44" t="s">
        <v>24</v>
      </c>
      <c r="G51" s="44" t="s">
        <v>68</v>
      </c>
      <c r="K51" s="35"/>
    </row>
    <row r="52" spans="2:11" s="34" customFormat="1" x14ac:dyDescent="0.25">
      <c r="B52" s="34" t="s">
        <v>63</v>
      </c>
      <c r="C52" s="54">
        <f>C45/$A$1</f>
        <v>0</v>
      </c>
      <c r="D52" s="54">
        <f>D45/$A$1</f>
        <v>604.37418500000001</v>
      </c>
      <c r="E52" s="54">
        <f>E45/$A$1</f>
        <v>604.37418500000001</v>
      </c>
      <c r="F52" s="54">
        <f>F45/$A$1</f>
        <v>311.00494930000002</v>
      </c>
      <c r="G52" s="54">
        <f>G45/$A$1</f>
        <v>216.63931169999998</v>
      </c>
      <c r="H52" s="34">
        <v>1373981</v>
      </c>
      <c r="K52" s="35"/>
    </row>
    <row r="53" spans="2:11" s="34" customFormat="1" x14ac:dyDescent="0.25">
      <c r="C53" s="54"/>
      <c r="D53" s="54"/>
      <c r="E53" s="54"/>
      <c r="F53" s="54"/>
      <c r="G53" s="54"/>
      <c r="H53" s="34">
        <v>5072</v>
      </c>
      <c r="K53" s="35"/>
    </row>
    <row r="54" spans="2:11" s="34" customFormat="1" x14ac:dyDescent="0.25">
      <c r="C54" s="54"/>
      <c r="D54" s="54"/>
      <c r="E54" s="54"/>
      <c r="F54" s="54"/>
      <c r="G54" s="54"/>
      <c r="H54" s="34">
        <v>3078714.9799999995</v>
      </c>
      <c r="K54" s="35"/>
    </row>
    <row r="55" spans="2:11" s="34" customFormat="1" x14ac:dyDescent="0.25">
      <c r="C55" s="54"/>
      <c r="D55" s="54"/>
      <c r="E55" s="54"/>
      <c r="F55" s="54"/>
      <c r="G55" s="54"/>
      <c r="H55" s="34">
        <v>0</v>
      </c>
      <c r="K55" s="35"/>
    </row>
    <row r="56" spans="2:11" s="34" customFormat="1" x14ac:dyDescent="0.25">
      <c r="K56" s="35"/>
    </row>
    <row r="57" spans="2:11" s="34" customFormat="1" x14ac:dyDescent="0.25">
      <c r="K57" s="35"/>
    </row>
    <row r="58" spans="2:11" s="34" customFormat="1" x14ac:dyDescent="0.25">
      <c r="K58" s="35"/>
    </row>
    <row r="59" spans="2:11" s="34" customFormat="1" x14ac:dyDescent="0.25">
      <c r="K59" s="35"/>
    </row>
  </sheetData>
  <mergeCells count="10">
    <mergeCell ref="B2:L6"/>
    <mergeCell ref="I11:K11"/>
    <mergeCell ref="I12:K12"/>
    <mergeCell ref="L12:L13"/>
    <mergeCell ref="H12:H13"/>
    <mergeCell ref="B12:B13"/>
    <mergeCell ref="C12:D12"/>
    <mergeCell ref="F12:F13"/>
    <mergeCell ref="G12:G13"/>
    <mergeCell ref="E12:E13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5" orientation="portrait" r:id="rId1"/>
  <headerFooter>
    <oddFooter>&amp;CPágina &amp;P de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L37"/>
  <sheetViews>
    <sheetView showGridLines="0" zoomScale="85" zoomScaleNormal="85" workbookViewId="0">
      <selection activeCell="G20" sqref="G20"/>
    </sheetView>
  </sheetViews>
  <sheetFormatPr baseColWidth="10" defaultRowHeight="15" x14ac:dyDescent="0.25"/>
  <cols>
    <col min="1" max="1" width="5.85546875" style="1" customWidth="1"/>
    <col min="2" max="2" width="65.7109375" style="1" customWidth="1"/>
    <col min="3" max="5" width="14.7109375" style="1" customWidth="1"/>
    <col min="6" max="7" width="15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6384" width="11.42578125" style="1"/>
  </cols>
  <sheetData>
    <row r="1" spans="1:12" x14ac:dyDescent="0.25">
      <c r="A1" s="30">
        <v>1000000</v>
      </c>
    </row>
    <row r="2" spans="1:12" ht="15" customHeight="1" x14ac:dyDescent="0.25">
      <c r="B2" s="71" t="s">
        <v>69</v>
      </c>
      <c r="C2" s="71"/>
      <c r="D2" s="71"/>
      <c r="E2" s="71"/>
      <c r="F2" s="71"/>
      <c r="G2" s="71"/>
      <c r="H2" s="71"/>
      <c r="I2" s="71"/>
      <c r="J2" s="71"/>
      <c r="K2" s="71"/>
      <c r="L2" s="71"/>
    </row>
    <row r="3" spans="1:12" ht="15.75" customHeight="1" x14ac:dyDescent="0.25"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</row>
    <row r="4" spans="1:12" ht="15" customHeight="1" x14ac:dyDescent="0.25"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</row>
    <row r="5" spans="1:12" ht="15" customHeight="1" x14ac:dyDescent="0.25"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</row>
    <row r="6" spans="1:12" ht="15" customHeight="1" x14ac:dyDescent="0.25"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</row>
    <row r="8" spans="1:12" ht="15.75" x14ac:dyDescent="0.25">
      <c r="B8" s="2" t="s">
        <v>17</v>
      </c>
    </row>
    <row r="9" spans="1:12" x14ac:dyDescent="0.2">
      <c r="B9" s="3" t="s">
        <v>2</v>
      </c>
    </row>
    <row r="11" spans="1:12" x14ac:dyDescent="0.25">
      <c r="B11" s="4"/>
      <c r="I11" s="77"/>
      <c r="J11" s="77"/>
      <c r="K11" s="77"/>
      <c r="L11" s="33" t="s">
        <v>28</v>
      </c>
    </row>
    <row r="12" spans="1:12" s="5" customFormat="1" ht="15" customHeight="1" x14ac:dyDescent="0.25">
      <c r="B12" s="75" t="s">
        <v>27</v>
      </c>
      <c r="C12" s="74" t="s">
        <v>0</v>
      </c>
      <c r="D12" s="74"/>
      <c r="E12" s="72" t="s">
        <v>13</v>
      </c>
      <c r="F12" s="72" t="s">
        <v>29</v>
      </c>
      <c r="G12" s="72" t="s">
        <v>71</v>
      </c>
      <c r="H12" s="72" t="s">
        <v>20</v>
      </c>
      <c r="I12" s="78" t="s">
        <v>22</v>
      </c>
      <c r="J12" s="78"/>
      <c r="K12" s="78"/>
      <c r="L12" s="69" t="s">
        <v>21</v>
      </c>
    </row>
    <row r="13" spans="1:12" s="5" customFormat="1" ht="40.5" customHeight="1" x14ac:dyDescent="0.25">
      <c r="B13" s="76"/>
      <c r="C13" s="66" t="s">
        <v>8</v>
      </c>
      <c r="D13" s="66" t="s">
        <v>7</v>
      </c>
      <c r="E13" s="73"/>
      <c r="F13" s="73"/>
      <c r="G13" s="73"/>
      <c r="H13" s="73"/>
      <c r="I13" s="66" t="s">
        <v>14</v>
      </c>
      <c r="J13" s="66" t="s">
        <v>15</v>
      </c>
      <c r="K13" s="67" t="s">
        <v>16</v>
      </c>
      <c r="L13" s="70"/>
    </row>
    <row r="14" spans="1:12" ht="20.100000000000001" customHeight="1" x14ac:dyDescent="0.25">
      <c r="B14" s="6" t="s">
        <v>30</v>
      </c>
      <c r="C14" s="55">
        <v>0</v>
      </c>
      <c r="D14" s="55">
        <v>27331740</v>
      </c>
      <c r="E14" s="56">
        <v>27331740</v>
      </c>
      <c r="F14" s="56">
        <v>14519495.609999998</v>
      </c>
      <c r="G14" s="55">
        <v>14366687.109999998</v>
      </c>
      <c r="H14" s="8"/>
      <c r="I14" s="13">
        <f>IF(ISERROR(+#REF!/E14)=TRUE,0,++#REF!/E14)</f>
        <v>0</v>
      </c>
      <c r="J14" s="13">
        <f>IF(ISERROR(+G14/E14)=TRUE,0,++G14/E14)</f>
        <v>0.52564114505699222</v>
      </c>
      <c r="K14" s="13">
        <f>IF(ISERROR(+H14/E14)=TRUE,0,++H14/E14)</f>
        <v>0</v>
      </c>
      <c r="L14" s="16">
        <f>+D14-G14</f>
        <v>12965052.890000002</v>
      </c>
    </row>
    <row r="15" spans="1:12" ht="20.100000000000001" customHeight="1" x14ac:dyDescent="0.25">
      <c r="B15" s="37" t="s">
        <v>32</v>
      </c>
      <c r="C15" s="57">
        <v>0</v>
      </c>
      <c r="D15" s="57">
        <v>279196</v>
      </c>
      <c r="E15" s="58">
        <v>279196</v>
      </c>
      <c r="F15" s="58">
        <v>0</v>
      </c>
      <c r="G15" s="57">
        <v>0</v>
      </c>
      <c r="H15" s="38"/>
      <c r="I15" s="40"/>
      <c r="J15" s="14">
        <f t="shared" ref="J15:J18" si="0">IF(ISERROR(+G15/E15)=TRUE,0,++G15/E15)</f>
        <v>0</v>
      </c>
      <c r="K15" s="14">
        <f t="shared" ref="K15:K18" si="1">IF(ISERROR(+H15/E15)=TRUE,0,++H15/E15)</f>
        <v>0</v>
      </c>
      <c r="L15" s="17">
        <f t="shared" ref="L15:L18" si="2">+D15-G15</f>
        <v>279196</v>
      </c>
    </row>
    <row r="16" spans="1:12" ht="20.100000000000001" customHeight="1" x14ac:dyDescent="0.25">
      <c r="B16" s="37" t="s">
        <v>42</v>
      </c>
      <c r="C16" s="57">
        <v>0</v>
      </c>
      <c r="D16" s="57">
        <v>122861</v>
      </c>
      <c r="E16" s="58">
        <v>122861</v>
      </c>
      <c r="F16" s="58">
        <v>0</v>
      </c>
      <c r="G16" s="57">
        <v>0</v>
      </c>
      <c r="H16" s="38"/>
      <c r="I16" s="40"/>
      <c r="J16" s="14">
        <f t="shared" si="0"/>
        <v>0</v>
      </c>
      <c r="K16" s="14">
        <f t="shared" si="1"/>
        <v>0</v>
      </c>
      <c r="L16" s="17">
        <f t="shared" si="2"/>
        <v>122861</v>
      </c>
    </row>
    <row r="17" spans="2:12" ht="20.100000000000001" customHeight="1" x14ac:dyDescent="0.25">
      <c r="B17" s="37" t="s">
        <v>43</v>
      </c>
      <c r="C17" s="57">
        <v>0</v>
      </c>
      <c r="D17" s="57">
        <v>1236870</v>
      </c>
      <c r="E17" s="58">
        <v>1236870</v>
      </c>
      <c r="F17" s="58">
        <v>1236870</v>
      </c>
      <c r="G17" s="57">
        <v>1236870</v>
      </c>
      <c r="H17" s="38"/>
      <c r="I17" s="40"/>
      <c r="J17" s="14">
        <f t="shared" si="0"/>
        <v>1</v>
      </c>
      <c r="K17" s="14">
        <f t="shared" si="1"/>
        <v>0</v>
      </c>
      <c r="L17" s="17">
        <f t="shared" si="2"/>
        <v>0</v>
      </c>
    </row>
    <row r="18" spans="2:12" ht="20.100000000000001" customHeight="1" x14ac:dyDescent="0.25">
      <c r="B18" s="37" t="s">
        <v>45</v>
      </c>
      <c r="C18" s="57">
        <v>0</v>
      </c>
      <c r="D18" s="57">
        <v>355067</v>
      </c>
      <c r="E18" s="58">
        <v>355067</v>
      </c>
      <c r="F18" s="58">
        <v>209997</v>
      </c>
      <c r="G18" s="57">
        <v>209997</v>
      </c>
      <c r="H18" s="38"/>
      <c r="I18" s="40"/>
      <c r="J18" s="14">
        <f t="shared" si="0"/>
        <v>0.59142922321702662</v>
      </c>
      <c r="K18" s="14">
        <f t="shared" si="1"/>
        <v>0</v>
      </c>
      <c r="L18" s="17">
        <f t="shared" si="2"/>
        <v>145070</v>
      </c>
    </row>
    <row r="19" spans="2:12" ht="20.100000000000001" customHeight="1" x14ac:dyDescent="0.25">
      <c r="B19" s="7" t="s">
        <v>48</v>
      </c>
      <c r="C19" s="59">
        <v>0</v>
      </c>
      <c r="D19" s="59">
        <v>48720</v>
      </c>
      <c r="E19" s="60">
        <v>48720</v>
      </c>
      <c r="F19" s="60">
        <v>33150</v>
      </c>
      <c r="G19" s="59">
        <v>0</v>
      </c>
      <c r="H19" s="9"/>
      <c r="I19" s="14">
        <f>IF(ISERROR(+#REF!/E19)=TRUE,0,++#REF!/E19)</f>
        <v>0</v>
      </c>
      <c r="J19" s="14">
        <f>IF(ISERROR(+G19/E19)=TRUE,0,++G19/E19)</f>
        <v>0</v>
      </c>
      <c r="K19" s="14">
        <f>IF(ISERROR(+H19/E19)=TRUE,0,++H19/E19)</f>
        <v>0</v>
      </c>
      <c r="L19" s="17">
        <f>+D19-G19</f>
        <v>48720</v>
      </c>
    </row>
    <row r="20" spans="2:12" ht="20.100000000000001" customHeight="1" x14ac:dyDescent="0.25">
      <c r="B20" s="7" t="s">
        <v>54</v>
      </c>
      <c r="C20" s="59">
        <v>0</v>
      </c>
      <c r="D20" s="59">
        <v>52370983</v>
      </c>
      <c r="E20" s="60">
        <v>52370983</v>
      </c>
      <c r="F20" s="60">
        <v>0</v>
      </c>
      <c r="G20" s="59">
        <v>0</v>
      </c>
      <c r="H20" s="9"/>
      <c r="I20" s="14"/>
      <c r="J20" s="14">
        <f t="shared" ref="J20:J21" si="3">IF(ISERROR(+G20/E20)=TRUE,0,++G20/E20)</f>
        <v>0</v>
      </c>
      <c r="K20" s="14">
        <f t="shared" ref="K20:K21" si="4">IF(ISERROR(+H20/E20)=TRUE,0,++H20/E20)</f>
        <v>0</v>
      </c>
      <c r="L20" s="17">
        <f t="shared" ref="L20:L21" si="5">+D20-G20</f>
        <v>52370983</v>
      </c>
    </row>
    <row r="21" spans="2:12" ht="20.100000000000001" customHeight="1" x14ac:dyDescent="0.25">
      <c r="B21" s="7" t="s">
        <v>58</v>
      </c>
      <c r="C21" s="59">
        <v>0</v>
      </c>
      <c r="D21" s="59">
        <v>21067</v>
      </c>
      <c r="E21" s="60">
        <v>21067</v>
      </c>
      <c r="F21" s="60">
        <v>0</v>
      </c>
      <c r="G21" s="59">
        <v>0</v>
      </c>
      <c r="H21" s="9"/>
      <c r="I21" s="14">
        <f>IF(ISERROR(+#REF!/E21)=TRUE,0,++#REF!/E21)</f>
        <v>0</v>
      </c>
      <c r="J21" s="14">
        <f t="shared" si="3"/>
        <v>0</v>
      </c>
      <c r="K21" s="14">
        <f t="shared" si="4"/>
        <v>0</v>
      </c>
      <c r="L21" s="17">
        <f t="shared" si="5"/>
        <v>21067</v>
      </c>
    </row>
    <row r="22" spans="2:12" ht="20.100000000000001" customHeight="1" x14ac:dyDescent="0.25">
      <c r="B22" s="7" t="s">
        <v>59</v>
      </c>
      <c r="C22" s="59">
        <v>0</v>
      </c>
      <c r="D22" s="59">
        <v>514500</v>
      </c>
      <c r="E22" s="60">
        <v>514500</v>
      </c>
      <c r="F22" s="60">
        <v>0</v>
      </c>
      <c r="G22" s="59">
        <v>0</v>
      </c>
      <c r="H22" s="9"/>
      <c r="I22" s="14">
        <f>IF(ISERROR(+#REF!/E22)=TRUE,0,++#REF!/E22)</f>
        <v>0</v>
      </c>
      <c r="J22" s="14">
        <f>IF(ISERROR(+G22/E22)=TRUE,0,++G22/E22)</f>
        <v>0</v>
      </c>
      <c r="K22" s="14">
        <f>IF(ISERROR(+H22/E22)=TRUE,0,++H22/E22)</f>
        <v>0</v>
      </c>
      <c r="L22" s="17">
        <f>+D22-G22</f>
        <v>514500</v>
      </c>
    </row>
    <row r="23" spans="2:12" ht="23.25" customHeight="1" x14ac:dyDescent="0.25">
      <c r="B23" s="29" t="s">
        <v>9</v>
      </c>
      <c r="C23" s="61">
        <f>SUM(C14:C22)</f>
        <v>0</v>
      </c>
      <c r="D23" s="61">
        <f t="shared" ref="D23:G23" si="6">SUM(D14:D22)</f>
        <v>82281004</v>
      </c>
      <c r="E23" s="61">
        <f t="shared" si="6"/>
        <v>82281004</v>
      </c>
      <c r="F23" s="61">
        <f t="shared" si="6"/>
        <v>15999512.609999998</v>
      </c>
      <c r="G23" s="61">
        <f t="shared" si="6"/>
        <v>15813554.109999998</v>
      </c>
      <c r="H23" s="11">
        <f t="shared" ref="H23" si="7">SUM(H14:H22)</f>
        <v>0</v>
      </c>
      <c r="I23" s="15">
        <f>IF(ISERROR(+#REF!/E23)=TRUE,0,++#REF!/E23)</f>
        <v>0</v>
      </c>
      <c r="J23" s="15">
        <f>IF(ISERROR(+G23/E23)=TRUE,0,++G23/E23)</f>
        <v>0.19218961049624525</v>
      </c>
      <c r="K23" s="15">
        <f>IF(ISERROR(+H23/E23)=TRUE,0,++H23/E23)</f>
        <v>0</v>
      </c>
      <c r="L23" s="18">
        <f>SUM(L14:L22)</f>
        <v>66467449.890000001</v>
      </c>
    </row>
    <row r="24" spans="2:12" x14ac:dyDescent="0.2">
      <c r="B24" s="12" t="s">
        <v>70</v>
      </c>
    </row>
    <row r="25" spans="2:12" s="30" customFormat="1" x14ac:dyDescent="0.25">
      <c r="K25" s="36"/>
    </row>
    <row r="26" spans="2:12" s="30" customFormat="1" x14ac:dyDescent="0.25">
      <c r="K26" s="36"/>
    </row>
    <row r="27" spans="2:12" s="34" customFormat="1" x14ac:dyDescent="0.25">
      <c r="K27" s="35"/>
    </row>
    <row r="28" spans="2:12" s="34" customFormat="1" x14ac:dyDescent="0.25">
      <c r="B28" s="34">
        <v>1000000</v>
      </c>
      <c r="K28" s="35"/>
    </row>
    <row r="29" spans="2:12" s="34" customFormat="1" x14ac:dyDescent="0.25">
      <c r="B29" s="43" t="s">
        <v>62</v>
      </c>
      <c r="C29" s="43" t="s">
        <v>8</v>
      </c>
      <c r="D29" s="43" t="s">
        <v>7</v>
      </c>
      <c r="E29" s="44" t="s">
        <v>23</v>
      </c>
      <c r="F29" s="44" t="s">
        <v>66</v>
      </c>
      <c r="G29" s="44" t="s">
        <v>67</v>
      </c>
      <c r="K29" s="35"/>
    </row>
    <row r="30" spans="2:12" s="34" customFormat="1" x14ac:dyDescent="0.25">
      <c r="B30" s="34" t="s">
        <v>63</v>
      </c>
      <c r="C30" s="53">
        <f>+C23/$B$28</f>
        <v>0</v>
      </c>
      <c r="D30" s="53">
        <f t="shared" ref="D30:G30" si="8">+D23/$B$28</f>
        <v>82.281003999999996</v>
      </c>
      <c r="E30" s="53">
        <f t="shared" si="8"/>
        <v>82.281003999999996</v>
      </c>
      <c r="F30" s="53">
        <f t="shared" si="8"/>
        <v>15.999512609999998</v>
      </c>
      <c r="G30" s="53">
        <f t="shared" si="8"/>
        <v>15.813554109999998</v>
      </c>
      <c r="K30" s="35"/>
    </row>
    <row r="31" spans="2:12" s="34" customFormat="1" x14ac:dyDescent="0.25">
      <c r="C31" s="53"/>
      <c r="D31" s="53"/>
      <c r="E31" s="53"/>
      <c r="F31" s="53"/>
      <c r="G31" s="53"/>
      <c r="K31" s="35"/>
    </row>
    <row r="32" spans="2:12" s="34" customFormat="1" x14ac:dyDescent="0.25">
      <c r="C32" s="53"/>
      <c r="D32" s="53"/>
      <c r="E32" s="53"/>
      <c r="F32" s="53"/>
      <c r="G32" s="53"/>
      <c r="K32" s="35"/>
    </row>
    <row r="33" spans="3:11" s="34" customFormat="1" x14ac:dyDescent="0.25">
      <c r="C33" s="53"/>
      <c r="D33" s="53"/>
      <c r="E33" s="53"/>
      <c r="F33" s="53"/>
      <c r="G33" s="53"/>
      <c r="K33" s="35"/>
    </row>
    <row r="34" spans="3:11" s="34" customFormat="1" x14ac:dyDescent="0.25">
      <c r="K34" s="35"/>
    </row>
    <row r="35" spans="3:11" s="34" customFormat="1" x14ac:dyDescent="0.25">
      <c r="K35" s="35"/>
    </row>
    <row r="36" spans="3:11" s="34" customFormat="1" x14ac:dyDescent="0.25">
      <c r="K36" s="35"/>
    </row>
    <row r="37" spans="3:11" s="34" customFormat="1" x14ac:dyDescent="0.25">
      <c r="K37" s="35"/>
    </row>
  </sheetData>
  <mergeCells count="10">
    <mergeCell ref="B2:L6"/>
    <mergeCell ref="I11:K11"/>
    <mergeCell ref="I12:K12"/>
    <mergeCell ref="L12:L13"/>
    <mergeCell ref="H12:H13"/>
    <mergeCell ref="B12:B13"/>
    <mergeCell ref="C12:D12"/>
    <mergeCell ref="F12:F13"/>
    <mergeCell ref="G12:G13"/>
    <mergeCell ref="E12:E13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5" orientation="portrait" r:id="rId1"/>
  <headerFooter>
    <oddFooter>&amp;CPágina &amp;P de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L28"/>
  <sheetViews>
    <sheetView showGridLines="0" zoomScale="85" zoomScaleNormal="85" workbookViewId="0">
      <selection activeCell="B19" sqref="B19"/>
    </sheetView>
  </sheetViews>
  <sheetFormatPr baseColWidth="10" defaultRowHeight="15" x14ac:dyDescent="0.25"/>
  <cols>
    <col min="1" max="1" width="5.85546875" style="1" customWidth="1"/>
    <col min="2" max="2" width="65.7109375" style="1" customWidth="1"/>
    <col min="3" max="5" width="14.7109375" style="1" customWidth="1"/>
    <col min="6" max="7" width="15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6384" width="11.42578125" style="1"/>
  </cols>
  <sheetData>
    <row r="1" spans="1:12" x14ac:dyDescent="0.25">
      <c r="A1" s="30">
        <v>1000000</v>
      </c>
    </row>
    <row r="2" spans="1:12" ht="15" customHeight="1" x14ac:dyDescent="0.25">
      <c r="B2" s="71" t="s">
        <v>64</v>
      </c>
      <c r="C2" s="71"/>
      <c r="D2" s="71"/>
      <c r="E2" s="71"/>
      <c r="F2" s="71"/>
      <c r="G2" s="71"/>
      <c r="H2" s="71"/>
      <c r="I2" s="71"/>
      <c r="J2" s="71"/>
      <c r="K2" s="71"/>
      <c r="L2" s="71"/>
    </row>
    <row r="3" spans="1:12" ht="15.75" customHeight="1" x14ac:dyDescent="0.25"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</row>
    <row r="4" spans="1:12" ht="15" customHeight="1" x14ac:dyDescent="0.25"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</row>
    <row r="5" spans="1:12" ht="15" customHeight="1" x14ac:dyDescent="0.25"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</row>
    <row r="6" spans="1:12" ht="15" customHeight="1" x14ac:dyDescent="0.25"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</row>
    <row r="8" spans="1:12" ht="15.75" x14ac:dyDescent="0.25">
      <c r="B8" s="2" t="s">
        <v>19</v>
      </c>
    </row>
    <row r="9" spans="1:12" x14ac:dyDescent="0.2">
      <c r="B9" s="3" t="s">
        <v>2</v>
      </c>
    </row>
    <row r="11" spans="1:12" x14ac:dyDescent="0.25">
      <c r="B11" s="4"/>
      <c r="I11" s="77"/>
      <c r="J11" s="77"/>
      <c r="K11" s="77"/>
    </row>
    <row r="12" spans="1:12" s="5" customFormat="1" ht="15" customHeight="1" x14ac:dyDescent="0.25">
      <c r="B12" s="81" t="s">
        <v>1</v>
      </c>
      <c r="C12" s="83" t="s">
        <v>0</v>
      </c>
      <c r="D12" s="83"/>
      <c r="E12" s="84" t="s">
        <v>13</v>
      </c>
      <c r="F12" s="84" t="s">
        <v>29</v>
      </c>
      <c r="G12" s="84" t="s">
        <v>25</v>
      </c>
      <c r="H12" s="84" t="s">
        <v>20</v>
      </c>
      <c r="I12" s="86" t="s">
        <v>22</v>
      </c>
      <c r="J12" s="86"/>
      <c r="K12" s="86"/>
      <c r="L12" s="79" t="s">
        <v>21</v>
      </c>
    </row>
    <row r="13" spans="1:12" s="5" customFormat="1" ht="40.5" customHeight="1" x14ac:dyDescent="0.25">
      <c r="B13" s="82"/>
      <c r="C13" s="21" t="s">
        <v>8</v>
      </c>
      <c r="D13" s="21" t="s">
        <v>7</v>
      </c>
      <c r="E13" s="85"/>
      <c r="F13" s="85"/>
      <c r="G13" s="85"/>
      <c r="H13" s="85"/>
      <c r="I13" s="21" t="s">
        <v>14</v>
      </c>
      <c r="J13" s="21" t="s">
        <v>15</v>
      </c>
      <c r="K13" s="22" t="s">
        <v>16</v>
      </c>
      <c r="L13" s="80"/>
    </row>
    <row r="14" spans="1:12" ht="20.100000000000001" customHeight="1" x14ac:dyDescent="0.25">
      <c r="B14" s="25" t="s">
        <v>3</v>
      </c>
      <c r="C14" s="26"/>
      <c r="D14" s="26"/>
      <c r="E14" s="27">
        <f>+D14*85/100</f>
        <v>0</v>
      </c>
      <c r="F14" s="27"/>
      <c r="G14" s="8"/>
      <c r="H14" s="8"/>
      <c r="I14" s="13">
        <f>IF(ISERROR(+#REF!/E14)=TRUE,0,++#REF!/E14)</f>
        <v>0</v>
      </c>
      <c r="J14" s="13">
        <f>IF(ISERROR(+G14/E14)=TRUE,0,++G14/E14)</f>
        <v>0</v>
      </c>
      <c r="K14" s="13">
        <f>IF(ISERROR(+H14/E14)=TRUE,0,++H14/E14)</f>
        <v>0</v>
      </c>
      <c r="L14" s="16">
        <f>+D14-G14</f>
        <v>0</v>
      </c>
    </row>
    <row r="15" spans="1:12" ht="20.100000000000001" customHeight="1" x14ac:dyDescent="0.25">
      <c r="B15" s="24" t="s">
        <v>4</v>
      </c>
      <c r="C15" s="28"/>
      <c r="D15" s="28"/>
      <c r="E15" s="23">
        <f t="shared" ref="E15:E17" si="0">+D15*85/100</f>
        <v>0</v>
      </c>
      <c r="F15" s="23"/>
      <c r="G15" s="9"/>
      <c r="H15" s="9"/>
      <c r="I15" s="14">
        <f>IF(ISERROR(+#REF!/E15)=TRUE,0,++#REF!/E15)</f>
        <v>0</v>
      </c>
      <c r="J15" s="14">
        <f>IF(ISERROR(+G15/E15)=TRUE,0,++G15/E15)</f>
        <v>0</v>
      </c>
      <c r="K15" s="14">
        <f>IF(ISERROR(+H15/E15)=TRUE,0,++H15/E15)</f>
        <v>0</v>
      </c>
      <c r="L15" s="17">
        <f>+D15-G15</f>
        <v>0</v>
      </c>
    </row>
    <row r="16" spans="1:12" ht="20.100000000000001" customHeight="1" x14ac:dyDescent="0.25">
      <c r="B16" s="24" t="s">
        <v>5</v>
      </c>
      <c r="C16" s="28"/>
      <c r="D16" s="28"/>
      <c r="E16" s="23">
        <f t="shared" si="0"/>
        <v>0</v>
      </c>
      <c r="F16" s="23"/>
      <c r="G16" s="9"/>
      <c r="H16" s="9"/>
      <c r="I16" s="14">
        <f>IF(ISERROR(+#REF!/E16)=TRUE,0,++#REF!/E16)</f>
        <v>0</v>
      </c>
      <c r="J16" s="14">
        <f>IF(ISERROR(+G16/E16)=TRUE,0,++G16/E16)</f>
        <v>0</v>
      </c>
      <c r="K16" s="14">
        <f>IF(ISERROR(+H16/E16)=TRUE,0,++H16/E16)</f>
        <v>0</v>
      </c>
      <c r="L16" s="17">
        <f>+D16-G16</f>
        <v>0</v>
      </c>
    </row>
    <row r="17" spans="2:12" ht="20.100000000000001" customHeight="1" x14ac:dyDescent="0.25">
      <c r="B17" s="24" t="s">
        <v>6</v>
      </c>
      <c r="C17" s="28"/>
      <c r="D17" s="28"/>
      <c r="E17" s="23">
        <f t="shared" si="0"/>
        <v>0</v>
      </c>
      <c r="F17" s="23"/>
      <c r="G17" s="9"/>
      <c r="H17" s="9"/>
      <c r="I17" s="14">
        <f>IF(ISERROR(+#REF!/E17)=TRUE,0,++#REF!/E17)</f>
        <v>0</v>
      </c>
      <c r="J17" s="14">
        <f>IF(ISERROR(+G17/E17)=TRUE,0,++G17/E17)</f>
        <v>0</v>
      </c>
      <c r="K17" s="14">
        <f>IF(ISERROR(+H17/E17)=TRUE,0,++H17/E17)</f>
        <v>0</v>
      </c>
      <c r="L17" s="17">
        <f>+D17-G17</f>
        <v>0</v>
      </c>
    </row>
    <row r="18" spans="2:12" ht="23.25" customHeight="1" x14ac:dyDescent="0.25">
      <c r="B18" s="29" t="s">
        <v>9</v>
      </c>
      <c r="C18" s="11">
        <f t="shared" ref="C18:H18" si="1">SUM(C14:C17)</f>
        <v>0</v>
      </c>
      <c r="D18" s="11">
        <f t="shared" si="1"/>
        <v>0</v>
      </c>
      <c r="E18" s="11">
        <f t="shared" si="1"/>
        <v>0</v>
      </c>
      <c r="F18" s="11">
        <f t="shared" si="1"/>
        <v>0</v>
      </c>
      <c r="G18" s="11">
        <f t="shared" si="1"/>
        <v>0</v>
      </c>
      <c r="H18" s="11">
        <f t="shared" si="1"/>
        <v>0</v>
      </c>
      <c r="I18" s="15">
        <f>IF(ISERROR(+#REF!/E18)=TRUE,0,++#REF!/E18)</f>
        <v>0</v>
      </c>
      <c r="J18" s="15">
        <f>IF(ISERROR(+G18/E18)=TRUE,0,++G18/E18)</f>
        <v>0</v>
      </c>
      <c r="K18" s="15">
        <f>IF(ISERROR(+H18/E18)=TRUE,0,++H18/E18)</f>
        <v>0</v>
      </c>
      <c r="L18" s="18">
        <f>SUM(L14:L17)</f>
        <v>0</v>
      </c>
    </row>
    <row r="19" spans="2:12" x14ac:dyDescent="0.2">
      <c r="B19" s="12" t="s">
        <v>65</v>
      </c>
    </row>
    <row r="24" spans="2:12" ht="30" x14ac:dyDescent="0.25">
      <c r="B24" s="32" t="s">
        <v>1</v>
      </c>
      <c r="C24" s="32" t="s">
        <v>8</v>
      </c>
      <c r="D24" s="32" t="s">
        <v>7</v>
      </c>
      <c r="E24" s="31" t="s">
        <v>23</v>
      </c>
      <c r="F24" s="31" t="s">
        <v>24</v>
      </c>
      <c r="G24" s="31" t="s">
        <v>26</v>
      </c>
    </row>
    <row r="25" spans="2:12" x14ac:dyDescent="0.25">
      <c r="B25" s="30" t="s">
        <v>3</v>
      </c>
      <c r="C25" s="30">
        <f>+C14/$A$1</f>
        <v>0</v>
      </c>
      <c r="D25" s="30">
        <f t="shared" ref="D25:G25" si="2">+D14/$A$1</f>
        <v>0</v>
      </c>
      <c r="E25" s="30">
        <f t="shared" si="2"/>
        <v>0</v>
      </c>
      <c r="F25" s="30">
        <f t="shared" si="2"/>
        <v>0</v>
      </c>
      <c r="G25" s="30">
        <f t="shared" si="2"/>
        <v>0</v>
      </c>
    </row>
    <row r="26" spans="2:12" x14ac:dyDescent="0.25">
      <c r="B26" s="30" t="s">
        <v>4</v>
      </c>
      <c r="C26" s="30">
        <f t="shared" ref="C26:G26" si="3">+C15/$A$1</f>
        <v>0</v>
      </c>
      <c r="D26" s="30">
        <f t="shared" si="3"/>
        <v>0</v>
      </c>
      <c r="E26" s="30">
        <f t="shared" si="3"/>
        <v>0</v>
      </c>
      <c r="F26" s="30">
        <f t="shared" si="3"/>
        <v>0</v>
      </c>
      <c r="G26" s="30">
        <f t="shared" si="3"/>
        <v>0</v>
      </c>
    </row>
    <row r="27" spans="2:12" x14ac:dyDescent="0.25">
      <c r="B27" s="30" t="s">
        <v>5</v>
      </c>
      <c r="C27" s="30">
        <f t="shared" ref="C27:G27" si="4">+C16/$A$1</f>
        <v>0</v>
      </c>
      <c r="D27" s="30">
        <f t="shared" si="4"/>
        <v>0</v>
      </c>
      <c r="E27" s="30">
        <f t="shared" si="4"/>
        <v>0</v>
      </c>
      <c r="F27" s="30">
        <f t="shared" si="4"/>
        <v>0</v>
      </c>
      <c r="G27" s="30">
        <f t="shared" si="4"/>
        <v>0</v>
      </c>
    </row>
    <row r="28" spans="2:12" x14ac:dyDescent="0.25">
      <c r="B28" s="30" t="s">
        <v>6</v>
      </c>
      <c r="C28" s="30">
        <f t="shared" ref="C28:G28" si="5">+C17/$A$1</f>
        <v>0</v>
      </c>
      <c r="D28" s="30">
        <f t="shared" si="5"/>
        <v>0</v>
      </c>
      <c r="E28" s="30">
        <f t="shared" si="5"/>
        <v>0</v>
      </c>
      <c r="F28" s="30">
        <f t="shared" si="5"/>
        <v>0</v>
      </c>
      <c r="G28" s="30">
        <f t="shared" si="5"/>
        <v>0</v>
      </c>
    </row>
  </sheetData>
  <mergeCells count="10">
    <mergeCell ref="L12:L13"/>
    <mergeCell ref="B2:L6"/>
    <mergeCell ref="I11:K11"/>
    <mergeCell ref="B12:B13"/>
    <mergeCell ref="C12:D12"/>
    <mergeCell ref="E12:E13"/>
    <mergeCell ref="F12:F13"/>
    <mergeCell ref="G12:G13"/>
    <mergeCell ref="H12:H13"/>
    <mergeCell ref="I12:K12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5" orientation="portrait" r:id="rId1"/>
  <headerFooter>
    <oddFooter>&amp;CPágina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RO</vt:lpstr>
      <vt:lpstr>RDR</vt:lpstr>
      <vt:lpstr>DYT</vt:lpstr>
      <vt:lpstr>ROOC</vt:lpstr>
      <vt:lpstr>RD</vt:lpstr>
      <vt:lpstr>DYT!Área_de_impresión</vt:lpstr>
      <vt:lpstr>RD!Área_de_impresión</vt:lpstr>
      <vt:lpstr>RDR!Área_de_impresión</vt:lpstr>
      <vt:lpstr>RO!Área_de_impresión</vt:lpstr>
      <vt:lpstr>ROOC!Área_de_impresión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dvicente</dc:creator>
  <cp:lastModifiedBy>DAMIAN VICENTE GALLO</cp:lastModifiedBy>
  <cp:lastPrinted>2014-05-15T17:44:28Z</cp:lastPrinted>
  <dcterms:created xsi:type="dcterms:W3CDTF">2011-03-09T14:32:28Z</dcterms:created>
  <dcterms:modified xsi:type="dcterms:W3CDTF">2019-01-02T16:56:40Z</dcterms:modified>
</cp:coreProperties>
</file>