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CA - 2018\9. Setiembre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RO!$B$12:$L$45</definedName>
    <definedName name="_xlnm.Print_Area" localSheetId="2">DYT!$B$2:$L$47</definedName>
    <definedName name="_xlnm.Print_Area" localSheetId="4">RD!$B$2:$L$20</definedName>
    <definedName name="_xlnm.Print_Area" localSheetId="1">RDR!$B$2:$L$48</definedName>
    <definedName name="_xlnm.Print_Area" localSheetId="0">RO!$B$2:$L$48</definedName>
    <definedName name="_xlnm.Print_Area" localSheetId="3">ROOC!$B$2:$L$25</definedName>
  </definedNames>
  <calcPr calcId="152511"/>
</workbook>
</file>

<file path=xl/calcChain.xml><?xml version="1.0" encoding="utf-8"?>
<calcChain xmlns="http://schemas.openxmlformats.org/spreadsheetml/2006/main">
  <c r="L39" i="6" l="1"/>
  <c r="K39" i="6"/>
  <c r="J39" i="6"/>
  <c r="L38" i="6"/>
  <c r="K38" i="6"/>
  <c r="J38" i="6"/>
  <c r="L37" i="6"/>
  <c r="K37" i="6"/>
  <c r="J37" i="6"/>
  <c r="C45" i="6"/>
  <c r="D45" i="6"/>
  <c r="G23" i="5" l="1"/>
  <c r="G30" i="5" s="1"/>
  <c r="F23" i="5"/>
  <c r="F30" i="5" s="1"/>
  <c r="E23" i="5"/>
  <c r="E30" i="5" s="1"/>
  <c r="D23" i="5"/>
  <c r="D30" i="5" s="1"/>
  <c r="C23" i="5"/>
  <c r="C30" i="5" s="1"/>
  <c r="G45" i="6" l="1"/>
  <c r="F45" i="6"/>
  <c r="E45" i="6"/>
  <c r="L21" i="5" l="1"/>
  <c r="K21" i="5"/>
  <c r="J21" i="5"/>
  <c r="L20" i="5"/>
  <c r="K20" i="5"/>
  <c r="J20" i="5"/>
  <c r="L18" i="5"/>
  <c r="K18" i="5"/>
  <c r="J18" i="5"/>
  <c r="L17" i="5"/>
  <c r="K17" i="5"/>
  <c r="J17" i="5"/>
  <c r="L16" i="5"/>
  <c r="K16" i="5"/>
  <c r="J16" i="5"/>
  <c r="L15" i="5"/>
  <c r="K15" i="5"/>
  <c r="J15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45" i="4" l="1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K45" i="1"/>
  <c r="K43" i="1"/>
  <c r="K41" i="1"/>
  <c r="J40" i="1"/>
  <c r="K39" i="1"/>
  <c r="J38" i="1"/>
  <c r="K37" i="1"/>
  <c r="K35" i="1"/>
  <c r="J33" i="1"/>
  <c r="J32" i="1"/>
  <c r="K31" i="1"/>
  <c r="K30" i="1"/>
  <c r="K29" i="1"/>
  <c r="K27" i="1"/>
  <c r="K25" i="1"/>
  <c r="J24" i="1"/>
  <c r="J23" i="1"/>
  <c r="K22" i="1"/>
  <c r="K21" i="1"/>
  <c r="K19" i="1"/>
  <c r="J17" i="1"/>
  <c r="J16" i="1"/>
  <c r="J15" i="1"/>
  <c r="L45" i="1"/>
  <c r="L44" i="1"/>
  <c r="K44" i="1"/>
  <c r="J44" i="1"/>
  <c r="L43" i="1"/>
  <c r="L42" i="1"/>
  <c r="K42" i="1"/>
  <c r="J42" i="1"/>
  <c r="L41" i="1"/>
  <c r="J41" i="1"/>
  <c r="L40" i="1"/>
  <c r="K40" i="1"/>
  <c r="L39" i="1"/>
  <c r="L38" i="1"/>
  <c r="L37" i="1"/>
  <c r="L36" i="1"/>
  <c r="K36" i="1"/>
  <c r="J36" i="1"/>
  <c r="L35" i="1"/>
  <c r="L34" i="1"/>
  <c r="K34" i="1"/>
  <c r="J34" i="1"/>
  <c r="L33" i="1"/>
  <c r="K33" i="1"/>
  <c r="L32" i="1"/>
  <c r="L31" i="1"/>
  <c r="L30" i="1"/>
  <c r="J30" i="1"/>
  <c r="L29" i="1"/>
  <c r="L28" i="1"/>
  <c r="K28" i="1"/>
  <c r="J28" i="1"/>
  <c r="L27" i="1"/>
  <c r="L26" i="1"/>
  <c r="K26" i="1"/>
  <c r="J26" i="1"/>
  <c r="L25" i="1"/>
  <c r="J25" i="1"/>
  <c r="L24" i="1"/>
  <c r="K24" i="1"/>
  <c r="L23" i="1"/>
  <c r="L22" i="1"/>
  <c r="J22" i="1"/>
  <c r="L21" i="1"/>
  <c r="L20" i="1"/>
  <c r="K20" i="1"/>
  <c r="J20" i="1"/>
  <c r="L19" i="1"/>
  <c r="L18" i="1"/>
  <c r="K18" i="1"/>
  <c r="J18" i="1"/>
  <c r="L17" i="1"/>
  <c r="K17" i="1"/>
  <c r="L16" i="1"/>
  <c r="L15" i="1"/>
  <c r="K15" i="1"/>
  <c r="J19" i="1" l="1"/>
  <c r="J27" i="1"/>
  <c r="J35" i="1"/>
  <c r="J43" i="1"/>
  <c r="K23" i="1"/>
  <c r="K32" i="1"/>
  <c r="J39" i="1"/>
  <c r="J31" i="1"/>
  <c r="K16" i="1"/>
  <c r="K38" i="1"/>
  <c r="J21" i="1"/>
  <c r="J29" i="1"/>
  <c r="J37" i="1"/>
  <c r="J45" i="1"/>
  <c r="C46" i="1"/>
  <c r="C53" i="1" s="1"/>
  <c r="D46" i="1"/>
  <c r="D53" i="1" s="1"/>
  <c r="C46" i="4" l="1"/>
  <c r="C53" i="4" s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E17" i="7" l="1"/>
  <c r="E28" i="7" s="1"/>
  <c r="E16" i="7"/>
  <c r="E27" i="7" s="1"/>
  <c r="E15" i="7"/>
  <c r="E26" i="7" s="1"/>
  <c r="E14" i="7"/>
  <c r="E25" i="7" s="1"/>
  <c r="G46" i="4" l="1"/>
  <c r="G53" i="4" s="1"/>
  <c r="F46" i="4"/>
  <c r="F53" i="4" s="1"/>
  <c r="D46" i="4"/>
  <c r="D53" i="4" s="1"/>
  <c r="G52" i="6"/>
  <c r="F52" i="6"/>
  <c r="D52" i="6"/>
  <c r="G18" i="7"/>
  <c r="F18" i="7"/>
  <c r="E18" i="7"/>
  <c r="D18" i="7"/>
  <c r="G46" i="1"/>
  <c r="G53" i="1" s="1"/>
  <c r="F46" i="1"/>
  <c r="F53" i="1" s="1"/>
  <c r="C52" i="6"/>
  <c r="C18" i="7"/>
  <c r="L22" i="5" l="1"/>
  <c r="L19" i="5"/>
  <c r="L17" i="7"/>
  <c r="L16" i="7"/>
  <c r="L15" i="7"/>
  <c r="L14" i="4"/>
  <c r="L14" i="6"/>
  <c r="L14" i="5"/>
  <c r="L14" i="7"/>
  <c r="L14" i="1"/>
  <c r="E46" i="4"/>
  <c r="E53" i="4" s="1"/>
  <c r="E46" i="1" l="1"/>
  <c r="E53" i="1" s="1"/>
  <c r="E52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46" i="1"/>
  <c r="I14" i="1"/>
  <c r="H45" i="6"/>
  <c r="K14" i="6"/>
  <c r="J14" i="6"/>
  <c r="I14" i="6"/>
  <c r="H23" i="5"/>
  <c r="K22" i="5"/>
  <c r="J22" i="5"/>
  <c r="I22" i="5"/>
  <c r="I21" i="5"/>
  <c r="K19" i="5"/>
  <c r="J19" i="5"/>
  <c r="I19" i="5"/>
  <c r="K14" i="5"/>
  <c r="J14" i="5"/>
  <c r="I14" i="5"/>
  <c r="H46" i="4"/>
  <c r="I15" i="4"/>
  <c r="K14" i="4"/>
  <c r="J14" i="4"/>
  <c r="I14" i="4"/>
  <c r="K14" i="1"/>
  <c r="J14" i="1"/>
  <c r="L23" i="5" l="1"/>
  <c r="L45" i="6"/>
  <c r="L46" i="4"/>
  <c r="L46" i="1"/>
  <c r="I18" i="7"/>
  <c r="K18" i="7"/>
  <c r="J18" i="7"/>
  <c r="J45" i="6"/>
  <c r="I45" i="6"/>
  <c r="K45" i="6"/>
  <c r="I23" i="5"/>
  <c r="K23" i="5"/>
  <c r="J23" i="5"/>
  <c r="I46" i="4"/>
  <c r="K46" i="4"/>
  <c r="J46" i="4"/>
  <c r="K46" i="1"/>
  <c r="I46" i="1" l="1"/>
  <c r="J46" i="1"/>
</calcChain>
</file>

<file path=xl/sharedStrings.xml><?xml version="1.0" encoding="utf-8"?>
<sst xmlns="http://schemas.openxmlformats.org/spreadsheetml/2006/main" count="241" uniqueCount="72">
  <si>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</si>
  <si>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</si>
  <si>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</si>
  <si>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</si>
  <si>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</si>
  <si>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</si>
  <si>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</si>
  <si>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</si>
  <si>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</si>
  <si>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</si>
  <si>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</si>
  <si>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</si>
  <si>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</si>
  <si>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</si>
  <si>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</si>
  <si>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</si>
  <si>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</si>
  <si>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</si>
  <si>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</si>
  <si>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</si>
  <si>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</si>
  <si>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</si>
  <si>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</si>
  <si>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</si>
  <si>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</si>
  <si>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DEVENGADO
AL MES DE JULIO
(4)</t>
  </si>
  <si>
    <t>DEVENG
AL MES DE JULIO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</si>
  <si>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</si>
  <si>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</si>
  <si>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</si>
  <si>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</si>
  <si>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</si>
  <si>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</si>
  <si>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</si>
  <si>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</si>
  <si>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</si>
  <si>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</si>
  <si>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</si>
  <si>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</si>
  <si>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</si>
  <si>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</si>
  <si>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</si>
  <si>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</si>
  <si>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</si>
  <si>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</si>
  <si>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</si>
  <si>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</si>
  <si>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</si>
  <si>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</si>
  <si>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</si>
  <si>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</si>
  <si>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</si>
  <si>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</si>
  <si>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</si>
  <si>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</si>
  <si>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</si>
  <si>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</si>
  <si>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</si>
  <si>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</si>
  <si>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</si>
  <si>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</si>
  <si>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</si>
  <si>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</si>
  <si>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</si>
  <si>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EJECUCION PRESUPUESTAL MENSUALIZADA DE GASTOS 
MINISTERIO DE SALUD 2018
MES DE FEBRERO</t>
  </si>
  <si>
    <t>Fuente: Consulta Amigable y Base de Datos al 28 de Febrero del 2018</t>
  </si>
  <si>
    <t>COMP ANUAL</t>
  </si>
  <si>
    <t>DEV-JUNIO</t>
  </si>
  <si>
    <t>DEV. JUNIO</t>
  </si>
  <si>
    <t>DEVENGADO
MES DE AGOSTO
(4)</t>
  </si>
  <si>
    <t>Fuente: SIAF, Consulta Amigable y Base de Datos al 30 de Setiembre del 2018</t>
  </si>
  <si>
    <t>EJECUCION PRESUPUESTAL MENSUALIZADA DE GASTOS 
MINISTERIO DE SALUD 2018
MES DE SETIEMBRE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</si>
</sst>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%"/>
    <numFmt numFmtId="167" formatCode="#,##0.0"/>
    <numFmt numFmtId="168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6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6" fontId="1" fillId="33" borderId="2" xfId="1" applyNumberFormat="1" applyFont="1" applyFill="1" applyBorder="1" applyAlignment="1">
      <alignment vertical="center"/>
    </xf>
    <xf numFmtId="166" fontId="1" fillId="33" borderId="3" xfId="1" applyNumberFormat="1" applyFont="1" applyFill="1" applyBorder="1" applyAlignment="1">
      <alignment vertical="center"/>
    </xf>
    <xf numFmtId="166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164" fontId="0" fillId="34" borderId="2" xfId="0" applyNumberFormat="1" applyFill="1" applyBorder="1" applyAlignment="1">
      <alignment vertical="center"/>
    </xf>
    <xf numFmtId="164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6" fontId="19" fillId="35" borderId="18" xfId="1" applyNumberFormat="1" applyFont="1" applyFill="1" applyBorder="1" applyAlignment="1">
      <alignment horizontal="center" vertical="center" wrapText="1"/>
    </xf>
    <xf numFmtId="164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34" borderId="2" xfId="0" applyNumberFormat="1" applyFont="1" applyFill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6" fontId="23" fillId="0" borderId="0" xfId="1" applyNumberFormat="1" applyFont="1" applyAlignment="1">
      <alignment vertical="center"/>
    </xf>
    <xf numFmtId="166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34" borderId="23" xfId="0" applyNumberFormat="1" applyFill="1" applyBorder="1" applyAlignment="1">
      <alignment vertical="center"/>
    </xf>
    <xf numFmtId="166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6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7" fontId="23" fillId="0" borderId="0" xfId="0" applyNumberFormat="1" applyFont="1" applyAlignment="1">
      <alignment vertical="center"/>
    </xf>
    <xf numFmtId="168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41" fontId="23" fillId="34" borderId="23" xfId="0" applyNumberFormat="1" applyFont="1" applyFill="1" applyBorder="1" applyAlignment="1">
      <alignment vertical="center"/>
    </xf>
    <xf numFmtId="3" fontId="24" fillId="36" borderId="18" xfId="0" applyNumberFormat="1" applyFont="1" applyFill="1" applyBorder="1" applyAlignment="1">
      <alignment horizontal="center" vertical="center" wrapText="1"/>
    </xf>
    <xf numFmtId="166" fontId="24" fillId="36" borderId="18" xfId="1" applyNumberFormat="1" applyFont="1" applyFill="1" applyBorder="1" applyAlignment="1">
      <alignment horizontal="center" vertical="center" wrapText="1"/>
    </xf>
    <xf numFmtId="166" fontId="24" fillId="0" borderId="0" xfId="1" applyNumberFormat="1" applyFont="1" applyFill="1" applyBorder="1" applyAlignment="1">
      <alignment horizontal="center" vertical="center"/>
    </xf>
    <xf numFmtId="3" fontId="24" fillId="36" borderId="16" xfId="0" applyNumberFormat="1" applyFont="1" applyFill="1" applyBorder="1" applyAlignment="1">
      <alignment horizontal="center" vertical="center" wrapText="1"/>
    </xf>
    <xf numFmtId="3" fontId="24" fillId="36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24" fillId="36" borderId="15" xfId="0" applyNumberFormat="1" applyFont="1" applyFill="1" applyBorder="1" applyAlignment="1">
      <alignment horizontal="center" vertical="center" wrapText="1"/>
    </xf>
    <xf numFmtId="3" fontId="24" fillId="36" borderId="18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/>
    </xf>
    <xf numFmtId="3" fontId="24" fillId="36" borderId="14" xfId="0" applyNumberFormat="1" applyFont="1" applyFill="1" applyBorder="1" applyAlignment="1">
      <alignment horizontal="center" vertical="center"/>
    </xf>
    <xf numFmtId="3" fontId="24" fillId="36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6" fontId="24" fillId="36" borderId="15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166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RO!$C$53:$G$53</c:f>
              <c:numCache>
                <c:formatCode>_ * #,##0_ ;_ * \-#,##0_ ;_ * "-"_ ;_ @_ </c:formatCode>
                <c:ptCount val="5"/>
                <c:pt idx="0" formatCode="_ * #,##0.00_ ;_ * \-#,##0.00_ ;_ * &quot;-&quot;??_ ;_ @_ ">
                  <c:v>6882.7593470000002</c:v>
                </c:pt>
                <c:pt idx="1">
                  <c:v>5360.2409749999997</c:v>
                </c:pt>
                <c:pt idx="2">
                  <c:v>5360.2409749999997</c:v>
                </c:pt>
                <c:pt idx="3">
                  <c:v>4321.2739169900015</c:v>
                </c:pt>
                <c:pt idx="4">
                  <c:v>3456.0092307900004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9723808"/>
        <c:axId val="1979711296"/>
        <c:axId val="0"/>
      </c:bar3DChart>
      <c:catAx>
        <c:axId val="197972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9711296"/>
        <c:crosses val="autoZero"/>
        <c:auto val="1"/>
        <c:lblAlgn val="ctr"/>
        <c:lblOffset val="100"/>
        <c:noMultiLvlLbl val="0"/>
      </c:catAx>
      <c:valAx>
        <c:axId val="1979711296"/>
        <c:scaling>
          <c:orientation val="minMax"/>
        </c:scaling>
        <c:delete val="0"/>
        <c:axPos val="l"/>
        <c:numFmt formatCode="_ * #,##0.00_ ;_ * \-#,##0.00_ ;_ * &quot;-&quot;??_ ;_ @_ " sourceLinked="1"/>
        <c:majorTickMark val="none"/>
        <c:minorTickMark val="none"/>
        <c:tickLblPos val="nextTo"/>
        <c:crossAx val="1979723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265.37835000000001</c:v>
                </c:pt>
                <c:pt idx="1">
                  <c:v>288.50263000000001</c:v>
                </c:pt>
                <c:pt idx="2">
                  <c:v>288.50263000000001</c:v>
                </c:pt>
                <c:pt idx="3">
                  <c:v>172.89139273000001</c:v>
                </c:pt>
                <c:pt idx="4">
                  <c:v>125.69710348999998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9710752"/>
        <c:axId val="1979735232"/>
        <c:axId val="0"/>
      </c:bar3DChart>
      <c:catAx>
        <c:axId val="197971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9735232"/>
        <c:crosses val="autoZero"/>
        <c:auto val="1"/>
        <c:lblAlgn val="ctr"/>
        <c:lblOffset val="100"/>
        <c:noMultiLvlLbl val="0"/>
      </c:catAx>
      <c:valAx>
        <c:axId val="197973523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9797107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>
                  <c:v>0</c:v>
                </c:pt>
                <c:pt idx="1">
                  <c:v>620.23919699999999</c:v>
                </c:pt>
                <c:pt idx="2">
                  <c:v>620.23919699999999</c:v>
                </c:pt>
                <c:pt idx="3">
                  <c:v>363.33624846999999</c:v>
                </c:pt>
                <c:pt idx="4">
                  <c:v>269.51327061000001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9708032"/>
        <c:axId val="1979712384"/>
        <c:axId val="0"/>
      </c:bar3DChart>
      <c:catAx>
        <c:axId val="1979708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9712384"/>
        <c:crosses val="autoZero"/>
        <c:auto val="1"/>
        <c:lblAlgn val="ctr"/>
        <c:lblOffset val="100"/>
        <c:noMultiLvlLbl val="0"/>
      </c:catAx>
      <c:valAx>
        <c:axId val="19797123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1979708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ROOC!$B$30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ROOC!$C$29:$G$29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DEV-JUNIO</c:v>
                </c:pt>
              </c:strCache>
            </c:strRef>
          </c:cat>
          <c:val>
            <c:numRef>
              <c:f>ROOC!$C$30:$G$30</c:f>
              <c:numCache>
                <c:formatCode>#,##0.0</c:formatCode>
                <c:ptCount val="5"/>
                <c:pt idx="0">
                  <c:v>0</c:v>
                </c:pt>
                <c:pt idx="1">
                  <c:v>82.281003999999996</c:v>
                </c:pt>
                <c:pt idx="2">
                  <c:v>82.281003999999996</c:v>
                </c:pt>
                <c:pt idx="3">
                  <c:v>16.797542060000001</c:v>
                </c:pt>
                <c:pt idx="4">
                  <c:v>16.14732356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9727616"/>
        <c:axId val="1979715104"/>
        <c:axId val="0"/>
      </c:bar3DChart>
      <c:catAx>
        <c:axId val="1979727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9715104"/>
        <c:crosses val="autoZero"/>
        <c:auto val="1"/>
        <c:lblAlgn val="ctr"/>
        <c:lblOffset val="100"/>
        <c:noMultiLvlLbl val="0"/>
      </c:catAx>
      <c:valAx>
        <c:axId val="197971510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9797276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79735776"/>
        <c:axId val="1979737952"/>
        <c:axId val="0"/>
      </c:bar3DChart>
      <c:catAx>
        <c:axId val="1979735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79737952"/>
        <c:crosses val="autoZero"/>
        <c:auto val="1"/>
        <c:lblAlgn val="ctr"/>
        <c:lblOffset val="100"/>
        <c:noMultiLvlLbl val="0"/>
      </c:catAx>
      <c:valAx>
        <c:axId val="1979737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979735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347380</xdr:colOff>
      <xdr:row>47</xdr:row>
      <xdr:rowOff>123265</xdr:rowOff>
    </xdr:from>
    <xdr:to>
      <xdr:col>11</xdr:col>
      <xdr:colOff>1008527</xdr:colOff>
      <xdr:row>73</xdr:row>
      <xdr:rowOff>89648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47</xdr:row>
      <xdr:rowOff>134469</xdr:rowOff>
    </xdr:from>
    <xdr:to>
      <xdr:col>11</xdr:col>
      <xdr:colOff>986116</xdr:colOff>
      <xdr:row>90</xdr:row>
      <xdr:rowOff>100852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369792</xdr:colOff>
      <xdr:row>46</xdr:row>
      <xdr:rowOff>123265</xdr:rowOff>
    </xdr:from>
    <xdr:to>
      <xdr:col>11</xdr:col>
      <xdr:colOff>997321</xdr:colOff>
      <xdr:row>73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25</xdr:row>
      <xdr:rowOff>23531</xdr:rowOff>
    </xdr:from>
    <xdr:to>
      <xdr:col>12</xdr:col>
      <xdr:colOff>11204</xdr:colOff>
      <xdr:row>51</xdr:row>
      <xdr:rowOff>145677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72"/>
  <sheetViews>
    <sheetView showGridLines="0" tabSelected="1" zoomScale="85" zoomScaleNormal="85" workbookViewId="0">
      <selection activeCell="C12" sqref="C12:D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71" t="s">
        <v>71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0">
        <v>1000000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18</v>
      </c>
      <c r="F12" s="72" t="s">
        <v>29</v>
      </c>
      <c r="G12" s="72" t="s">
        <v>69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40.5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6" t="s">
        <v>30</v>
      </c>
      <c r="C14" s="8">
        <v>3099047511</v>
      </c>
      <c r="D14" s="8">
        <v>1292001613</v>
      </c>
      <c r="E14" s="19">
        <v>1292001613</v>
      </c>
      <c r="F14" s="19">
        <v>1036394139.3800001</v>
      </c>
      <c r="G14" s="8">
        <v>774569229.48999953</v>
      </c>
      <c r="H14" s="8"/>
      <c r="I14" s="13">
        <f>IF(ISERROR(+#REF!/E14)=TRUE,0,++#REF!/E14)</f>
        <v>0</v>
      </c>
      <c r="J14" s="13">
        <f>IF(ISERROR(+G14/E14)=TRUE,0,++G14/E14)</f>
        <v>0.59951103907019621</v>
      </c>
      <c r="K14" s="13">
        <f>IF(ISERROR(+H14/E14)=TRUE,0,++H14/E14)</f>
        <v>0</v>
      </c>
      <c r="L14" s="16">
        <f>+D14-G14</f>
        <v>517432383.51000047</v>
      </c>
    </row>
    <row r="15" spans="1:12" ht="20.100000000000001" customHeight="1" x14ac:dyDescent="0.25">
      <c r="B15" s="37" t="s">
        <v>31</v>
      </c>
      <c r="C15" s="38">
        <v>35861323</v>
      </c>
      <c r="D15" s="38">
        <v>37746501</v>
      </c>
      <c r="E15" s="39">
        <v>37746501</v>
      </c>
      <c r="F15" s="39">
        <v>25154115.790000014</v>
      </c>
      <c r="G15" s="38">
        <v>23282463.67000002</v>
      </c>
      <c r="H15" s="38"/>
      <c r="I15" s="40"/>
      <c r="J15" s="40">
        <f t="shared" ref="J15:J45" si="0">IF(ISERROR(+G15/E15)=TRUE,0,++G15/E15)</f>
        <v>0.61681117595509105</v>
      </c>
      <c r="K15" s="40">
        <f t="shared" ref="K15:K45" si="1">IF(ISERROR(+H15/E15)=TRUE,0,++H15/E15)</f>
        <v>0</v>
      </c>
      <c r="L15" s="41">
        <f t="shared" ref="L15:L45" si="2">+D15-G15</f>
        <v>14464037.32999998</v>
      </c>
    </row>
    <row r="16" spans="1:12" ht="20.100000000000001" customHeight="1" x14ac:dyDescent="0.25">
      <c r="B16" s="37" t="s">
        <v>32</v>
      </c>
      <c r="C16" s="38">
        <v>43685591</v>
      </c>
      <c r="D16" s="38">
        <v>46885553</v>
      </c>
      <c r="E16" s="39">
        <v>46885553</v>
      </c>
      <c r="F16" s="39">
        <v>38553544.980000004</v>
      </c>
      <c r="G16" s="38">
        <v>30782012.850000005</v>
      </c>
      <c r="H16" s="38"/>
      <c r="I16" s="40"/>
      <c r="J16" s="40">
        <f t="shared" si="0"/>
        <v>0.65653513460745583</v>
      </c>
      <c r="K16" s="40">
        <f t="shared" si="1"/>
        <v>0</v>
      </c>
      <c r="L16" s="41">
        <f t="shared" si="2"/>
        <v>16103540.149999995</v>
      </c>
    </row>
    <row r="17" spans="2:12" ht="20.100000000000001" customHeight="1" x14ac:dyDescent="0.25">
      <c r="B17" s="37" t="s">
        <v>33</v>
      </c>
      <c r="C17" s="38">
        <v>30290272</v>
      </c>
      <c r="D17" s="38">
        <v>33239633</v>
      </c>
      <c r="E17" s="39">
        <v>33239633</v>
      </c>
      <c r="F17" s="39">
        <v>26323969.229999993</v>
      </c>
      <c r="G17" s="38">
        <v>21041905.519999996</v>
      </c>
      <c r="H17" s="38"/>
      <c r="I17" s="40"/>
      <c r="J17" s="40">
        <f t="shared" si="0"/>
        <v>0.63303663791955811</v>
      </c>
      <c r="K17" s="40">
        <f t="shared" si="1"/>
        <v>0</v>
      </c>
      <c r="L17" s="41">
        <f t="shared" si="2"/>
        <v>12197727.480000004</v>
      </c>
    </row>
    <row r="18" spans="2:12" ht="20.100000000000001" customHeight="1" x14ac:dyDescent="0.25">
      <c r="B18" s="37" t="s">
        <v>34</v>
      </c>
      <c r="C18" s="38">
        <v>33114255</v>
      </c>
      <c r="D18" s="38">
        <v>35226155</v>
      </c>
      <c r="E18" s="39">
        <v>35226155</v>
      </c>
      <c r="F18" s="39">
        <v>30447022.939999998</v>
      </c>
      <c r="G18" s="38">
        <v>23662546.160000004</v>
      </c>
      <c r="H18" s="38"/>
      <c r="I18" s="40"/>
      <c r="J18" s="40">
        <f t="shared" si="0"/>
        <v>0.67173230118359506</v>
      </c>
      <c r="K18" s="40">
        <f t="shared" si="1"/>
        <v>0</v>
      </c>
      <c r="L18" s="41">
        <f t="shared" si="2"/>
        <v>11563608.839999996</v>
      </c>
    </row>
    <row r="19" spans="2:12" ht="20.100000000000001" customHeight="1" x14ac:dyDescent="0.25">
      <c r="B19" s="37" t="s">
        <v>35</v>
      </c>
      <c r="C19" s="38">
        <v>163324343</v>
      </c>
      <c r="D19" s="38">
        <v>175846535</v>
      </c>
      <c r="E19" s="39">
        <v>175846535</v>
      </c>
      <c r="F19" s="39">
        <v>156313813.56</v>
      </c>
      <c r="G19" s="38">
        <v>119920481.08000006</v>
      </c>
      <c r="H19" s="38"/>
      <c r="I19" s="40"/>
      <c r="J19" s="40">
        <f t="shared" si="0"/>
        <v>0.68196101265231102</v>
      </c>
      <c r="K19" s="40">
        <f t="shared" si="1"/>
        <v>0</v>
      </c>
      <c r="L19" s="41">
        <f t="shared" si="2"/>
        <v>55926053.919999942</v>
      </c>
    </row>
    <row r="20" spans="2:12" ht="20.100000000000001" customHeight="1" x14ac:dyDescent="0.25">
      <c r="B20" s="37" t="s">
        <v>36</v>
      </c>
      <c r="C20" s="38">
        <v>110261668</v>
      </c>
      <c r="D20" s="38">
        <v>119698158</v>
      </c>
      <c r="E20" s="39">
        <v>119698158</v>
      </c>
      <c r="F20" s="39">
        <v>98057700.899999991</v>
      </c>
      <c r="G20" s="38">
        <v>79443609.419999957</v>
      </c>
      <c r="H20" s="38"/>
      <c r="I20" s="40"/>
      <c r="J20" s="40">
        <f t="shared" si="0"/>
        <v>0.66369951507524416</v>
      </c>
      <c r="K20" s="40">
        <f t="shared" si="1"/>
        <v>0</v>
      </c>
      <c r="L20" s="41">
        <f t="shared" si="2"/>
        <v>40254548.580000043</v>
      </c>
    </row>
    <row r="21" spans="2:12" ht="20.100000000000001" customHeight="1" x14ac:dyDescent="0.25">
      <c r="B21" s="37" t="s">
        <v>37</v>
      </c>
      <c r="C21" s="38">
        <v>130602019</v>
      </c>
      <c r="D21" s="38">
        <v>144052404</v>
      </c>
      <c r="E21" s="39">
        <v>144052404</v>
      </c>
      <c r="F21" s="39">
        <v>124411845.23999999</v>
      </c>
      <c r="G21" s="38">
        <v>96785034.990000069</v>
      </c>
      <c r="H21" s="38"/>
      <c r="I21" s="40"/>
      <c r="J21" s="40">
        <f t="shared" si="0"/>
        <v>0.67187379247069057</v>
      </c>
      <c r="K21" s="40">
        <f t="shared" si="1"/>
        <v>0</v>
      </c>
      <c r="L21" s="41">
        <f t="shared" si="2"/>
        <v>47267369.009999931</v>
      </c>
    </row>
    <row r="22" spans="2:12" ht="20.100000000000001" customHeight="1" x14ac:dyDescent="0.25">
      <c r="B22" s="37" t="s">
        <v>38</v>
      </c>
      <c r="C22" s="38">
        <v>34112983</v>
      </c>
      <c r="D22" s="38">
        <v>36238187</v>
      </c>
      <c r="E22" s="39">
        <v>36238187</v>
      </c>
      <c r="F22" s="39">
        <v>31245731.170000009</v>
      </c>
      <c r="G22" s="38">
        <v>25016238.549999982</v>
      </c>
      <c r="H22" s="38"/>
      <c r="I22" s="40"/>
      <c r="J22" s="40">
        <f t="shared" si="0"/>
        <v>0.69032809367642989</v>
      </c>
      <c r="K22" s="40">
        <f t="shared" si="1"/>
        <v>0</v>
      </c>
      <c r="L22" s="41">
        <f t="shared" si="2"/>
        <v>11221948.450000018</v>
      </c>
    </row>
    <row r="23" spans="2:12" ht="20.100000000000001" customHeight="1" x14ac:dyDescent="0.25">
      <c r="B23" s="37" t="s">
        <v>39</v>
      </c>
      <c r="C23" s="38">
        <v>75542443</v>
      </c>
      <c r="D23" s="38">
        <v>83500610</v>
      </c>
      <c r="E23" s="39">
        <v>83500610</v>
      </c>
      <c r="F23" s="39">
        <v>60291580.649999991</v>
      </c>
      <c r="G23" s="38">
        <v>55486065.789999999</v>
      </c>
      <c r="H23" s="38"/>
      <c r="I23" s="40"/>
      <c r="J23" s="40">
        <f t="shared" si="0"/>
        <v>0.66449892749286499</v>
      </c>
      <c r="K23" s="40">
        <f t="shared" si="1"/>
        <v>0</v>
      </c>
      <c r="L23" s="41">
        <f t="shared" si="2"/>
        <v>28014544.210000001</v>
      </c>
    </row>
    <row r="24" spans="2:12" ht="20.100000000000001" customHeight="1" x14ac:dyDescent="0.25">
      <c r="B24" s="37" t="s">
        <v>40</v>
      </c>
      <c r="C24" s="38">
        <v>136143663</v>
      </c>
      <c r="D24" s="38">
        <v>147852813</v>
      </c>
      <c r="E24" s="39">
        <v>147852813</v>
      </c>
      <c r="F24" s="39">
        <v>129984632.15999997</v>
      </c>
      <c r="G24" s="38">
        <v>102974962.41999999</v>
      </c>
      <c r="H24" s="38"/>
      <c r="I24" s="40"/>
      <c r="J24" s="40">
        <f t="shared" si="0"/>
        <v>0.69646941664883977</v>
      </c>
      <c r="K24" s="40">
        <f t="shared" si="1"/>
        <v>0</v>
      </c>
      <c r="L24" s="41">
        <f t="shared" si="2"/>
        <v>44877850.580000013</v>
      </c>
    </row>
    <row r="25" spans="2:12" ht="20.100000000000001" customHeight="1" x14ac:dyDescent="0.25">
      <c r="B25" s="37" t="s">
        <v>41</v>
      </c>
      <c r="C25" s="38">
        <v>116404536</v>
      </c>
      <c r="D25" s="38">
        <v>125825106</v>
      </c>
      <c r="E25" s="39">
        <v>125825106</v>
      </c>
      <c r="F25" s="39">
        <v>112921374.50999998</v>
      </c>
      <c r="G25" s="38">
        <v>86521421.790000036</v>
      </c>
      <c r="H25" s="38"/>
      <c r="I25" s="40"/>
      <c r="J25" s="40">
        <f t="shared" si="0"/>
        <v>0.68763241725383517</v>
      </c>
      <c r="K25" s="40">
        <f t="shared" si="1"/>
        <v>0</v>
      </c>
      <c r="L25" s="41">
        <f t="shared" si="2"/>
        <v>39303684.209999964</v>
      </c>
    </row>
    <row r="26" spans="2:12" ht="20.100000000000001" customHeight="1" x14ac:dyDescent="0.25">
      <c r="B26" s="37" t="s">
        <v>42</v>
      </c>
      <c r="C26" s="38">
        <v>178411998</v>
      </c>
      <c r="D26" s="38">
        <v>193614963</v>
      </c>
      <c r="E26" s="39">
        <v>193614963</v>
      </c>
      <c r="F26" s="39">
        <v>169130852.88000008</v>
      </c>
      <c r="G26" s="38">
        <v>135032837.00999999</v>
      </c>
      <c r="H26" s="38"/>
      <c r="I26" s="40"/>
      <c r="J26" s="40">
        <f t="shared" si="0"/>
        <v>0.6974297591348867</v>
      </c>
      <c r="K26" s="40">
        <f t="shared" si="1"/>
        <v>0</v>
      </c>
      <c r="L26" s="41">
        <f t="shared" si="2"/>
        <v>58582125.99000001</v>
      </c>
    </row>
    <row r="27" spans="2:12" ht="20.100000000000001" customHeight="1" x14ac:dyDescent="0.25">
      <c r="B27" s="37" t="s">
        <v>43</v>
      </c>
      <c r="C27" s="38">
        <v>164010013</v>
      </c>
      <c r="D27" s="38">
        <v>175101389</v>
      </c>
      <c r="E27" s="39">
        <v>175101389</v>
      </c>
      <c r="F27" s="39">
        <v>153009740.77000013</v>
      </c>
      <c r="G27" s="38">
        <v>114539802.64000002</v>
      </c>
      <c r="H27" s="38"/>
      <c r="I27" s="40"/>
      <c r="J27" s="40">
        <f t="shared" si="0"/>
        <v>0.65413417502930271</v>
      </c>
      <c r="K27" s="40">
        <f t="shared" si="1"/>
        <v>0</v>
      </c>
      <c r="L27" s="41">
        <f t="shared" si="2"/>
        <v>60561586.359999985</v>
      </c>
    </row>
    <row r="28" spans="2:12" ht="20.100000000000001" customHeight="1" x14ac:dyDescent="0.25">
      <c r="B28" s="37" t="s">
        <v>44</v>
      </c>
      <c r="C28" s="38">
        <v>75183718</v>
      </c>
      <c r="D28" s="38">
        <v>82288525</v>
      </c>
      <c r="E28" s="39">
        <v>82288525</v>
      </c>
      <c r="F28" s="39">
        <v>74322624.069999978</v>
      </c>
      <c r="G28" s="38">
        <v>56882435.390000015</v>
      </c>
      <c r="H28" s="38"/>
      <c r="I28" s="40"/>
      <c r="J28" s="40">
        <f t="shared" si="0"/>
        <v>0.69125598484114303</v>
      </c>
      <c r="K28" s="40">
        <f t="shared" si="1"/>
        <v>0</v>
      </c>
      <c r="L28" s="41">
        <f t="shared" si="2"/>
        <v>25406089.609999985</v>
      </c>
    </row>
    <row r="29" spans="2:12" ht="20.100000000000001" customHeight="1" x14ac:dyDescent="0.25">
      <c r="B29" s="37" t="s">
        <v>45</v>
      </c>
      <c r="C29" s="38">
        <v>57310738</v>
      </c>
      <c r="D29" s="38">
        <v>62093826</v>
      </c>
      <c r="E29" s="39">
        <v>62093826</v>
      </c>
      <c r="F29" s="39">
        <v>43688555.459999979</v>
      </c>
      <c r="G29" s="38">
        <v>39880840.579999983</v>
      </c>
      <c r="H29" s="38"/>
      <c r="I29" s="40"/>
      <c r="J29" s="40">
        <f t="shared" si="0"/>
        <v>0.64226740642459335</v>
      </c>
      <c r="K29" s="40">
        <f t="shared" si="1"/>
        <v>0</v>
      </c>
      <c r="L29" s="41">
        <f t="shared" si="2"/>
        <v>22212985.420000017</v>
      </c>
    </row>
    <row r="30" spans="2:12" ht="20.100000000000001" customHeight="1" x14ac:dyDescent="0.25">
      <c r="B30" s="37" t="s">
        <v>46</v>
      </c>
      <c r="C30" s="38">
        <v>41868976</v>
      </c>
      <c r="D30" s="38">
        <v>46255188</v>
      </c>
      <c r="E30" s="39">
        <v>46255188</v>
      </c>
      <c r="F30" s="39">
        <v>40058359.489999987</v>
      </c>
      <c r="G30" s="38">
        <v>28722544.079999991</v>
      </c>
      <c r="H30" s="38"/>
      <c r="I30" s="40"/>
      <c r="J30" s="40">
        <f t="shared" si="0"/>
        <v>0.62095832536665918</v>
      </c>
      <c r="K30" s="40">
        <f t="shared" si="1"/>
        <v>0</v>
      </c>
      <c r="L30" s="41">
        <f t="shared" si="2"/>
        <v>17532643.920000009</v>
      </c>
    </row>
    <row r="31" spans="2:12" ht="20.100000000000001" customHeight="1" x14ac:dyDescent="0.25">
      <c r="B31" s="37" t="s">
        <v>47</v>
      </c>
      <c r="C31" s="38">
        <v>52915978</v>
      </c>
      <c r="D31" s="38">
        <v>55967719</v>
      </c>
      <c r="E31" s="39">
        <v>55967719</v>
      </c>
      <c r="F31" s="39">
        <v>41827731.049999982</v>
      </c>
      <c r="G31" s="38">
        <v>38446703.780000001</v>
      </c>
      <c r="H31" s="38"/>
      <c r="I31" s="40"/>
      <c r="J31" s="40">
        <f t="shared" si="0"/>
        <v>0.68694426835583566</v>
      </c>
      <c r="K31" s="40">
        <f t="shared" si="1"/>
        <v>0</v>
      </c>
      <c r="L31" s="41">
        <f t="shared" si="2"/>
        <v>17521015.219999999</v>
      </c>
    </row>
    <row r="32" spans="2:12" ht="20.100000000000001" customHeight="1" x14ac:dyDescent="0.25">
      <c r="B32" s="37" t="s">
        <v>48</v>
      </c>
      <c r="C32" s="38">
        <v>84541195</v>
      </c>
      <c r="D32" s="38">
        <v>93332868</v>
      </c>
      <c r="E32" s="39">
        <v>93332868</v>
      </c>
      <c r="F32" s="39">
        <v>82893037.38000001</v>
      </c>
      <c r="G32" s="38">
        <v>63275248.430000022</v>
      </c>
      <c r="H32" s="38"/>
      <c r="I32" s="40"/>
      <c r="J32" s="40">
        <f t="shared" si="0"/>
        <v>0.67795247039874551</v>
      </c>
      <c r="K32" s="40">
        <f t="shared" si="1"/>
        <v>0</v>
      </c>
      <c r="L32" s="41">
        <f t="shared" si="2"/>
        <v>30057619.569999978</v>
      </c>
    </row>
    <row r="33" spans="2:12" ht="20.100000000000001" customHeight="1" x14ac:dyDescent="0.25">
      <c r="B33" s="37" t="s">
        <v>49</v>
      </c>
      <c r="C33" s="38">
        <v>39157066</v>
      </c>
      <c r="D33" s="38">
        <v>41225557</v>
      </c>
      <c r="E33" s="39">
        <v>41225557</v>
      </c>
      <c r="F33" s="39">
        <v>37921555.760000005</v>
      </c>
      <c r="G33" s="38">
        <v>31397756.589999992</v>
      </c>
      <c r="H33" s="38"/>
      <c r="I33" s="40"/>
      <c r="J33" s="40">
        <f t="shared" si="0"/>
        <v>0.76160903271725333</v>
      </c>
      <c r="K33" s="40">
        <f t="shared" si="1"/>
        <v>0</v>
      </c>
      <c r="L33" s="41">
        <f t="shared" si="2"/>
        <v>9827800.4100000076</v>
      </c>
    </row>
    <row r="34" spans="2:12" ht="20.100000000000001" customHeight="1" x14ac:dyDescent="0.25">
      <c r="B34" s="37" t="s">
        <v>50</v>
      </c>
      <c r="C34" s="38">
        <v>21683919</v>
      </c>
      <c r="D34" s="38">
        <v>23076023</v>
      </c>
      <c r="E34" s="39">
        <v>23076023</v>
      </c>
      <c r="F34" s="39">
        <v>21858225.459999986</v>
      </c>
      <c r="G34" s="38">
        <v>17464697.080000009</v>
      </c>
      <c r="H34" s="38"/>
      <c r="I34" s="40"/>
      <c r="J34" s="40">
        <f t="shared" si="0"/>
        <v>0.75683305914541732</v>
      </c>
      <c r="K34" s="40">
        <f t="shared" si="1"/>
        <v>0</v>
      </c>
      <c r="L34" s="41">
        <f t="shared" si="2"/>
        <v>5611325.9199999906</v>
      </c>
    </row>
    <row r="35" spans="2:12" ht="20.100000000000001" customHeight="1" x14ac:dyDescent="0.25">
      <c r="B35" s="37" t="s">
        <v>51</v>
      </c>
      <c r="C35" s="38">
        <v>49771012</v>
      </c>
      <c r="D35" s="38">
        <v>57829034</v>
      </c>
      <c r="E35" s="39">
        <v>57829034</v>
      </c>
      <c r="F35" s="39">
        <v>40946927.830000028</v>
      </c>
      <c r="G35" s="38">
        <v>38499844.640000023</v>
      </c>
      <c r="H35" s="38"/>
      <c r="I35" s="40"/>
      <c r="J35" s="40">
        <f t="shared" si="0"/>
        <v>0.66575285763895042</v>
      </c>
      <c r="K35" s="40">
        <f t="shared" si="1"/>
        <v>0</v>
      </c>
      <c r="L35" s="41">
        <f t="shared" si="2"/>
        <v>19329189.359999977</v>
      </c>
    </row>
    <row r="36" spans="2:12" ht="20.100000000000001" customHeight="1" x14ac:dyDescent="0.25">
      <c r="B36" s="37" t="s">
        <v>52</v>
      </c>
      <c r="C36" s="38">
        <v>49911887</v>
      </c>
      <c r="D36" s="38">
        <v>52200257</v>
      </c>
      <c r="E36" s="39">
        <v>52200257</v>
      </c>
      <c r="F36" s="39">
        <v>38861510.86999999</v>
      </c>
      <c r="G36" s="38">
        <v>37976502.279999986</v>
      </c>
      <c r="H36" s="38"/>
      <c r="I36" s="40"/>
      <c r="J36" s="40">
        <f t="shared" si="0"/>
        <v>0.72751561893651184</v>
      </c>
      <c r="K36" s="40">
        <f t="shared" si="1"/>
        <v>0</v>
      </c>
      <c r="L36" s="41">
        <f t="shared" si="2"/>
        <v>14223754.720000014</v>
      </c>
    </row>
    <row r="37" spans="2:12" ht="20.100000000000001" customHeight="1" x14ac:dyDescent="0.25">
      <c r="B37" s="37" t="s">
        <v>53</v>
      </c>
      <c r="C37" s="38">
        <v>954000000</v>
      </c>
      <c r="D37" s="38">
        <v>931818000</v>
      </c>
      <c r="E37" s="39">
        <v>931818000</v>
      </c>
      <c r="F37" s="39">
        <v>713631296.20999992</v>
      </c>
      <c r="G37" s="38">
        <v>589957010.28000128</v>
      </c>
      <c r="H37" s="38"/>
      <c r="I37" s="40"/>
      <c r="J37" s="40">
        <f t="shared" si="0"/>
        <v>0.63312471993458086</v>
      </c>
      <c r="K37" s="40">
        <f t="shared" si="1"/>
        <v>0</v>
      </c>
      <c r="L37" s="41">
        <f t="shared" si="2"/>
        <v>341860989.71999872</v>
      </c>
    </row>
    <row r="38" spans="2:12" ht="20.100000000000001" customHeight="1" x14ac:dyDescent="0.25">
      <c r="B38" s="37" t="s">
        <v>54</v>
      </c>
      <c r="C38" s="38">
        <v>149332500</v>
      </c>
      <c r="D38" s="38">
        <v>163432901</v>
      </c>
      <c r="E38" s="39">
        <v>163432901</v>
      </c>
      <c r="F38" s="39">
        <v>131799008.68000001</v>
      </c>
      <c r="G38" s="38">
        <v>107656265.43000002</v>
      </c>
      <c r="H38" s="38"/>
      <c r="I38" s="40"/>
      <c r="J38" s="40">
        <f t="shared" si="0"/>
        <v>0.65871843901247296</v>
      </c>
      <c r="K38" s="40">
        <f t="shared" si="1"/>
        <v>0</v>
      </c>
      <c r="L38" s="41">
        <f t="shared" si="2"/>
        <v>55776635.569999978</v>
      </c>
    </row>
    <row r="39" spans="2:12" ht="20.100000000000001" customHeight="1" x14ac:dyDescent="0.25">
      <c r="B39" s="37" t="s">
        <v>55</v>
      </c>
      <c r="C39" s="38">
        <v>127652181</v>
      </c>
      <c r="D39" s="38">
        <v>172473565</v>
      </c>
      <c r="E39" s="39">
        <v>172473565</v>
      </c>
      <c r="F39" s="39">
        <v>148468841.91000006</v>
      </c>
      <c r="G39" s="38">
        <v>112390468.83999993</v>
      </c>
      <c r="H39" s="38"/>
      <c r="I39" s="40"/>
      <c r="J39" s="40">
        <f t="shared" si="0"/>
        <v>0.65163881108388944</v>
      </c>
      <c r="K39" s="40">
        <f t="shared" si="1"/>
        <v>0</v>
      </c>
      <c r="L39" s="41">
        <f t="shared" si="2"/>
        <v>60083096.160000071</v>
      </c>
    </row>
    <row r="40" spans="2:12" ht="20.100000000000001" customHeight="1" x14ac:dyDescent="0.25">
      <c r="B40" s="37" t="s">
        <v>56</v>
      </c>
      <c r="C40" s="38">
        <v>22180202</v>
      </c>
      <c r="D40" s="38">
        <v>23147772</v>
      </c>
      <c r="E40" s="39">
        <v>23147772</v>
      </c>
      <c r="F40" s="39">
        <v>20215262.760000002</v>
      </c>
      <c r="G40" s="38">
        <v>16221174.780000005</v>
      </c>
      <c r="H40" s="38"/>
      <c r="I40" s="40"/>
      <c r="J40" s="40">
        <f t="shared" si="0"/>
        <v>0.70076613766543083</v>
      </c>
      <c r="K40" s="40">
        <f t="shared" si="1"/>
        <v>0</v>
      </c>
      <c r="L40" s="41">
        <f t="shared" si="2"/>
        <v>6926597.2199999951</v>
      </c>
    </row>
    <row r="41" spans="2:12" ht="20.100000000000001" customHeight="1" x14ac:dyDescent="0.25">
      <c r="B41" s="37" t="s">
        <v>57</v>
      </c>
      <c r="C41" s="38">
        <v>85087148</v>
      </c>
      <c r="D41" s="38">
        <v>83114443</v>
      </c>
      <c r="E41" s="39">
        <v>83114443</v>
      </c>
      <c r="F41" s="39">
        <v>67796748.050000012</v>
      </c>
      <c r="G41" s="38">
        <v>51820080.080000021</v>
      </c>
      <c r="H41" s="38"/>
      <c r="I41" s="40"/>
      <c r="J41" s="40">
        <f t="shared" si="0"/>
        <v>0.62347864233416106</v>
      </c>
      <c r="K41" s="40">
        <f t="shared" si="1"/>
        <v>0</v>
      </c>
      <c r="L41" s="41">
        <f t="shared" si="2"/>
        <v>31294362.919999979</v>
      </c>
    </row>
    <row r="42" spans="2:12" ht="20.100000000000001" customHeight="1" x14ac:dyDescent="0.25">
      <c r="B42" s="37" t="s">
        <v>58</v>
      </c>
      <c r="C42" s="38">
        <v>166220204</v>
      </c>
      <c r="D42" s="38">
        <v>195463570</v>
      </c>
      <c r="E42" s="39">
        <v>195463570</v>
      </c>
      <c r="F42" s="39">
        <v>164500892.49999997</v>
      </c>
      <c r="G42" s="38">
        <v>127497845.85999988</v>
      </c>
      <c r="H42" s="38"/>
      <c r="I42" s="40"/>
      <c r="J42" s="40">
        <f t="shared" si="0"/>
        <v>0.65228444287597875</v>
      </c>
      <c r="K42" s="40">
        <f t="shared" si="1"/>
        <v>0</v>
      </c>
      <c r="L42" s="41">
        <f t="shared" si="2"/>
        <v>67965724.14000012</v>
      </c>
    </row>
    <row r="43" spans="2:12" ht="20.100000000000001" customHeight="1" x14ac:dyDescent="0.25">
      <c r="B43" s="37" t="s">
        <v>59</v>
      </c>
      <c r="C43" s="38">
        <v>197918429</v>
      </c>
      <c r="D43" s="38">
        <v>225889623</v>
      </c>
      <c r="E43" s="39">
        <v>225889623</v>
      </c>
      <c r="F43" s="39">
        <v>195070305.25</v>
      </c>
      <c r="G43" s="38">
        <v>154230443.31000003</v>
      </c>
      <c r="H43" s="38"/>
      <c r="I43" s="40"/>
      <c r="J43" s="40">
        <f t="shared" si="0"/>
        <v>0.68276905004175437</v>
      </c>
      <c r="K43" s="40">
        <f t="shared" si="1"/>
        <v>0</v>
      </c>
      <c r="L43" s="41">
        <f t="shared" si="2"/>
        <v>71659179.689999968</v>
      </c>
    </row>
    <row r="44" spans="2:12" ht="20.100000000000001" customHeight="1" x14ac:dyDescent="0.25">
      <c r="B44" s="37" t="s">
        <v>60</v>
      </c>
      <c r="C44" s="38">
        <v>246782330</v>
      </c>
      <c r="D44" s="38">
        <v>273731989</v>
      </c>
      <c r="E44" s="39">
        <v>273731989</v>
      </c>
      <c r="F44" s="39">
        <v>180276964.29999995</v>
      </c>
      <c r="G44" s="38">
        <v>172390299.20999989</v>
      </c>
      <c r="H44" s="38"/>
      <c r="I44" s="40"/>
      <c r="J44" s="40">
        <f t="shared" si="0"/>
        <v>0.62977768816782276</v>
      </c>
      <c r="K44" s="40">
        <f t="shared" si="1"/>
        <v>0</v>
      </c>
      <c r="L44" s="41">
        <f t="shared" si="2"/>
        <v>101341689.79000011</v>
      </c>
    </row>
    <row r="45" spans="2:12" ht="20.100000000000001" customHeight="1" x14ac:dyDescent="0.25">
      <c r="B45" s="37" t="s">
        <v>61</v>
      </c>
      <c r="C45" s="38">
        <v>110429246</v>
      </c>
      <c r="D45" s="38">
        <v>130070495</v>
      </c>
      <c r="E45" s="39">
        <v>130070495</v>
      </c>
      <c r="F45" s="39">
        <v>84896005.799999967</v>
      </c>
      <c r="G45" s="38">
        <v>82240458.769999951</v>
      </c>
      <c r="H45" s="38"/>
      <c r="I45" s="40"/>
      <c r="J45" s="40">
        <f t="shared" si="0"/>
        <v>0.63227604976824259</v>
      </c>
      <c r="K45" s="40">
        <f t="shared" si="1"/>
        <v>0</v>
      </c>
      <c r="L45" s="41">
        <f t="shared" si="2"/>
        <v>47830036.230000049</v>
      </c>
    </row>
    <row r="46" spans="2:12" ht="23.25" customHeight="1" x14ac:dyDescent="0.25">
      <c r="B46" s="29" t="s">
        <v>9</v>
      </c>
      <c r="C46" s="11">
        <f t="shared" ref="C46:H46" si="3">SUM(C14:C45)</f>
        <v>6882759347</v>
      </c>
      <c r="D46" s="11">
        <f t="shared" si="3"/>
        <v>5360240975</v>
      </c>
      <c r="E46" s="11">
        <f t="shared" si="3"/>
        <v>5360240975</v>
      </c>
      <c r="F46" s="11">
        <f t="shared" si="3"/>
        <v>4321273916.9900017</v>
      </c>
      <c r="G46" s="11">
        <f t="shared" si="3"/>
        <v>3456009230.7900004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0.64474885493184386</v>
      </c>
      <c r="K46" s="15">
        <f>IF(ISERROR(+H46/E46)=TRUE,0,++H46/E46)</f>
        <v>0</v>
      </c>
      <c r="L46" s="18">
        <f>SUM(L14:L45)</f>
        <v>1904231744.2099998</v>
      </c>
    </row>
    <row r="47" spans="2:12" x14ac:dyDescent="0.2">
      <c r="B47" s="12" t="s">
        <v>70</v>
      </c>
    </row>
    <row r="48" spans="2:12" s="34" customFormat="1" x14ac:dyDescent="0.2">
      <c r="B48" s="12"/>
    </row>
    <row r="49" spans="2:12" s="34" customFormat="1" x14ac:dyDescent="0.25">
      <c r="K49" s="35"/>
    </row>
    <row r="50" spans="2:12" s="34" customFormat="1" x14ac:dyDescent="0.25">
      <c r="K50" s="35"/>
    </row>
    <row r="51" spans="2:12" s="34" customFormat="1" x14ac:dyDescent="0.25">
      <c r="K51" s="35"/>
    </row>
    <row r="52" spans="2:12" s="34" customFormat="1" ht="44.25" customHeigh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68</v>
      </c>
      <c r="H52" s="45" t="s">
        <v>20</v>
      </c>
      <c r="I52" s="68"/>
      <c r="J52" s="68"/>
      <c r="K52" s="68"/>
      <c r="L52" s="44"/>
    </row>
    <row r="53" spans="2:12" s="34" customFormat="1" x14ac:dyDescent="0.25">
      <c r="B53" s="46" t="s">
        <v>63</v>
      </c>
      <c r="C53" s="47">
        <f>C46/$A$10</f>
        <v>6882.7593470000002</v>
      </c>
      <c r="D53" s="48">
        <f>D46/$A$10</f>
        <v>5360.2409749999997</v>
      </c>
      <c r="E53" s="48">
        <f>E46/$A$10</f>
        <v>5360.2409749999997</v>
      </c>
      <c r="F53" s="48">
        <f>F46/$A$10</f>
        <v>4321.2739169900015</v>
      </c>
      <c r="G53" s="48">
        <f>G46/$A$10</f>
        <v>3456.0092307900004</v>
      </c>
      <c r="H53" s="49"/>
      <c r="I53" s="50"/>
      <c r="J53" s="50"/>
      <c r="K53" s="50"/>
      <c r="L53" s="51"/>
    </row>
    <row r="54" spans="2:12" s="34" customFormat="1" x14ac:dyDescent="0.25">
      <c r="B54" s="46"/>
      <c r="C54" s="48"/>
      <c r="D54" s="48"/>
      <c r="E54" s="48"/>
      <c r="F54" s="48"/>
      <c r="G54" s="48"/>
      <c r="H54" s="52"/>
      <c r="I54" s="50"/>
      <c r="J54" s="50"/>
      <c r="K54" s="50"/>
      <c r="L54" s="51"/>
    </row>
    <row r="55" spans="2:12" s="34" customFormat="1" x14ac:dyDescent="0.25">
      <c r="B55" s="46"/>
      <c r="C55" s="48"/>
      <c r="D55" s="48"/>
      <c r="E55" s="48"/>
      <c r="F55" s="48"/>
      <c r="G55" s="48"/>
      <c r="H55" s="52"/>
      <c r="I55" s="50"/>
      <c r="J55" s="50"/>
      <c r="K55" s="50"/>
      <c r="L55" s="51"/>
    </row>
    <row r="56" spans="2:12" s="34" customFormat="1" x14ac:dyDescent="0.25">
      <c r="B56" s="46"/>
      <c r="C56" s="48"/>
      <c r="D56" s="48"/>
      <c r="E56" s="48"/>
      <c r="F56" s="48"/>
      <c r="G56" s="48"/>
      <c r="H56" s="52"/>
      <c r="I56" s="50"/>
      <c r="J56" s="50"/>
      <c r="K56" s="50"/>
      <c r="L56" s="51"/>
    </row>
    <row r="57" spans="2:12" s="34" customFormat="1" x14ac:dyDescent="0.25">
      <c r="K57" s="35"/>
    </row>
    <row r="58" spans="2:12" s="34" customFormat="1" x14ac:dyDescent="0.25">
      <c r="K58" s="35"/>
    </row>
    <row r="59" spans="2:12" s="34" customFormat="1" x14ac:dyDescent="0.25">
      <c r="K59" s="35"/>
    </row>
    <row r="60" spans="2:12" s="34" customFormat="1" x14ac:dyDescent="0.25">
      <c r="K60" s="35"/>
    </row>
    <row r="61" spans="2:12" s="34" customFormat="1" x14ac:dyDescent="0.25">
      <c r="K61" s="35"/>
    </row>
    <row r="62" spans="2:12" s="34" customFormat="1" x14ac:dyDescent="0.25">
      <c r="K62" s="35"/>
    </row>
    <row r="63" spans="2:12" s="34" customFormat="1" x14ac:dyDescent="0.25">
      <c r="K63" s="35"/>
    </row>
    <row r="64" spans="2:12" s="34" customFormat="1" x14ac:dyDescent="0.25">
      <c r="K64" s="35"/>
    </row>
    <row r="65" spans="11:11" s="34" customFormat="1" x14ac:dyDescent="0.25">
      <c r="K65" s="35"/>
    </row>
    <row r="66" spans="11:11" s="34" customFormat="1" x14ac:dyDescent="0.25">
      <c r="K66" s="35"/>
    </row>
    <row r="67" spans="11:11" s="34" customFormat="1" x14ac:dyDescent="0.25">
      <c r="K67" s="35"/>
    </row>
    <row r="68" spans="11:11" s="34" customFormat="1" x14ac:dyDescent="0.25">
      <c r="K68" s="35"/>
    </row>
    <row r="69" spans="11:11" s="34" customFormat="1" x14ac:dyDescent="0.25">
      <c r="K69" s="35"/>
    </row>
    <row r="70" spans="11:11" s="34" customFormat="1" x14ac:dyDescent="0.25">
      <c r="K70" s="35"/>
    </row>
    <row r="71" spans="11:11" s="34" customFormat="1" x14ac:dyDescent="0.25">
      <c r="K71" s="35"/>
    </row>
    <row r="72" spans="11:11" s="34" customFormat="1" x14ac:dyDescent="0.25">
      <c r="K72" s="35"/>
    </row>
  </sheetData>
  <mergeCells count="11">
    <mergeCell ref="I52:K5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6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71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13</v>
      </c>
      <c r="F12" s="72" t="s">
        <v>29</v>
      </c>
      <c r="G12" s="72" t="s">
        <v>69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40.5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6" t="s">
        <v>30</v>
      </c>
      <c r="C14" s="8">
        <v>71826330</v>
      </c>
      <c r="D14" s="8">
        <v>67715811</v>
      </c>
      <c r="E14" s="19">
        <v>67715811</v>
      </c>
      <c r="F14" s="19">
        <v>43596213.130000003</v>
      </c>
      <c r="G14" s="8">
        <v>28728337.139999982</v>
      </c>
      <c r="H14" s="8"/>
      <c r="I14" s="13">
        <f>IF(ISERROR(+#REF!/E14)=TRUE,0,++#REF!/E14)</f>
        <v>0</v>
      </c>
      <c r="J14" s="13">
        <f>IF(ISERROR(+G14/E14)=TRUE,0,++G14/E14)</f>
        <v>0.42424858708404128</v>
      </c>
      <c r="K14" s="13">
        <f>IF(ISERROR(+H14/E14)=TRUE,0,++H14/E14)</f>
        <v>0</v>
      </c>
      <c r="L14" s="16">
        <f>+D14-G14</f>
        <v>38987473.860000014</v>
      </c>
    </row>
    <row r="15" spans="1:12" ht="20.100000000000001" customHeight="1" x14ac:dyDescent="0.25">
      <c r="B15" s="7" t="s">
        <v>31</v>
      </c>
      <c r="C15" s="9">
        <v>4240076</v>
      </c>
      <c r="D15" s="9">
        <v>5777439</v>
      </c>
      <c r="E15" s="20">
        <v>5777439</v>
      </c>
      <c r="F15" s="23">
        <v>1644273.22</v>
      </c>
      <c r="G15" s="9">
        <v>982129.22</v>
      </c>
      <c r="H15" s="9"/>
      <c r="I15" s="14">
        <f>IF(ISERROR(+#REF!/E15)=TRUE,0,++#REF!/E15)</f>
        <v>0</v>
      </c>
      <c r="J15" s="14">
        <f t="shared" ref="J15:J45" si="0">IF(ISERROR(+G15/E15)=TRUE,0,++G15/E15)</f>
        <v>0.16999387098678151</v>
      </c>
      <c r="K15" s="14">
        <f t="shared" ref="K15:K45" si="1">IF(ISERROR(+H15/E15)=TRUE,0,++H15/E15)</f>
        <v>0</v>
      </c>
      <c r="L15" s="17">
        <f t="shared" ref="L15:L45" si="2">+D15-G15</f>
        <v>4795309.78</v>
      </c>
    </row>
    <row r="16" spans="1:12" ht="20.100000000000001" customHeight="1" x14ac:dyDescent="0.25">
      <c r="B16" s="7" t="s">
        <v>32</v>
      </c>
      <c r="C16" s="9">
        <v>5734517</v>
      </c>
      <c r="D16" s="9">
        <v>6150512</v>
      </c>
      <c r="E16" s="20">
        <v>6150512</v>
      </c>
      <c r="F16" s="23">
        <v>3141297.4400000009</v>
      </c>
      <c r="G16" s="9">
        <v>2753681.0500000003</v>
      </c>
      <c r="H16" s="9"/>
      <c r="I16" s="14"/>
      <c r="J16" s="14">
        <f t="shared" si="0"/>
        <v>0.44771574301456535</v>
      </c>
      <c r="K16" s="14">
        <f t="shared" si="1"/>
        <v>0</v>
      </c>
      <c r="L16" s="17">
        <f t="shared" si="2"/>
        <v>3396830.9499999997</v>
      </c>
    </row>
    <row r="17" spans="2:12" ht="20.100000000000001" customHeight="1" x14ac:dyDescent="0.25">
      <c r="B17" s="7" t="s">
        <v>33</v>
      </c>
      <c r="C17" s="9">
        <v>20371200</v>
      </c>
      <c r="D17" s="9">
        <v>20385408</v>
      </c>
      <c r="E17" s="20">
        <v>20385408</v>
      </c>
      <c r="F17" s="23">
        <v>8313922.75</v>
      </c>
      <c r="G17" s="9">
        <v>7069953.1600000001</v>
      </c>
      <c r="H17" s="9"/>
      <c r="I17" s="14"/>
      <c r="J17" s="14">
        <f t="shared" si="0"/>
        <v>0.34681440567684496</v>
      </c>
      <c r="K17" s="14">
        <f t="shared" si="1"/>
        <v>0</v>
      </c>
      <c r="L17" s="17">
        <f t="shared" si="2"/>
        <v>13315454.84</v>
      </c>
    </row>
    <row r="18" spans="2:12" ht="20.100000000000001" customHeight="1" x14ac:dyDescent="0.25">
      <c r="B18" s="7" t="s">
        <v>34</v>
      </c>
      <c r="C18" s="9">
        <v>4272321</v>
      </c>
      <c r="D18" s="9">
        <v>2715580</v>
      </c>
      <c r="E18" s="20">
        <v>2715580</v>
      </c>
      <c r="F18" s="23">
        <v>1969285.01</v>
      </c>
      <c r="G18" s="9">
        <v>1588451.48</v>
      </c>
      <c r="H18" s="9"/>
      <c r="I18" s="14"/>
      <c r="J18" s="14">
        <f t="shared" si="0"/>
        <v>0.58494004227457852</v>
      </c>
      <c r="K18" s="14">
        <f t="shared" si="1"/>
        <v>0</v>
      </c>
      <c r="L18" s="17">
        <f t="shared" si="2"/>
        <v>1127128.52</v>
      </c>
    </row>
    <row r="19" spans="2:12" ht="20.100000000000001" customHeight="1" x14ac:dyDescent="0.25">
      <c r="B19" s="7" t="s">
        <v>35</v>
      </c>
      <c r="C19" s="9">
        <v>15647775</v>
      </c>
      <c r="D19" s="9">
        <v>15647775</v>
      </c>
      <c r="E19" s="20">
        <v>15647775</v>
      </c>
      <c r="F19" s="23">
        <v>11763207.840000002</v>
      </c>
      <c r="G19" s="9">
        <v>8898485.9100000001</v>
      </c>
      <c r="H19" s="9"/>
      <c r="I19" s="14"/>
      <c r="J19" s="14">
        <f t="shared" si="0"/>
        <v>0.56867419872793412</v>
      </c>
      <c r="K19" s="14">
        <f t="shared" si="1"/>
        <v>0</v>
      </c>
      <c r="L19" s="17">
        <f t="shared" si="2"/>
        <v>6749289.0899999999</v>
      </c>
    </row>
    <row r="20" spans="2:12" ht="20.100000000000001" customHeight="1" x14ac:dyDescent="0.25">
      <c r="B20" s="7" t="s">
        <v>36</v>
      </c>
      <c r="C20" s="9">
        <v>16500000</v>
      </c>
      <c r="D20" s="9">
        <v>16500000</v>
      </c>
      <c r="E20" s="20">
        <v>16500000</v>
      </c>
      <c r="F20" s="23">
        <v>6290317.9300000006</v>
      </c>
      <c r="G20" s="9">
        <v>5200096.6399999997</v>
      </c>
      <c r="H20" s="9"/>
      <c r="I20" s="14"/>
      <c r="J20" s="14">
        <f t="shared" si="0"/>
        <v>0.31515737212121209</v>
      </c>
      <c r="K20" s="14">
        <f t="shared" si="1"/>
        <v>0</v>
      </c>
      <c r="L20" s="17">
        <f t="shared" si="2"/>
        <v>11299903.359999999</v>
      </c>
    </row>
    <row r="21" spans="2:12" ht="20.100000000000001" customHeight="1" x14ac:dyDescent="0.25">
      <c r="B21" s="7" t="s">
        <v>37</v>
      </c>
      <c r="C21" s="9">
        <v>10500000</v>
      </c>
      <c r="D21" s="9">
        <v>12302382</v>
      </c>
      <c r="E21" s="20">
        <v>12302382</v>
      </c>
      <c r="F21" s="23">
        <v>8214734.6300000008</v>
      </c>
      <c r="G21" s="9">
        <v>6096838.7100000009</v>
      </c>
      <c r="H21" s="9"/>
      <c r="I21" s="14"/>
      <c r="J21" s="14">
        <f t="shared" si="0"/>
        <v>0.49558197022332756</v>
      </c>
      <c r="K21" s="14">
        <f t="shared" si="1"/>
        <v>0</v>
      </c>
      <c r="L21" s="17">
        <f t="shared" si="2"/>
        <v>6205543.2899999991</v>
      </c>
    </row>
    <row r="22" spans="2:12" ht="20.100000000000001" customHeight="1" x14ac:dyDescent="0.25">
      <c r="B22" s="7" t="s">
        <v>38</v>
      </c>
      <c r="C22" s="9">
        <v>5218754</v>
      </c>
      <c r="D22" s="9">
        <v>5218754</v>
      </c>
      <c r="E22" s="20">
        <v>5218754</v>
      </c>
      <c r="F22" s="23">
        <v>2875233.2199999997</v>
      </c>
      <c r="G22" s="9">
        <v>1956658.48</v>
      </c>
      <c r="H22" s="9"/>
      <c r="I22" s="14"/>
      <c r="J22" s="14">
        <f t="shared" si="0"/>
        <v>0.37492828364778258</v>
      </c>
      <c r="K22" s="14">
        <f t="shared" si="1"/>
        <v>0</v>
      </c>
      <c r="L22" s="17">
        <f t="shared" si="2"/>
        <v>3262095.52</v>
      </c>
    </row>
    <row r="23" spans="2:12" ht="20.100000000000001" customHeight="1" x14ac:dyDescent="0.25">
      <c r="B23" s="7" t="s">
        <v>39</v>
      </c>
      <c r="C23" s="9">
        <v>3341800</v>
      </c>
      <c r="D23" s="9">
        <v>4805598</v>
      </c>
      <c r="E23" s="20">
        <v>4805598</v>
      </c>
      <c r="F23" s="23">
        <v>3566515.73</v>
      </c>
      <c r="G23" s="9">
        <v>2472264.14</v>
      </c>
      <c r="H23" s="9"/>
      <c r="I23" s="14"/>
      <c r="J23" s="14">
        <f t="shared" si="0"/>
        <v>0.51445504596930502</v>
      </c>
      <c r="K23" s="14">
        <f t="shared" si="1"/>
        <v>0</v>
      </c>
      <c r="L23" s="17">
        <f t="shared" si="2"/>
        <v>2333333.86</v>
      </c>
    </row>
    <row r="24" spans="2:12" ht="20.100000000000001" customHeight="1" x14ac:dyDescent="0.25">
      <c r="B24" s="7" t="s">
        <v>40</v>
      </c>
      <c r="C24" s="9">
        <v>12640000</v>
      </c>
      <c r="D24" s="9">
        <v>12640000</v>
      </c>
      <c r="E24" s="20">
        <v>12640000</v>
      </c>
      <c r="F24" s="23">
        <v>10955654.32</v>
      </c>
      <c r="G24" s="9">
        <v>7240341.9000000004</v>
      </c>
      <c r="H24" s="9"/>
      <c r="I24" s="14"/>
      <c r="J24" s="14">
        <f t="shared" si="0"/>
        <v>0.57281185917721522</v>
      </c>
      <c r="K24" s="14">
        <f t="shared" si="1"/>
        <v>0</v>
      </c>
      <c r="L24" s="17">
        <f t="shared" si="2"/>
        <v>5399658.0999999996</v>
      </c>
    </row>
    <row r="25" spans="2:12" ht="20.100000000000001" customHeight="1" x14ac:dyDescent="0.25">
      <c r="B25" s="7" t="s">
        <v>41</v>
      </c>
      <c r="C25" s="9">
        <v>5399077</v>
      </c>
      <c r="D25" s="9">
        <v>7076149</v>
      </c>
      <c r="E25" s="20">
        <v>7076149</v>
      </c>
      <c r="F25" s="23">
        <v>4320299.6500000004</v>
      </c>
      <c r="G25" s="9">
        <v>3762664.7700000009</v>
      </c>
      <c r="H25" s="9"/>
      <c r="I25" s="14"/>
      <c r="J25" s="14">
        <f t="shared" si="0"/>
        <v>0.53173905326188031</v>
      </c>
      <c r="K25" s="14">
        <f t="shared" si="1"/>
        <v>0</v>
      </c>
      <c r="L25" s="17">
        <f t="shared" si="2"/>
        <v>3313484.2299999991</v>
      </c>
    </row>
    <row r="26" spans="2:12" ht="20.100000000000001" customHeight="1" x14ac:dyDescent="0.25">
      <c r="B26" s="7" t="s">
        <v>42</v>
      </c>
      <c r="C26" s="9">
        <v>12970307</v>
      </c>
      <c r="D26" s="9">
        <v>18262574</v>
      </c>
      <c r="E26" s="20">
        <v>18262574</v>
      </c>
      <c r="F26" s="23">
        <v>8173820.3500000006</v>
      </c>
      <c r="G26" s="9">
        <v>7094149.0400000019</v>
      </c>
      <c r="H26" s="9"/>
      <c r="I26" s="14"/>
      <c r="J26" s="14">
        <f t="shared" si="0"/>
        <v>0.3884528566455091</v>
      </c>
      <c r="K26" s="14">
        <f t="shared" si="1"/>
        <v>0</v>
      </c>
      <c r="L26" s="17">
        <f t="shared" si="2"/>
        <v>11168424.959999997</v>
      </c>
    </row>
    <row r="27" spans="2:12" ht="20.100000000000001" customHeight="1" x14ac:dyDescent="0.25">
      <c r="B27" s="7" t="s">
        <v>43</v>
      </c>
      <c r="C27" s="9">
        <v>9600000</v>
      </c>
      <c r="D27" s="9">
        <v>11678574</v>
      </c>
      <c r="E27" s="20">
        <v>11678574</v>
      </c>
      <c r="F27" s="23">
        <v>8824294.0099999979</v>
      </c>
      <c r="G27" s="9">
        <v>5772649.3899999987</v>
      </c>
      <c r="H27" s="9"/>
      <c r="I27" s="14"/>
      <c r="J27" s="14">
        <f t="shared" si="0"/>
        <v>0.49429402853464804</v>
      </c>
      <c r="K27" s="14">
        <f t="shared" si="1"/>
        <v>0</v>
      </c>
      <c r="L27" s="17">
        <f t="shared" si="2"/>
        <v>5905924.6100000013</v>
      </c>
    </row>
    <row r="28" spans="2:12" ht="20.100000000000001" customHeight="1" x14ac:dyDescent="0.25">
      <c r="B28" s="7" t="s">
        <v>44</v>
      </c>
      <c r="C28" s="9">
        <v>6100000</v>
      </c>
      <c r="D28" s="9">
        <v>7198398</v>
      </c>
      <c r="E28" s="20">
        <v>7198398</v>
      </c>
      <c r="F28" s="23">
        <v>6100964.3200000012</v>
      </c>
      <c r="G28" s="9">
        <v>4877231.9999999991</v>
      </c>
      <c r="H28" s="9"/>
      <c r="I28" s="14"/>
      <c r="J28" s="14">
        <f t="shared" si="0"/>
        <v>0.67754408689266687</v>
      </c>
      <c r="K28" s="14">
        <f t="shared" si="1"/>
        <v>0</v>
      </c>
      <c r="L28" s="17">
        <f t="shared" si="2"/>
        <v>2321166.0000000009</v>
      </c>
    </row>
    <row r="29" spans="2:12" ht="20.100000000000001" customHeight="1" x14ac:dyDescent="0.25">
      <c r="B29" s="7" t="s">
        <v>45</v>
      </c>
      <c r="C29" s="9">
        <v>7665813</v>
      </c>
      <c r="D29" s="9">
        <v>8000000</v>
      </c>
      <c r="E29" s="20">
        <v>8000000</v>
      </c>
      <c r="F29" s="23">
        <v>6034858.7000000002</v>
      </c>
      <c r="G29" s="9">
        <v>3996706.2</v>
      </c>
      <c r="H29" s="9"/>
      <c r="I29" s="14"/>
      <c r="J29" s="14">
        <f t="shared" si="0"/>
        <v>0.49958827500000003</v>
      </c>
      <c r="K29" s="14">
        <f t="shared" si="1"/>
        <v>0</v>
      </c>
      <c r="L29" s="17">
        <f t="shared" si="2"/>
        <v>4003293.8</v>
      </c>
    </row>
    <row r="30" spans="2:12" ht="20.100000000000001" customHeight="1" x14ac:dyDescent="0.25">
      <c r="B30" s="7" t="s">
        <v>46</v>
      </c>
      <c r="C30" s="9">
        <v>1838084</v>
      </c>
      <c r="D30" s="9">
        <v>2873446</v>
      </c>
      <c r="E30" s="20">
        <v>2873446</v>
      </c>
      <c r="F30" s="23">
        <v>1440797.84</v>
      </c>
      <c r="G30" s="9">
        <v>854266.75</v>
      </c>
      <c r="H30" s="9"/>
      <c r="I30" s="14"/>
      <c r="J30" s="14">
        <f t="shared" si="0"/>
        <v>0.29729695633744291</v>
      </c>
      <c r="K30" s="14">
        <f t="shared" si="1"/>
        <v>0</v>
      </c>
      <c r="L30" s="17">
        <f t="shared" si="2"/>
        <v>2019179.25</v>
      </c>
    </row>
    <row r="31" spans="2:12" ht="20.100000000000001" customHeight="1" x14ac:dyDescent="0.25">
      <c r="B31" s="7" t="s">
        <v>47</v>
      </c>
      <c r="C31" s="9">
        <v>3770850</v>
      </c>
      <c r="D31" s="9">
        <v>3285413</v>
      </c>
      <c r="E31" s="20">
        <v>3285413</v>
      </c>
      <c r="F31" s="23">
        <v>1830505.8800000001</v>
      </c>
      <c r="G31" s="9">
        <v>1390130.8800000001</v>
      </c>
      <c r="H31" s="9"/>
      <c r="I31" s="14"/>
      <c r="J31" s="14">
        <f t="shared" si="0"/>
        <v>0.4231221097621517</v>
      </c>
      <c r="K31" s="14">
        <f t="shared" si="1"/>
        <v>0</v>
      </c>
      <c r="L31" s="17">
        <f t="shared" si="2"/>
        <v>1895282.1199999999</v>
      </c>
    </row>
    <row r="32" spans="2:12" ht="20.100000000000001" customHeight="1" x14ac:dyDescent="0.25">
      <c r="B32" s="7" t="s">
        <v>48</v>
      </c>
      <c r="C32" s="9">
        <v>3713223</v>
      </c>
      <c r="D32" s="9">
        <v>4762893</v>
      </c>
      <c r="E32" s="20">
        <v>4762893</v>
      </c>
      <c r="F32" s="23">
        <v>4648533.3100000005</v>
      </c>
      <c r="G32" s="9">
        <v>2885487.3199999994</v>
      </c>
      <c r="H32" s="9"/>
      <c r="I32" s="14"/>
      <c r="J32" s="14">
        <f t="shared" si="0"/>
        <v>0.60582661000362581</v>
      </c>
      <c r="K32" s="14">
        <f t="shared" si="1"/>
        <v>0</v>
      </c>
      <c r="L32" s="17">
        <f t="shared" si="2"/>
        <v>1877405.6800000006</v>
      </c>
    </row>
    <row r="33" spans="2:12" ht="20.100000000000001" customHeight="1" x14ac:dyDescent="0.25">
      <c r="B33" s="7" t="s">
        <v>49</v>
      </c>
      <c r="C33" s="9">
        <v>2582004</v>
      </c>
      <c r="D33" s="9">
        <v>2582004</v>
      </c>
      <c r="E33" s="20">
        <v>2582004</v>
      </c>
      <c r="F33" s="23">
        <v>2065693.7200000002</v>
      </c>
      <c r="G33" s="9">
        <v>2031391.03</v>
      </c>
      <c r="H33" s="9"/>
      <c r="I33" s="14"/>
      <c r="J33" s="14">
        <f t="shared" si="0"/>
        <v>0.78674976103832528</v>
      </c>
      <c r="K33" s="14">
        <f t="shared" si="1"/>
        <v>0</v>
      </c>
      <c r="L33" s="17">
        <f t="shared" si="2"/>
        <v>550612.97</v>
      </c>
    </row>
    <row r="34" spans="2:12" ht="20.100000000000001" customHeight="1" x14ac:dyDescent="0.25">
      <c r="B34" s="7" t="s">
        <v>50</v>
      </c>
      <c r="C34" s="9">
        <v>2981000</v>
      </c>
      <c r="D34" s="9">
        <v>3658939</v>
      </c>
      <c r="E34" s="20">
        <v>3658939</v>
      </c>
      <c r="F34" s="23">
        <v>2654315.7700000005</v>
      </c>
      <c r="G34" s="9">
        <v>2359559.8400000003</v>
      </c>
      <c r="H34" s="9"/>
      <c r="I34" s="14"/>
      <c r="J34" s="14">
        <f t="shared" si="0"/>
        <v>0.64487542426916666</v>
      </c>
      <c r="K34" s="14">
        <f t="shared" si="1"/>
        <v>0</v>
      </c>
      <c r="L34" s="17">
        <f t="shared" si="2"/>
        <v>1299379.1599999997</v>
      </c>
    </row>
    <row r="35" spans="2:12" ht="20.100000000000001" customHeight="1" x14ac:dyDescent="0.25">
      <c r="B35" s="7" t="s">
        <v>51</v>
      </c>
      <c r="C35" s="9">
        <v>3010862</v>
      </c>
      <c r="D35" s="9">
        <v>5784562</v>
      </c>
      <c r="E35" s="20">
        <v>5784562</v>
      </c>
      <c r="F35" s="23">
        <v>3507660.2699999996</v>
      </c>
      <c r="G35" s="9">
        <v>2614350.5499999989</v>
      </c>
      <c r="H35" s="9"/>
      <c r="I35" s="14"/>
      <c r="J35" s="14">
        <f t="shared" si="0"/>
        <v>0.45195306922114392</v>
      </c>
      <c r="K35" s="14">
        <f t="shared" si="1"/>
        <v>0</v>
      </c>
      <c r="L35" s="17">
        <f t="shared" si="2"/>
        <v>3170211.4500000011</v>
      </c>
    </row>
    <row r="36" spans="2:12" ht="20.100000000000001" customHeight="1" x14ac:dyDescent="0.25">
      <c r="B36" s="7" t="s">
        <v>52</v>
      </c>
      <c r="C36" s="9">
        <v>4500000</v>
      </c>
      <c r="D36" s="9">
        <v>3239343</v>
      </c>
      <c r="E36" s="20">
        <v>3239343</v>
      </c>
      <c r="F36" s="23">
        <v>3029734.96</v>
      </c>
      <c r="G36" s="9">
        <v>1566131.02</v>
      </c>
      <c r="H36" s="9"/>
      <c r="I36" s="14"/>
      <c r="J36" s="14">
        <f t="shared" si="0"/>
        <v>0.48347180894397412</v>
      </c>
      <c r="K36" s="14">
        <f t="shared" si="1"/>
        <v>0</v>
      </c>
      <c r="L36" s="17">
        <f t="shared" si="2"/>
        <v>1673211.98</v>
      </c>
    </row>
    <row r="37" spans="2:12" ht="20.100000000000001" customHeight="1" x14ac:dyDescent="0.25">
      <c r="B37" s="7" t="s">
        <v>53</v>
      </c>
      <c r="C37" s="9">
        <v>1639304</v>
      </c>
      <c r="D37" s="9">
        <v>1639304</v>
      </c>
      <c r="E37" s="20">
        <v>1639304</v>
      </c>
      <c r="F37" s="23">
        <v>1515489.47</v>
      </c>
      <c r="G37" s="9">
        <v>1413998.79</v>
      </c>
      <c r="H37" s="9"/>
      <c r="I37" s="14"/>
      <c r="J37" s="14">
        <f t="shared" si="0"/>
        <v>0.8625604463845632</v>
      </c>
      <c r="K37" s="14">
        <f t="shared" si="1"/>
        <v>0</v>
      </c>
      <c r="L37" s="17">
        <f t="shared" si="2"/>
        <v>225305.20999999996</v>
      </c>
    </row>
    <row r="38" spans="2:12" ht="20.100000000000001" customHeight="1" x14ac:dyDescent="0.25">
      <c r="B38" s="7" t="s">
        <v>54</v>
      </c>
      <c r="C38" s="9">
        <v>163328</v>
      </c>
      <c r="D38" s="9">
        <v>2114509</v>
      </c>
      <c r="E38" s="20">
        <v>2114509</v>
      </c>
      <c r="F38" s="23">
        <v>2015428.57</v>
      </c>
      <c r="G38" s="9">
        <v>1974428.57</v>
      </c>
      <c r="H38" s="9"/>
      <c r="I38" s="14"/>
      <c r="J38" s="14">
        <f t="shared" si="0"/>
        <v>0.93375273881548859</v>
      </c>
      <c r="K38" s="14">
        <f t="shared" si="1"/>
        <v>0</v>
      </c>
      <c r="L38" s="17">
        <f t="shared" si="2"/>
        <v>140080.42999999993</v>
      </c>
    </row>
    <row r="39" spans="2:12" ht="20.100000000000001" customHeight="1" x14ac:dyDescent="0.25">
      <c r="B39" s="7" t="s">
        <v>55</v>
      </c>
      <c r="C39" s="9">
        <v>2389000</v>
      </c>
      <c r="D39" s="9">
        <v>4025813</v>
      </c>
      <c r="E39" s="20">
        <v>4025813</v>
      </c>
      <c r="F39" s="23">
        <v>1610587.6600000004</v>
      </c>
      <c r="G39" s="9">
        <v>1193216.08</v>
      </c>
      <c r="H39" s="9"/>
      <c r="I39" s="14"/>
      <c r="J39" s="14">
        <f t="shared" si="0"/>
        <v>0.29639133263268813</v>
      </c>
      <c r="K39" s="14">
        <f t="shared" si="1"/>
        <v>0</v>
      </c>
      <c r="L39" s="17">
        <f t="shared" si="2"/>
        <v>2832596.92</v>
      </c>
    </row>
    <row r="40" spans="2:12" ht="20.100000000000001" customHeight="1" x14ac:dyDescent="0.25">
      <c r="B40" s="7" t="s">
        <v>56</v>
      </c>
      <c r="C40" s="9">
        <v>1261191</v>
      </c>
      <c r="D40" s="9">
        <v>1261191</v>
      </c>
      <c r="E40" s="20">
        <v>1261191</v>
      </c>
      <c r="F40" s="23">
        <v>707184.30999999994</v>
      </c>
      <c r="G40" s="9">
        <v>429488.91</v>
      </c>
      <c r="H40" s="9"/>
      <c r="I40" s="14"/>
      <c r="J40" s="14">
        <f t="shared" si="0"/>
        <v>0.34054232071113733</v>
      </c>
      <c r="K40" s="14">
        <f t="shared" si="1"/>
        <v>0</v>
      </c>
      <c r="L40" s="17">
        <f t="shared" si="2"/>
        <v>831702.09000000008</v>
      </c>
    </row>
    <row r="41" spans="2:12" ht="20.100000000000001" customHeight="1" x14ac:dyDescent="0.25">
      <c r="B41" s="7" t="s">
        <v>57</v>
      </c>
      <c r="C41" s="9">
        <v>1300000</v>
      </c>
      <c r="D41" s="9">
        <v>2861043</v>
      </c>
      <c r="E41" s="20">
        <v>2861043</v>
      </c>
      <c r="F41" s="23">
        <v>611861.08000000007</v>
      </c>
      <c r="G41" s="9">
        <v>245179.31</v>
      </c>
      <c r="H41" s="9"/>
      <c r="I41" s="14"/>
      <c r="J41" s="14">
        <f t="shared" si="0"/>
        <v>8.5695779476225975E-2</v>
      </c>
      <c r="K41" s="14">
        <f t="shared" si="1"/>
        <v>0</v>
      </c>
      <c r="L41" s="17">
        <f t="shared" si="2"/>
        <v>2615863.69</v>
      </c>
    </row>
    <row r="42" spans="2:12" ht="20.100000000000001" customHeight="1" x14ac:dyDescent="0.25">
      <c r="B42" s="7" t="s">
        <v>58</v>
      </c>
      <c r="C42" s="9">
        <v>6135903</v>
      </c>
      <c r="D42" s="9">
        <v>6156775</v>
      </c>
      <c r="E42" s="20">
        <v>6156775</v>
      </c>
      <c r="F42" s="23">
        <v>3052232.9500000007</v>
      </c>
      <c r="G42" s="9">
        <v>2737592.1800000006</v>
      </c>
      <c r="H42" s="9"/>
      <c r="I42" s="14"/>
      <c r="J42" s="14">
        <f t="shared" si="0"/>
        <v>0.44464710501845539</v>
      </c>
      <c r="K42" s="14">
        <f t="shared" si="1"/>
        <v>0</v>
      </c>
      <c r="L42" s="17">
        <f t="shared" si="2"/>
        <v>3419182.8199999994</v>
      </c>
    </row>
    <row r="43" spans="2:12" ht="20.100000000000001" customHeight="1" x14ac:dyDescent="0.25">
      <c r="B43" s="7" t="s">
        <v>59</v>
      </c>
      <c r="C43" s="9">
        <v>7432268</v>
      </c>
      <c r="D43" s="9">
        <v>6432268</v>
      </c>
      <c r="E43" s="20">
        <v>6432268</v>
      </c>
      <c r="F43" s="23">
        <v>3754241.7699999996</v>
      </c>
      <c r="G43" s="9">
        <v>2914869.26</v>
      </c>
      <c r="H43" s="9"/>
      <c r="I43" s="14"/>
      <c r="J43" s="14">
        <f t="shared" si="0"/>
        <v>0.45316352801220344</v>
      </c>
      <c r="K43" s="14">
        <f t="shared" si="1"/>
        <v>0</v>
      </c>
      <c r="L43" s="17">
        <f t="shared" si="2"/>
        <v>3517398.74</v>
      </c>
    </row>
    <row r="44" spans="2:12" ht="20.100000000000001" customHeight="1" x14ac:dyDescent="0.25">
      <c r="B44" s="7" t="s">
        <v>60</v>
      </c>
      <c r="C44" s="9">
        <v>10002456</v>
      </c>
      <c r="D44" s="9">
        <v>9872973</v>
      </c>
      <c r="E44" s="20">
        <v>9872973</v>
      </c>
      <c r="F44" s="23">
        <v>3319823.7199999997</v>
      </c>
      <c r="G44" s="9">
        <v>1293318.49</v>
      </c>
      <c r="H44" s="9"/>
      <c r="I44" s="14"/>
      <c r="J44" s="14">
        <f t="shared" si="0"/>
        <v>0.13099584998358652</v>
      </c>
      <c r="K44" s="14">
        <f t="shared" si="1"/>
        <v>0</v>
      </c>
      <c r="L44" s="17">
        <f t="shared" si="2"/>
        <v>8579654.5099999998</v>
      </c>
    </row>
    <row r="45" spans="2:12" ht="20.100000000000001" customHeight="1" x14ac:dyDescent="0.25">
      <c r="B45" s="7" t="s">
        <v>61</v>
      </c>
      <c r="C45" s="9">
        <v>630907</v>
      </c>
      <c r="D45" s="9">
        <v>5877200</v>
      </c>
      <c r="E45" s="20">
        <v>5877200</v>
      </c>
      <c r="F45" s="23">
        <v>1342409.2000000002</v>
      </c>
      <c r="G45" s="9">
        <v>1303055.2800000003</v>
      </c>
      <c r="H45" s="9"/>
      <c r="I45" s="14"/>
      <c r="J45" s="14">
        <f t="shared" si="0"/>
        <v>0.22171361873000753</v>
      </c>
      <c r="K45" s="14">
        <f t="shared" si="1"/>
        <v>0</v>
      </c>
      <c r="L45" s="17">
        <f t="shared" si="2"/>
        <v>4574144.72</v>
      </c>
    </row>
    <row r="46" spans="2:12" ht="23.25" customHeight="1" x14ac:dyDescent="0.25">
      <c r="B46" s="29" t="s">
        <v>9</v>
      </c>
      <c r="C46" s="11">
        <f t="shared" ref="C46:H46" si="3">SUM(C14:C45)</f>
        <v>265378350</v>
      </c>
      <c r="D46" s="11">
        <f t="shared" si="3"/>
        <v>288502630</v>
      </c>
      <c r="E46" s="11">
        <f t="shared" si="3"/>
        <v>288502630</v>
      </c>
      <c r="F46" s="11">
        <f t="shared" si="3"/>
        <v>172891392.73000002</v>
      </c>
      <c r="G46" s="11">
        <f t="shared" si="3"/>
        <v>125697103.48999998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0.43568789473426978</v>
      </c>
      <c r="K46" s="15">
        <f>IF(ISERROR(+H46/E46)=TRUE,0,++H46/E46)</f>
        <v>0</v>
      </c>
      <c r="L46" s="18">
        <f>SUM(L14:L45)</f>
        <v>162805526.50999999</v>
      </c>
    </row>
    <row r="47" spans="2:12" x14ac:dyDescent="0.2">
      <c r="B47" s="12" t="s">
        <v>70</v>
      </c>
    </row>
    <row r="49" spans="2:11" s="30" customFormat="1" x14ac:dyDescent="0.25">
      <c r="K49" s="36"/>
    </row>
    <row r="50" spans="2:11" s="34" customFormat="1" x14ac:dyDescent="0.25">
      <c r="K50" s="35"/>
    </row>
    <row r="51" spans="2:11" s="34" customFormat="1" x14ac:dyDescent="0.25">
      <c r="K51" s="35"/>
    </row>
    <row r="52" spans="2:11" s="34" customForma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68</v>
      </c>
      <c r="K52" s="35"/>
    </row>
    <row r="53" spans="2:11" s="34" customFormat="1" x14ac:dyDescent="0.25">
      <c r="B53" s="34" t="s">
        <v>63</v>
      </c>
      <c r="C53" s="53">
        <f>C46/$A$1</f>
        <v>265.37835000000001</v>
      </c>
      <c r="D53" s="53">
        <f>D46/$A$1</f>
        <v>288.50263000000001</v>
      </c>
      <c r="E53" s="53">
        <f>E46/$A$1</f>
        <v>288.50263000000001</v>
      </c>
      <c r="F53" s="53">
        <f>F46/$A$1</f>
        <v>172.89139273000001</v>
      </c>
      <c r="G53" s="53">
        <f>G46/$A$1</f>
        <v>125.69710348999998</v>
      </c>
      <c r="K53" s="35"/>
    </row>
    <row r="54" spans="2:11" s="34" customFormat="1" x14ac:dyDescent="0.25">
      <c r="C54" s="53"/>
      <c r="D54" s="53"/>
      <c r="E54" s="53"/>
      <c r="F54" s="53"/>
      <c r="G54" s="53"/>
      <c r="K54" s="35"/>
    </row>
    <row r="55" spans="2:11" s="34" customFormat="1" x14ac:dyDescent="0.25">
      <c r="C55" s="53"/>
      <c r="D55" s="53"/>
      <c r="E55" s="53"/>
      <c r="F55" s="53"/>
      <c r="G55" s="53"/>
      <c r="K55" s="35"/>
    </row>
    <row r="56" spans="2:11" s="34" customFormat="1" x14ac:dyDescent="0.25">
      <c r="C56" s="53"/>
      <c r="D56" s="53"/>
      <c r="E56" s="53"/>
      <c r="F56" s="53"/>
      <c r="G56" s="53"/>
      <c r="K56" s="35"/>
    </row>
    <row r="57" spans="2:11" s="34" customFormat="1" x14ac:dyDescent="0.25">
      <c r="K57" s="35"/>
    </row>
    <row r="58" spans="2:11" s="34" customFormat="1" x14ac:dyDescent="0.25">
      <c r="K58" s="35"/>
    </row>
    <row r="59" spans="2:11" s="34" customFormat="1" x14ac:dyDescent="0.25">
      <c r="K59" s="35"/>
    </row>
    <row r="60" spans="2:11" s="34" customFormat="1" x14ac:dyDescent="0.25">
      <c r="K60" s="35"/>
    </row>
    <row r="61" spans="2:11" s="34" customFormat="1" x14ac:dyDescent="0.25">
      <c r="K61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9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71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13</v>
      </c>
      <c r="F12" s="72" t="s">
        <v>29</v>
      </c>
      <c r="G12" s="72" t="s">
        <v>69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40.5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25" t="s">
        <v>30</v>
      </c>
      <c r="C14" s="62">
        <v>0</v>
      </c>
      <c r="D14" s="62">
        <v>3821573</v>
      </c>
      <c r="E14" s="63">
        <v>3821573</v>
      </c>
      <c r="F14" s="63">
        <v>3821543.8699999992</v>
      </c>
      <c r="G14" s="55">
        <v>216069.80999999997</v>
      </c>
      <c r="H14" s="8"/>
      <c r="I14" s="13">
        <f>IF(ISERROR(+#REF!/E14)=TRUE,0,++#REF!/E14)</f>
        <v>0</v>
      </c>
      <c r="J14" s="13">
        <f>IF(ISERROR(+G14/E14)=TRUE,0,++G14/E14)</f>
        <v>5.6539495647472904E-2</v>
      </c>
      <c r="K14" s="13">
        <f>IF(ISERROR(+H14/E14)=TRUE,0,++H14/E14)</f>
        <v>0</v>
      </c>
      <c r="L14" s="16">
        <f>+D14-G14</f>
        <v>3605503.19</v>
      </c>
    </row>
    <row r="15" spans="1:12" ht="20.100000000000001" customHeight="1" x14ac:dyDescent="0.25">
      <c r="B15" s="42" t="s">
        <v>31</v>
      </c>
      <c r="C15" s="64">
        <v>0</v>
      </c>
      <c r="D15" s="64">
        <v>8114085</v>
      </c>
      <c r="E15" s="65">
        <v>8114085</v>
      </c>
      <c r="F15" s="65">
        <v>2346187.5999999996</v>
      </c>
      <c r="G15" s="57">
        <v>2137425.5</v>
      </c>
      <c r="H15" s="38"/>
      <c r="I15" s="40"/>
      <c r="J15" s="40">
        <f t="shared" ref="J15:J44" si="0">IF(ISERROR(+G15/E15)=TRUE,0,++G15/E15)</f>
        <v>0.2634216304118086</v>
      </c>
      <c r="K15" s="40">
        <f t="shared" ref="K15:K44" si="1">IF(ISERROR(+H15/E15)=TRUE,0,++H15/E15)</f>
        <v>0</v>
      </c>
      <c r="L15" s="41">
        <f t="shared" ref="L15:L44" si="2">+D15-G15</f>
        <v>5976659.5</v>
      </c>
    </row>
    <row r="16" spans="1:12" ht="20.100000000000001" customHeight="1" x14ac:dyDescent="0.25">
      <c r="B16" s="42" t="s">
        <v>32</v>
      </c>
      <c r="C16" s="64">
        <v>0</v>
      </c>
      <c r="D16" s="64">
        <v>13284618</v>
      </c>
      <c r="E16" s="65">
        <v>13284618</v>
      </c>
      <c r="F16" s="65">
        <v>7551832.209999999</v>
      </c>
      <c r="G16" s="57">
        <v>5417332.4699999997</v>
      </c>
      <c r="H16" s="38"/>
      <c r="I16" s="40"/>
      <c r="J16" s="40">
        <f t="shared" si="0"/>
        <v>0.40778985665978501</v>
      </c>
      <c r="K16" s="40">
        <f t="shared" si="1"/>
        <v>0</v>
      </c>
      <c r="L16" s="41">
        <f t="shared" si="2"/>
        <v>7867285.5300000003</v>
      </c>
    </row>
    <row r="17" spans="2:12" ht="20.100000000000001" customHeight="1" x14ac:dyDescent="0.25">
      <c r="B17" s="42" t="s">
        <v>33</v>
      </c>
      <c r="C17" s="64">
        <v>0</v>
      </c>
      <c r="D17" s="64">
        <v>14405509</v>
      </c>
      <c r="E17" s="65">
        <v>14405509</v>
      </c>
      <c r="F17" s="65">
        <v>12526731.530000001</v>
      </c>
      <c r="G17" s="57">
        <v>10459173.289999997</v>
      </c>
      <c r="H17" s="38"/>
      <c r="I17" s="40"/>
      <c r="J17" s="40">
        <f t="shared" si="0"/>
        <v>0.72605371250679152</v>
      </c>
      <c r="K17" s="40">
        <f t="shared" si="1"/>
        <v>0</v>
      </c>
      <c r="L17" s="41">
        <f t="shared" si="2"/>
        <v>3946335.7100000028</v>
      </c>
    </row>
    <row r="18" spans="2:12" ht="20.100000000000001" customHeight="1" x14ac:dyDescent="0.25">
      <c r="B18" s="42" t="s">
        <v>34</v>
      </c>
      <c r="C18" s="64">
        <v>0</v>
      </c>
      <c r="D18" s="64">
        <v>4127258</v>
      </c>
      <c r="E18" s="65">
        <v>4127258</v>
      </c>
      <c r="F18" s="65">
        <v>1279882.3399999999</v>
      </c>
      <c r="G18" s="57">
        <v>852777.37</v>
      </c>
      <c r="H18" s="38"/>
      <c r="I18" s="40"/>
      <c r="J18" s="40">
        <f t="shared" si="0"/>
        <v>0.20662080490243159</v>
      </c>
      <c r="K18" s="40">
        <f t="shared" si="1"/>
        <v>0</v>
      </c>
      <c r="L18" s="41">
        <f t="shared" si="2"/>
        <v>3274480.63</v>
      </c>
    </row>
    <row r="19" spans="2:12" ht="20.100000000000001" customHeight="1" x14ac:dyDescent="0.25">
      <c r="B19" s="42" t="s">
        <v>35</v>
      </c>
      <c r="C19" s="64">
        <v>0</v>
      </c>
      <c r="D19" s="64">
        <v>42607217</v>
      </c>
      <c r="E19" s="65">
        <v>42607217</v>
      </c>
      <c r="F19" s="65">
        <v>25618443.839999992</v>
      </c>
      <c r="G19" s="57">
        <v>19725803.329999994</v>
      </c>
      <c r="H19" s="38"/>
      <c r="I19" s="40"/>
      <c r="J19" s="40">
        <f t="shared" si="0"/>
        <v>0.46296859356010028</v>
      </c>
      <c r="K19" s="40">
        <f t="shared" si="1"/>
        <v>0</v>
      </c>
      <c r="L19" s="41">
        <f t="shared" si="2"/>
        <v>22881413.670000006</v>
      </c>
    </row>
    <row r="20" spans="2:12" ht="20.100000000000001" customHeight="1" x14ac:dyDescent="0.25">
      <c r="B20" s="42" t="s">
        <v>36</v>
      </c>
      <c r="C20" s="64">
        <v>0</v>
      </c>
      <c r="D20" s="64">
        <v>33431856</v>
      </c>
      <c r="E20" s="65">
        <v>33431856</v>
      </c>
      <c r="F20" s="65">
        <v>20454403.979999997</v>
      </c>
      <c r="G20" s="57">
        <v>15161880.599999996</v>
      </c>
      <c r="H20" s="38"/>
      <c r="I20" s="40"/>
      <c r="J20" s="40">
        <f t="shared" si="0"/>
        <v>0.45351596991803256</v>
      </c>
      <c r="K20" s="40">
        <f t="shared" si="1"/>
        <v>0</v>
      </c>
      <c r="L20" s="41">
        <f t="shared" si="2"/>
        <v>18269975.400000006</v>
      </c>
    </row>
    <row r="21" spans="2:12" ht="20.100000000000001" customHeight="1" x14ac:dyDescent="0.25">
      <c r="B21" s="42" t="s">
        <v>37</v>
      </c>
      <c r="C21" s="64">
        <v>0</v>
      </c>
      <c r="D21" s="64">
        <v>42088843</v>
      </c>
      <c r="E21" s="65">
        <v>42088843</v>
      </c>
      <c r="F21" s="65">
        <v>24102324.499999993</v>
      </c>
      <c r="G21" s="57">
        <v>19161344.140000001</v>
      </c>
      <c r="H21" s="38"/>
      <c r="I21" s="40"/>
      <c r="J21" s="40">
        <f t="shared" si="0"/>
        <v>0.45525946484202479</v>
      </c>
      <c r="K21" s="40">
        <f t="shared" si="1"/>
        <v>0</v>
      </c>
      <c r="L21" s="41">
        <f t="shared" si="2"/>
        <v>22927498.859999999</v>
      </c>
    </row>
    <row r="22" spans="2:12" ht="20.100000000000001" customHeight="1" x14ac:dyDescent="0.25">
      <c r="B22" s="42" t="s">
        <v>38</v>
      </c>
      <c r="C22" s="64">
        <v>0</v>
      </c>
      <c r="D22" s="64">
        <v>8792694</v>
      </c>
      <c r="E22" s="65">
        <v>8792694</v>
      </c>
      <c r="F22" s="65">
        <v>4292760.1399999997</v>
      </c>
      <c r="G22" s="57">
        <v>3394908.6900000004</v>
      </c>
      <c r="H22" s="38"/>
      <c r="I22" s="40"/>
      <c r="J22" s="40">
        <f t="shared" si="0"/>
        <v>0.38610563383645563</v>
      </c>
      <c r="K22" s="40">
        <f t="shared" si="1"/>
        <v>0</v>
      </c>
      <c r="L22" s="41">
        <f t="shared" si="2"/>
        <v>5397785.3099999996</v>
      </c>
    </row>
    <row r="23" spans="2:12" ht="20.100000000000001" customHeight="1" x14ac:dyDescent="0.25">
      <c r="B23" s="42" t="s">
        <v>39</v>
      </c>
      <c r="C23" s="64">
        <v>0</v>
      </c>
      <c r="D23" s="64">
        <v>20660900</v>
      </c>
      <c r="E23" s="65">
        <v>20660900</v>
      </c>
      <c r="F23" s="65">
        <v>12284403.609999999</v>
      </c>
      <c r="G23" s="57">
        <v>8316606.1500000004</v>
      </c>
      <c r="H23" s="38"/>
      <c r="I23" s="40"/>
      <c r="J23" s="40">
        <f t="shared" si="0"/>
        <v>0.40252874511758929</v>
      </c>
      <c r="K23" s="40">
        <f t="shared" si="1"/>
        <v>0</v>
      </c>
      <c r="L23" s="41">
        <f t="shared" si="2"/>
        <v>12344293.85</v>
      </c>
    </row>
    <row r="24" spans="2:12" ht="20.100000000000001" customHeight="1" x14ac:dyDescent="0.25">
      <c r="B24" s="42" t="s">
        <v>40</v>
      </c>
      <c r="C24" s="64">
        <v>0</v>
      </c>
      <c r="D24" s="64">
        <v>39918897</v>
      </c>
      <c r="E24" s="65">
        <v>39918897</v>
      </c>
      <c r="F24" s="65">
        <v>33029645.279999997</v>
      </c>
      <c r="G24" s="57">
        <v>31489061.339999992</v>
      </c>
      <c r="H24" s="38"/>
      <c r="I24" s="40"/>
      <c r="J24" s="40">
        <f t="shared" si="0"/>
        <v>0.78882593724971894</v>
      </c>
      <c r="K24" s="40">
        <f t="shared" si="1"/>
        <v>0</v>
      </c>
      <c r="L24" s="41">
        <f t="shared" si="2"/>
        <v>8429835.6600000076</v>
      </c>
    </row>
    <row r="25" spans="2:12" ht="20.100000000000001" customHeight="1" x14ac:dyDescent="0.25">
      <c r="B25" s="42" t="s">
        <v>41</v>
      </c>
      <c r="C25" s="64">
        <v>0</v>
      </c>
      <c r="D25" s="64">
        <v>41814596</v>
      </c>
      <c r="E25" s="65">
        <v>41814596</v>
      </c>
      <c r="F25" s="65">
        <v>25013066.310000002</v>
      </c>
      <c r="G25" s="57">
        <v>15941039.34</v>
      </c>
      <c r="H25" s="38"/>
      <c r="I25" s="40"/>
      <c r="J25" s="40">
        <f t="shared" si="0"/>
        <v>0.3812314565947259</v>
      </c>
      <c r="K25" s="40">
        <f t="shared" si="1"/>
        <v>0</v>
      </c>
      <c r="L25" s="41">
        <f t="shared" si="2"/>
        <v>25873556.66</v>
      </c>
    </row>
    <row r="26" spans="2:12" ht="20.100000000000001" customHeight="1" x14ac:dyDescent="0.25">
      <c r="B26" s="42" t="s">
        <v>42</v>
      </c>
      <c r="C26" s="64">
        <v>0</v>
      </c>
      <c r="D26" s="64">
        <v>59127397</v>
      </c>
      <c r="E26" s="65">
        <v>59127397</v>
      </c>
      <c r="F26" s="65">
        <v>33884685.579999998</v>
      </c>
      <c r="G26" s="57">
        <v>22483513.739999998</v>
      </c>
      <c r="H26" s="38"/>
      <c r="I26" s="40"/>
      <c r="J26" s="40">
        <f t="shared" si="0"/>
        <v>0.38025542947544261</v>
      </c>
      <c r="K26" s="40">
        <f t="shared" si="1"/>
        <v>0</v>
      </c>
      <c r="L26" s="41">
        <f t="shared" si="2"/>
        <v>36643883.260000005</v>
      </c>
    </row>
    <row r="27" spans="2:12" ht="20.100000000000001" customHeight="1" x14ac:dyDescent="0.25">
      <c r="B27" s="42" t="s">
        <v>43</v>
      </c>
      <c r="C27" s="64">
        <v>0</v>
      </c>
      <c r="D27" s="64">
        <v>46607354</v>
      </c>
      <c r="E27" s="65">
        <v>46607354</v>
      </c>
      <c r="F27" s="65">
        <v>41268115.450000003</v>
      </c>
      <c r="G27" s="57">
        <v>31237629.009999998</v>
      </c>
      <c r="H27" s="38"/>
      <c r="I27" s="40"/>
      <c r="J27" s="40">
        <f t="shared" si="0"/>
        <v>0.67022961676820358</v>
      </c>
      <c r="K27" s="40">
        <f t="shared" si="1"/>
        <v>0</v>
      </c>
      <c r="L27" s="41">
        <f t="shared" si="2"/>
        <v>15369724.990000002</v>
      </c>
    </row>
    <row r="28" spans="2:12" ht="20.100000000000001" customHeight="1" x14ac:dyDescent="0.25">
      <c r="B28" s="42" t="s">
        <v>44</v>
      </c>
      <c r="C28" s="64">
        <v>0</v>
      </c>
      <c r="D28" s="64">
        <v>13178416</v>
      </c>
      <c r="E28" s="65">
        <v>13178416</v>
      </c>
      <c r="F28" s="65">
        <v>9413617.0299999993</v>
      </c>
      <c r="G28" s="57">
        <v>7569448.1000000034</v>
      </c>
      <c r="H28" s="38"/>
      <c r="I28" s="40"/>
      <c r="J28" s="40">
        <f t="shared" si="0"/>
        <v>0.57438223986858539</v>
      </c>
      <c r="K28" s="40">
        <f t="shared" si="1"/>
        <v>0</v>
      </c>
      <c r="L28" s="41">
        <f t="shared" si="2"/>
        <v>5608967.8999999966</v>
      </c>
    </row>
    <row r="29" spans="2:12" ht="20.100000000000001" customHeight="1" x14ac:dyDescent="0.25">
      <c r="B29" s="42" t="s">
        <v>45</v>
      </c>
      <c r="C29" s="64">
        <v>0</v>
      </c>
      <c r="D29" s="64">
        <v>8349206</v>
      </c>
      <c r="E29" s="65">
        <v>8349206</v>
      </c>
      <c r="F29" s="65">
        <v>5424391.8399999989</v>
      </c>
      <c r="G29" s="57">
        <v>4499821.2499999991</v>
      </c>
      <c r="H29" s="38"/>
      <c r="I29" s="40"/>
      <c r="J29" s="40">
        <f t="shared" si="0"/>
        <v>0.53895199735160437</v>
      </c>
      <c r="K29" s="40">
        <f t="shared" si="1"/>
        <v>0</v>
      </c>
      <c r="L29" s="41">
        <f t="shared" si="2"/>
        <v>3849384.7500000009</v>
      </c>
    </row>
    <row r="30" spans="2:12" ht="20.100000000000001" customHeight="1" x14ac:dyDescent="0.25">
      <c r="B30" s="42" t="s">
        <v>46</v>
      </c>
      <c r="C30" s="64">
        <v>0</v>
      </c>
      <c r="D30" s="64">
        <v>7227671</v>
      </c>
      <c r="E30" s="65">
        <v>7227671</v>
      </c>
      <c r="F30" s="65">
        <v>4065520.8600000003</v>
      </c>
      <c r="G30" s="57">
        <v>2562981.9099999997</v>
      </c>
      <c r="H30" s="38"/>
      <c r="I30" s="40"/>
      <c r="J30" s="40">
        <f t="shared" si="0"/>
        <v>0.35460688650604044</v>
      </c>
      <c r="K30" s="40">
        <f t="shared" si="1"/>
        <v>0</v>
      </c>
      <c r="L30" s="41">
        <f t="shared" si="2"/>
        <v>4664689.09</v>
      </c>
    </row>
    <row r="31" spans="2:12" ht="20.100000000000001" customHeight="1" x14ac:dyDescent="0.25">
      <c r="B31" s="42" t="s">
        <v>47</v>
      </c>
      <c r="C31" s="64">
        <v>0</v>
      </c>
      <c r="D31" s="64">
        <v>9012236</v>
      </c>
      <c r="E31" s="65">
        <v>9012236</v>
      </c>
      <c r="F31" s="65">
        <v>3897123.5900000003</v>
      </c>
      <c r="G31" s="57">
        <v>3202986.1299999994</v>
      </c>
      <c r="H31" s="38"/>
      <c r="I31" s="40"/>
      <c r="J31" s="40">
        <f t="shared" si="0"/>
        <v>0.35540415608290765</v>
      </c>
      <c r="K31" s="40">
        <f t="shared" si="1"/>
        <v>0</v>
      </c>
      <c r="L31" s="41">
        <f t="shared" si="2"/>
        <v>5809249.870000001</v>
      </c>
    </row>
    <row r="32" spans="2:12" ht="20.100000000000001" customHeight="1" x14ac:dyDescent="0.25">
      <c r="B32" s="42" t="s">
        <v>48</v>
      </c>
      <c r="C32" s="64">
        <v>0</v>
      </c>
      <c r="D32" s="64">
        <v>24519744</v>
      </c>
      <c r="E32" s="65">
        <v>24519744</v>
      </c>
      <c r="F32" s="65">
        <v>13558763.070000002</v>
      </c>
      <c r="G32" s="57">
        <v>9416466.209999999</v>
      </c>
      <c r="H32" s="38"/>
      <c r="I32" s="40"/>
      <c r="J32" s="40">
        <f t="shared" si="0"/>
        <v>0.38403607354138769</v>
      </c>
      <c r="K32" s="40">
        <f t="shared" si="1"/>
        <v>0</v>
      </c>
      <c r="L32" s="41">
        <f t="shared" si="2"/>
        <v>15103277.790000001</v>
      </c>
    </row>
    <row r="33" spans="2:12" ht="20.100000000000001" customHeight="1" x14ac:dyDescent="0.25">
      <c r="B33" s="42" t="s">
        <v>49</v>
      </c>
      <c r="C33" s="64">
        <v>0</v>
      </c>
      <c r="D33" s="64">
        <v>8727182</v>
      </c>
      <c r="E33" s="65">
        <v>8727182</v>
      </c>
      <c r="F33" s="65">
        <v>6202284.7800000012</v>
      </c>
      <c r="G33" s="57">
        <v>4932658.6300000008</v>
      </c>
      <c r="H33" s="38"/>
      <c r="I33" s="40"/>
      <c r="J33" s="40">
        <f t="shared" si="0"/>
        <v>0.56520634381178259</v>
      </c>
      <c r="K33" s="40">
        <f t="shared" si="1"/>
        <v>0</v>
      </c>
      <c r="L33" s="41">
        <f t="shared" si="2"/>
        <v>3794523.3699999992</v>
      </c>
    </row>
    <row r="34" spans="2:12" ht="20.100000000000001" customHeight="1" x14ac:dyDescent="0.25">
      <c r="B34" s="42" t="s">
        <v>50</v>
      </c>
      <c r="C34" s="64">
        <v>0</v>
      </c>
      <c r="D34" s="64">
        <v>4490626</v>
      </c>
      <c r="E34" s="65">
        <v>4490626</v>
      </c>
      <c r="F34" s="65">
        <v>1978422.1899999997</v>
      </c>
      <c r="G34" s="57">
        <v>1692012.1099999996</v>
      </c>
      <c r="H34" s="38"/>
      <c r="I34" s="40"/>
      <c r="J34" s="40">
        <f t="shared" si="0"/>
        <v>0.37678758150868047</v>
      </c>
      <c r="K34" s="40">
        <f t="shared" si="1"/>
        <v>0</v>
      </c>
      <c r="L34" s="41">
        <f t="shared" si="2"/>
        <v>2798613.8900000006</v>
      </c>
    </row>
    <row r="35" spans="2:12" ht="20.100000000000001" customHeight="1" x14ac:dyDescent="0.25">
      <c r="B35" s="42" t="s">
        <v>51</v>
      </c>
      <c r="C35" s="64">
        <v>0</v>
      </c>
      <c r="D35" s="64">
        <v>18131572</v>
      </c>
      <c r="E35" s="65">
        <v>18131572</v>
      </c>
      <c r="F35" s="65">
        <v>8690924.4400000013</v>
      </c>
      <c r="G35" s="57">
        <v>6015351.0800000001</v>
      </c>
      <c r="H35" s="38"/>
      <c r="I35" s="40"/>
      <c r="J35" s="40">
        <f t="shared" si="0"/>
        <v>0.33176114459353001</v>
      </c>
      <c r="K35" s="40">
        <f t="shared" si="1"/>
        <v>0</v>
      </c>
      <c r="L35" s="41">
        <f t="shared" si="2"/>
        <v>12116220.92</v>
      </c>
    </row>
    <row r="36" spans="2:12" ht="20.100000000000001" customHeight="1" x14ac:dyDescent="0.25">
      <c r="B36" s="42" t="s">
        <v>52</v>
      </c>
      <c r="C36" s="64">
        <v>0</v>
      </c>
      <c r="D36" s="64">
        <v>9068058</v>
      </c>
      <c r="E36" s="65">
        <v>9068058</v>
      </c>
      <c r="F36" s="65">
        <v>3590702.2400000007</v>
      </c>
      <c r="G36" s="57">
        <v>2822644.1999999997</v>
      </c>
      <c r="H36" s="38"/>
      <c r="I36" s="40"/>
      <c r="J36" s="40">
        <f t="shared" si="0"/>
        <v>0.31127328475402338</v>
      </c>
      <c r="K36" s="40">
        <f t="shared" si="1"/>
        <v>0</v>
      </c>
      <c r="L36" s="41">
        <f t="shared" si="2"/>
        <v>6245413.8000000007</v>
      </c>
    </row>
    <row r="37" spans="2:12" ht="20.100000000000001" customHeight="1" x14ac:dyDescent="0.25">
      <c r="B37" s="42" t="s">
        <v>54</v>
      </c>
      <c r="C37" s="64">
        <v>0</v>
      </c>
      <c r="D37" s="64">
        <v>0</v>
      </c>
      <c r="E37" s="65">
        <v>0</v>
      </c>
      <c r="F37" s="65">
        <v>0</v>
      </c>
      <c r="G37" s="57">
        <v>0</v>
      </c>
      <c r="H37" s="38"/>
      <c r="I37" s="40"/>
      <c r="J37" s="40">
        <f t="shared" ref="J37:J39" si="3">IF(ISERROR(+G37/E37)=TRUE,0,++G37/E37)</f>
        <v>0</v>
      </c>
      <c r="K37" s="40">
        <f t="shared" ref="K37:K39" si="4">IF(ISERROR(+H37/E37)=TRUE,0,++H37/E37)</f>
        <v>0</v>
      </c>
      <c r="L37" s="41">
        <f t="shared" ref="L37:L39" si="5">+D37-G37</f>
        <v>0</v>
      </c>
    </row>
    <row r="38" spans="2:12" ht="20.100000000000001" customHeight="1" x14ac:dyDescent="0.25">
      <c r="B38" s="42" t="s">
        <v>55</v>
      </c>
      <c r="C38" s="64">
        <v>0</v>
      </c>
      <c r="D38" s="64">
        <v>61339039</v>
      </c>
      <c r="E38" s="65">
        <v>61339039</v>
      </c>
      <c r="F38" s="65">
        <v>28747178.32</v>
      </c>
      <c r="G38" s="57">
        <v>19163041.749999993</v>
      </c>
      <c r="H38" s="38"/>
      <c r="I38" s="40"/>
      <c r="J38" s="40">
        <f t="shared" si="3"/>
        <v>0.31241183530769029</v>
      </c>
      <c r="K38" s="40">
        <f t="shared" si="4"/>
        <v>0</v>
      </c>
      <c r="L38" s="41">
        <f t="shared" si="5"/>
        <v>42175997.250000007</v>
      </c>
    </row>
    <row r="39" spans="2:12" ht="20.100000000000001" customHeight="1" x14ac:dyDescent="0.25">
      <c r="B39" s="42" t="s">
        <v>56</v>
      </c>
      <c r="C39" s="64">
        <v>0</v>
      </c>
      <c r="D39" s="64">
        <v>3769403</v>
      </c>
      <c r="E39" s="65">
        <v>3769403</v>
      </c>
      <c r="F39" s="65">
        <v>2339182.7499999995</v>
      </c>
      <c r="G39" s="57">
        <v>1407435.49</v>
      </c>
      <c r="H39" s="38"/>
      <c r="I39" s="40"/>
      <c r="J39" s="40">
        <f t="shared" si="3"/>
        <v>0.373384191077473</v>
      </c>
      <c r="K39" s="40">
        <f t="shared" si="4"/>
        <v>0</v>
      </c>
      <c r="L39" s="41">
        <f t="shared" si="5"/>
        <v>2361967.5099999998</v>
      </c>
    </row>
    <row r="40" spans="2:12" ht="20.100000000000001" customHeight="1" x14ac:dyDescent="0.25">
      <c r="B40" s="42" t="s">
        <v>57</v>
      </c>
      <c r="C40" s="64">
        <v>0</v>
      </c>
      <c r="D40" s="64">
        <v>19987899</v>
      </c>
      <c r="E40" s="65">
        <v>19987899</v>
      </c>
      <c r="F40" s="65">
        <v>11401578.439999998</v>
      </c>
      <c r="G40" s="57">
        <v>8586250.4899999984</v>
      </c>
      <c r="H40" s="38"/>
      <c r="I40" s="40"/>
      <c r="J40" s="40">
        <f t="shared" si="0"/>
        <v>0.42957243730319022</v>
      </c>
      <c r="K40" s="40">
        <f t="shared" si="1"/>
        <v>0</v>
      </c>
      <c r="L40" s="41">
        <f t="shared" si="2"/>
        <v>11401648.510000002</v>
      </c>
    </row>
    <row r="41" spans="2:12" ht="20.100000000000001" customHeight="1" x14ac:dyDescent="0.25">
      <c r="B41" s="42" t="s">
        <v>58</v>
      </c>
      <c r="C41" s="64">
        <v>0</v>
      </c>
      <c r="D41" s="64">
        <v>14970057</v>
      </c>
      <c r="E41" s="65">
        <v>14970057</v>
      </c>
      <c r="F41" s="65">
        <v>4562008.04</v>
      </c>
      <c r="G41" s="57">
        <v>2910109.3</v>
      </c>
      <c r="H41" s="38"/>
      <c r="I41" s="40"/>
      <c r="J41" s="40">
        <f t="shared" si="0"/>
        <v>0.19439533864166314</v>
      </c>
      <c r="K41" s="40">
        <f t="shared" si="1"/>
        <v>0</v>
      </c>
      <c r="L41" s="41">
        <f t="shared" si="2"/>
        <v>12059947.699999999</v>
      </c>
    </row>
    <row r="42" spans="2:12" ht="20.100000000000001" customHeight="1" x14ac:dyDescent="0.25">
      <c r="B42" s="42" t="s">
        <v>59</v>
      </c>
      <c r="C42" s="64">
        <v>0</v>
      </c>
      <c r="D42" s="64">
        <v>16919887</v>
      </c>
      <c r="E42" s="65">
        <v>16919887</v>
      </c>
      <c r="F42" s="65">
        <v>5367777.7899999991</v>
      </c>
      <c r="G42" s="57">
        <v>4197478.0299999993</v>
      </c>
      <c r="H42" s="38"/>
      <c r="I42" s="40"/>
      <c r="J42" s="40">
        <f t="shared" si="0"/>
        <v>0.24807955455021652</v>
      </c>
      <c r="K42" s="40">
        <f t="shared" si="1"/>
        <v>0</v>
      </c>
      <c r="L42" s="41">
        <f t="shared" si="2"/>
        <v>12722408.970000001</v>
      </c>
    </row>
    <row r="43" spans="2:12" ht="20.100000000000001" customHeight="1" x14ac:dyDescent="0.25">
      <c r="B43" s="42" t="s">
        <v>60</v>
      </c>
      <c r="C43" s="64">
        <v>0</v>
      </c>
      <c r="D43" s="64">
        <v>13256721</v>
      </c>
      <c r="E43" s="65">
        <v>13256721</v>
      </c>
      <c r="F43" s="65">
        <v>2292148.0199999996</v>
      </c>
      <c r="G43" s="57">
        <v>1066235.72</v>
      </c>
      <c r="H43" s="38"/>
      <c r="I43" s="40"/>
      <c r="J43" s="40">
        <f t="shared" si="0"/>
        <v>8.0429822729165074E-2</v>
      </c>
      <c r="K43" s="40">
        <f t="shared" si="1"/>
        <v>0</v>
      </c>
      <c r="L43" s="41">
        <f t="shared" si="2"/>
        <v>12190485.279999999</v>
      </c>
    </row>
    <row r="44" spans="2:12" ht="20.100000000000001" customHeight="1" x14ac:dyDescent="0.25">
      <c r="B44" s="42" t="s">
        <v>61</v>
      </c>
      <c r="C44" s="64">
        <v>0</v>
      </c>
      <c r="D44" s="64">
        <v>8488683</v>
      </c>
      <c r="E44" s="65">
        <v>8488683</v>
      </c>
      <c r="F44" s="65">
        <v>4330598.83</v>
      </c>
      <c r="G44" s="57">
        <v>3473785.4299999992</v>
      </c>
      <c r="H44" s="38"/>
      <c r="I44" s="40"/>
      <c r="J44" s="40">
        <f t="shared" si="0"/>
        <v>0.40922548645060713</v>
      </c>
      <c r="K44" s="40">
        <f t="shared" si="1"/>
        <v>0</v>
      </c>
      <c r="L44" s="41">
        <f t="shared" si="2"/>
        <v>5014897.57</v>
      </c>
    </row>
    <row r="45" spans="2:12" ht="23.25" customHeight="1" x14ac:dyDescent="0.25">
      <c r="B45" s="29" t="s">
        <v>9</v>
      </c>
      <c r="C45" s="61">
        <f>SUM(C14:C44)</f>
        <v>0</v>
      </c>
      <c r="D45" s="61">
        <f t="shared" ref="D45:G45" si="6">SUM(D14:D44)</f>
        <v>620239197</v>
      </c>
      <c r="E45" s="61">
        <f t="shared" si="6"/>
        <v>620239197</v>
      </c>
      <c r="F45" s="61">
        <f t="shared" si="6"/>
        <v>363336248.46999997</v>
      </c>
      <c r="G45" s="61">
        <f t="shared" si="6"/>
        <v>269513270.61000001</v>
      </c>
      <c r="H45" s="11">
        <f t="shared" ref="H45" si="7">SUM(H14:H44)</f>
        <v>0</v>
      </c>
      <c r="I45" s="15">
        <f>IF(ISERROR(+#REF!/E45)=TRUE,0,++#REF!/E45)</f>
        <v>0</v>
      </c>
      <c r="J45" s="15">
        <f>IF(ISERROR(+G45/E45)=TRUE,0,++G45/E45)</f>
        <v>0.43453118073413216</v>
      </c>
      <c r="K45" s="15">
        <f>IF(ISERROR(+H45/E45)=TRUE,0,++H45/E45)</f>
        <v>0</v>
      </c>
      <c r="L45" s="18">
        <f>SUM(L14:L44)</f>
        <v>350725926.39000005</v>
      </c>
    </row>
    <row r="46" spans="2:12" x14ac:dyDescent="0.2">
      <c r="B46" s="12" t="s">
        <v>70</v>
      </c>
    </row>
    <row r="49" spans="2:11" s="34" customFormat="1" x14ac:dyDescent="0.25">
      <c r="K49" s="35"/>
    </row>
    <row r="50" spans="2:11" s="34" customFormat="1" x14ac:dyDescent="0.25">
      <c r="K50" s="35"/>
    </row>
    <row r="51" spans="2:11" s="34" customFormat="1" x14ac:dyDescent="0.25">
      <c r="B51" s="43" t="s">
        <v>62</v>
      </c>
      <c r="C51" s="43" t="s">
        <v>8</v>
      </c>
      <c r="D51" s="43" t="s">
        <v>7</v>
      </c>
      <c r="E51" s="44" t="s">
        <v>23</v>
      </c>
      <c r="F51" s="44" t="s">
        <v>24</v>
      </c>
      <c r="G51" s="44" t="s">
        <v>68</v>
      </c>
      <c r="K51" s="35"/>
    </row>
    <row r="52" spans="2:11" s="34" customFormat="1" x14ac:dyDescent="0.25">
      <c r="B52" s="34" t="s">
        <v>63</v>
      </c>
      <c r="C52" s="54">
        <f>C45/$A$1</f>
        <v>0</v>
      </c>
      <c r="D52" s="54">
        <f>D45/$A$1</f>
        <v>620.23919699999999</v>
      </c>
      <c r="E52" s="54">
        <f>E45/$A$1</f>
        <v>620.23919699999999</v>
      </c>
      <c r="F52" s="54">
        <f>F45/$A$1</f>
        <v>363.33624846999999</v>
      </c>
      <c r="G52" s="54">
        <f>G45/$A$1</f>
        <v>269.51327061000001</v>
      </c>
      <c r="H52" s="34">
        <v>1373981</v>
      </c>
      <c r="K52" s="35"/>
    </row>
    <row r="53" spans="2:11" s="34" customFormat="1" x14ac:dyDescent="0.25">
      <c r="C53" s="54"/>
      <c r="D53" s="54"/>
      <c r="E53" s="54"/>
      <c r="F53" s="54"/>
      <c r="G53" s="54"/>
      <c r="H53" s="34">
        <v>5072</v>
      </c>
      <c r="K53" s="35"/>
    </row>
    <row r="54" spans="2:11" s="34" customFormat="1" x14ac:dyDescent="0.25">
      <c r="C54" s="54"/>
      <c r="D54" s="54"/>
      <c r="E54" s="54"/>
      <c r="F54" s="54"/>
      <c r="G54" s="54"/>
      <c r="H54" s="34">
        <v>3078714.9799999995</v>
      </c>
      <c r="K54" s="35"/>
    </row>
    <row r="55" spans="2:11" s="34" customFormat="1" x14ac:dyDescent="0.25">
      <c r="C55" s="54"/>
      <c r="D55" s="54"/>
      <c r="E55" s="54"/>
      <c r="F55" s="54"/>
      <c r="G55" s="54"/>
      <c r="H55" s="34">
        <v>0</v>
      </c>
      <c r="K55" s="35"/>
    </row>
    <row r="56" spans="2:11" s="34" customFormat="1" x14ac:dyDescent="0.25">
      <c r="K56" s="35"/>
    </row>
    <row r="57" spans="2:11" s="34" customFormat="1" x14ac:dyDescent="0.25">
      <c r="K57" s="35"/>
    </row>
    <row r="58" spans="2:11" s="34" customFormat="1" x14ac:dyDescent="0.25">
      <c r="K58" s="35"/>
    </row>
    <row r="59" spans="2:11" s="34" customFormat="1" x14ac:dyDescent="0.25">
      <c r="K59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7"/>
  <sheetViews>
    <sheetView showGridLines="0" zoomScale="85" zoomScaleNormal="85" workbookViewId="0">
      <selection activeCell="B21" sqref="B2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71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17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13</v>
      </c>
      <c r="F12" s="72" t="s">
        <v>29</v>
      </c>
      <c r="G12" s="72" t="s">
        <v>69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40.5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6" t="s">
        <v>30</v>
      </c>
      <c r="C14" s="55">
        <v>0</v>
      </c>
      <c r="D14" s="55">
        <v>27331740</v>
      </c>
      <c r="E14" s="56">
        <v>27331740</v>
      </c>
      <c r="F14" s="56">
        <v>14884995.560000001</v>
      </c>
      <c r="G14" s="55">
        <v>14667306.560000001</v>
      </c>
      <c r="H14" s="8"/>
      <c r="I14" s="13">
        <f>IF(ISERROR(+#REF!/E14)=TRUE,0,++#REF!/E14)</f>
        <v>0</v>
      </c>
      <c r="J14" s="13">
        <f>IF(ISERROR(+G14/E14)=TRUE,0,++G14/E14)</f>
        <v>0.53664005877415788</v>
      </c>
      <c r="K14" s="13">
        <f>IF(ISERROR(+H14/E14)=TRUE,0,++H14/E14)</f>
        <v>0</v>
      </c>
      <c r="L14" s="16">
        <f>+D14-G14</f>
        <v>12664433.439999999</v>
      </c>
    </row>
    <row r="15" spans="1:12" ht="20.100000000000001" customHeight="1" x14ac:dyDescent="0.25">
      <c r="B15" s="37" t="s">
        <v>32</v>
      </c>
      <c r="C15" s="57">
        <v>0</v>
      </c>
      <c r="D15" s="57">
        <v>279196</v>
      </c>
      <c r="E15" s="58">
        <v>279196</v>
      </c>
      <c r="F15" s="58">
        <v>0</v>
      </c>
      <c r="G15" s="57">
        <v>0</v>
      </c>
      <c r="H15" s="38"/>
      <c r="I15" s="40"/>
      <c r="J15" s="14">
        <f t="shared" ref="J15:J18" si="0">IF(ISERROR(+G15/E15)=TRUE,0,++G15/E15)</f>
        <v>0</v>
      </c>
      <c r="K15" s="14">
        <f t="shared" ref="K15:K18" si="1">IF(ISERROR(+H15/E15)=TRUE,0,++H15/E15)</f>
        <v>0</v>
      </c>
      <c r="L15" s="17">
        <f t="shared" ref="L15:L18" si="2">+D15-G15</f>
        <v>279196</v>
      </c>
    </row>
    <row r="16" spans="1:12" ht="20.100000000000001" customHeight="1" x14ac:dyDescent="0.25">
      <c r="B16" s="37" t="s">
        <v>42</v>
      </c>
      <c r="C16" s="57">
        <v>0</v>
      </c>
      <c r="D16" s="57">
        <v>122861</v>
      </c>
      <c r="E16" s="58">
        <v>122861</v>
      </c>
      <c r="F16" s="58">
        <v>0</v>
      </c>
      <c r="G16" s="57">
        <v>0</v>
      </c>
      <c r="H16" s="38"/>
      <c r="I16" s="40"/>
      <c r="J16" s="14">
        <f t="shared" si="0"/>
        <v>0</v>
      </c>
      <c r="K16" s="14">
        <f t="shared" si="1"/>
        <v>0</v>
      </c>
      <c r="L16" s="17">
        <f t="shared" si="2"/>
        <v>122861</v>
      </c>
    </row>
    <row r="17" spans="2:12" ht="20.100000000000001" customHeight="1" x14ac:dyDescent="0.25">
      <c r="B17" s="37" t="s">
        <v>43</v>
      </c>
      <c r="C17" s="57">
        <v>0</v>
      </c>
      <c r="D17" s="57">
        <v>1236870</v>
      </c>
      <c r="E17" s="58">
        <v>1236870</v>
      </c>
      <c r="F17" s="58">
        <v>1236870</v>
      </c>
      <c r="G17" s="57">
        <v>1236870</v>
      </c>
      <c r="H17" s="38"/>
      <c r="I17" s="40"/>
      <c r="J17" s="14">
        <f t="shared" si="0"/>
        <v>1</v>
      </c>
      <c r="K17" s="14">
        <f t="shared" si="1"/>
        <v>0</v>
      </c>
      <c r="L17" s="17">
        <f t="shared" si="2"/>
        <v>0</v>
      </c>
    </row>
    <row r="18" spans="2:12" ht="20.100000000000001" customHeight="1" x14ac:dyDescent="0.25">
      <c r="B18" s="37" t="s">
        <v>45</v>
      </c>
      <c r="C18" s="57">
        <v>0</v>
      </c>
      <c r="D18" s="57">
        <v>355067</v>
      </c>
      <c r="E18" s="58">
        <v>355067</v>
      </c>
      <c r="F18" s="58">
        <v>209997</v>
      </c>
      <c r="G18" s="57">
        <v>209997</v>
      </c>
      <c r="H18" s="38"/>
      <c r="I18" s="40"/>
      <c r="J18" s="14">
        <f t="shared" si="0"/>
        <v>0.59142922321702662</v>
      </c>
      <c r="K18" s="14">
        <f t="shared" si="1"/>
        <v>0</v>
      </c>
      <c r="L18" s="17">
        <f t="shared" si="2"/>
        <v>145070</v>
      </c>
    </row>
    <row r="19" spans="2:12" ht="20.100000000000001" customHeight="1" x14ac:dyDescent="0.25">
      <c r="B19" s="7" t="s">
        <v>48</v>
      </c>
      <c r="C19" s="59">
        <v>0</v>
      </c>
      <c r="D19" s="59">
        <v>48720</v>
      </c>
      <c r="E19" s="60">
        <v>48720</v>
      </c>
      <c r="F19" s="60">
        <v>66300</v>
      </c>
      <c r="G19" s="59">
        <v>33150</v>
      </c>
      <c r="H19" s="9"/>
      <c r="I19" s="14">
        <f>IF(ISERROR(+#REF!/E19)=TRUE,0,++#REF!/E19)</f>
        <v>0</v>
      </c>
      <c r="J19" s="14">
        <f>IF(ISERROR(+G19/E19)=TRUE,0,++G19/E19)</f>
        <v>0.68041871921182262</v>
      </c>
      <c r="K19" s="14">
        <f>IF(ISERROR(+H19/E19)=TRUE,0,++H19/E19)</f>
        <v>0</v>
      </c>
      <c r="L19" s="17">
        <f>+D19-G19</f>
        <v>15570</v>
      </c>
    </row>
    <row r="20" spans="2:12" ht="20.100000000000001" customHeight="1" x14ac:dyDescent="0.25">
      <c r="B20" s="7" t="s">
        <v>54</v>
      </c>
      <c r="C20" s="59">
        <v>0</v>
      </c>
      <c r="D20" s="59">
        <v>52370983</v>
      </c>
      <c r="E20" s="60">
        <v>52370983</v>
      </c>
      <c r="F20" s="60">
        <v>30000</v>
      </c>
      <c r="G20" s="59">
        <v>0</v>
      </c>
      <c r="H20" s="9"/>
      <c r="I20" s="14"/>
      <c r="J20" s="14">
        <f t="shared" ref="J20:J21" si="3">IF(ISERROR(+G20/E20)=TRUE,0,++G20/E20)</f>
        <v>0</v>
      </c>
      <c r="K20" s="14">
        <f t="shared" ref="K20:K21" si="4">IF(ISERROR(+H20/E20)=TRUE,0,++H20/E20)</f>
        <v>0</v>
      </c>
      <c r="L20" s="17">
        <f t="shared" ref="L20:L21" si="5">+D20-G20</f>
        <v>52370983</v>
      </c>
    </row>
    <row r="21" spans="2:12" ht="20.100000000000001" customHeight="1" x14ac:dyDescent="0.25">
      <c r="B21" s="7" t="s">
        <v>58</v>
      </c>
      <c r="C21" s="59">
        <v>0</v>
      </c>
      <c r="D21" s="59">
        <v>21067</v>
      </c>
      <c r="E21" s="60">
        <v>21067</v>
      </c>
      <c r="F21" s="60">
        <v>0</v>
      </c>
      <c r="G21" s="59">
        <v>0</v>
      </c>
      <c r="H21" s="9"/>
      <c r="I21" s="14">
        <f>IF(ISERROR(+#REF!/E21)=TRUE,0,++#REF!/E21)</f>
        <v>0</v>
      </c>
      <c r="J21" s="14">
        <f t="shared" si="3"/>
        <v>0</v>
      </c>
      <c r="K21" s="14">
        <f t="shared" si="4"/>
        <v>0</v>
      </c>
      <c r="L21" s="17">
        <f t="shared" si="5"/>
        <v>21067</v>
      </c>
    </row>
    <row r="22" spans="2:12" ht="20.100000000000001" customHeight="1" x14ac:dyDescent="0.25">
      <c r="B22" s="7" t="s">
        <v>59</v>
      </c>
      <c r="C22" s="59">
        <v>0</v>
      </c>
      <c r="D22" s="59">
        <v>514500</v>
      </c>
      <c r="E22" s="60">
        <v>514500</v>
      </c>
      <c r="F22" s="60">
        <v>369379.5</v>
      </c>
      <c r="G22" s="59">
        <v>0</v>
      </c>
      <c r="H22" s="9"/>
      <c r="I22" s="14">
        <f>IF(ISERROR(+#REF!/E22)=TRUE,0,++#REF!/E22)</f>
        <v>0</v>
      </c>
      <c r="J22" s="14">
        <f>IF(ISERROR(+G22/E22)=TRUE,0,++G22/E22)</f>
        <v>0</v>
      </c>
      <c r="K22" s="14">
        <f>IF(ISERROR(+H22/E22)=TRUE,0,++H22/E22)</f>
        <v>0</v>
      </c>
      <c r="L22" s="17">
        <f>+D22-G22</f>
        <v>514500</v>
      </c>
    </row>
    <row r="23" spans="2:12" ht="23.25" customHeight="1" x14ac:dyDescent="0.25">
      <c r="B23" s="29" t="s">
        <v>9</v>
      </c>
      <c r="C23" s="61">
        <f>SUM(C14:C22)</f>
        <v>0</v>
      </c>
      <c r="D23" s="61">
        <f t="shared" ref="D23:G23" si="6">SUM(D14:D22)</f>
        <v>82281004</v>
      </c>
      <c r="E23" s="61">
        <f t="shared" si="6"/>
        <v>82281004</v>
      </c>
      <c r="F23" s="61">
        <f t="shared" si="6"/>
        <v>16797542.060000002</v>
      </c>
      <c r="G23" s="61">
        <f t="shared" si="6"/>
        <v>16147323.560000001</v>
      </c>
      <c r="H23" s="11">
        <f t="shared" ref="H23" si="7">SUM(H14:H22)</f>
        <v>0</v>
      </c>
      <c r="I23" s="15">
        <f>IF(ISERROR(+#REF!/E23)=TRUE,0,++#REF!/E23)</f>
        <v>0</v>
      </c>
      <c r="J23" s="15">
        <f>IF(ISERROR(+G23/E23)=TRUE,0,++G23/E23)</f>
        <v>0.19624606865516614</v>
      </c>
      <c r="K23" s="15">
        <f>IF(ISERROR(+H23/E23)=TRUE,0,++H23/E23)</f>
        <v>0</v>
      </c>
      <c r="L23" s="18">
        <f>SUM(L14:L22)</f>
        <v>66133680.439999998</v>
      </c>
    </row>
    <row r="24" spans="2:12" x14ac:dyDescent="0.2">
      <c r="B24" s="12" t="s">
        <v>70</v>
      </c>
    </row>
    <row r="25" spans="2:12" s="30" customFormat="1" x14ac:dyDescent="0.25">
      <c r="K25" s="36"/>
    </row>
    <row r="26" spans="2:12" s="30" customFormat="1" x14ac:dyDescent="0.25">
      <c r="K26" s="36"/>
    </row>
    <row r="27" spans="2:12" s="34" customFormat="1" x14ac:dyDescent="0.25">
      <c r="K27" s="35"/>
    </row>
    <row r="28" spans="2:12" s="34" customFormat="1" x14ac:dyDescent="0.25">
      <c r="B28" s="34">
        <v>1000000</v>
      </c>
      <c r="K28" s="35"/>
    </row>
    <row r="29" spans="2:12" s="34" customFormat="1" x14ac:dyDescent="0.25">
      <c r="B29" s="43" t="s">
        <v>62</v>
      </c>
      <c r="C29" s="43" t="s">
        <v>8</v>
      </c>
      <c r="D29" s="43" t="s">
        <v>7</v>
      </c>
      <c r="E29" s="44" t="s">
        <v>23</v>
      </c>
      <c r="F29" s="44" t="s">
        <v>66</v>
      </c>
      <c r="G29" s="44" t="s">
        <v>67</v>
      </c>
      <c r="K29" s="35"/>
    </row>
    <row r="30" spans="2:12" s="34" customFormat="1" x14ac:dyDescent="0.25">
      <c r="B30" s="34" t="s">
        <v>63</v>
      </c>
      <c r="C30" s="53">
        <f>+C23/$B$28</f>
        <v>0</v>
      </c>
      <c r="D30" s="53">
        <f t="shared" ref="D30:G30" si="8">+D23/$B$28</f>
        <v>82.281003999999996</v>
      </c>
      <c r="E30" s="53">
        <f t="shared" si="8"/>
        <v>82.281003999999996</v>
      </c>
      <c r="F30" s="53">
        <f t="shared" si="8"/>
        <v>16.797542060000001</v>
      </c>
      <c r="G30" s="53">
        <f t="shared" si="8"/>
        <v>16.14732356</v>
      </c>
      <c r="K30" s="35"/>
    </row>
    <row r="31" spans="2:12" s="34" customFormat="1" x14ac:dyDescent="0.25">
      <c r="C31" s="53"/>
      <c r="D31" s="53"/>
      <c r="E31" s="53"/>
      <c r="F31" s="53"/>
      <c r="G31" s="53"/>
      <c r="K31" s="35"/>
    </row>
    <row r="32" spans="2:12" s="34" customFormat="1" x14ac:dyDescent="0.25">
      <c r="C32" s="53"/>
      <c r="D32" s="53"/>
      <c r="E32" s="53"/>
      <c r="F32" s="53"/>
      <c r="G32" s="53"/>
      <c r="K32" s="35"/>
    </row>
    <row r="33" spans="3:11" s="34" customFormat="1" x14ac:dyDescent="0.25">
      <c r="C33" s="53"/>
      <c r="D33" s="53"/>
      <c r="E33" s="53"/>
      <c r="F33" s="53"/>
      <c r="G33" s="53"/>
      <c r="K33" s="35"/>
    </row>
    <row r="34" spans="3:11" s="34" customFormat="1" x14ac:dyDescent="0.25">
      <c r="K34" s="35"/>
    </row>
    <row r="35" spans="3:11" s="34" customFormat="1" x14ac:dyDescent="0.25">
      <c r="K35" s="35"/>
    </row>
    <row r="36" spans="3:11" s="34" customFormat="1" x14ac:dyDescent="0.25">
      <c r="K36" s="35"/>
    </row>
    <row r="37" spans="3:11" s="34" customFormat="1" x14ac:dyDescent="0.25">
      <c r="K37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64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19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</row>
    <row r="12" spans="1:12" s="5" customFormat="1" ht="15" customHeight="1" x14ac:dyDescent="0.25">
      <c r="B12" s="81" t="s">
        <v>1</v>
      </c>
      <c r="C12" s="83" t="s">
        <v>0</v>
      </c>
      <c r="D12" s="83"/>
      <c r="E12" s="84" t="s">
        <v>13</v>
      </c>
      <c r="F12" s="84" t="s">
        <v>29</v>
      </c>
      <c r="G12" s="84" t="s">
        <v>25</v>
      </c>
      <c r="H12" s="84" t="s">
        <v>20</v>
      </c>
      <c r="I12" s="86" t="s">
        <v>22</v>
      </c>
      <c r="J12" s="86"/>
      <c r="K12" s="86"/>
      <c r="L12" s="79" t="s">
        <v>21</v>
      </c>
    </row>
    <row r="13" spans="1:12" s="5" customFormat="1" ht="40.5" customHeight="1" x14ac:dyDescent="0.25">
      <c r="B13" s="82"/>
      <c r="C13" s="21" t="s">
        <v>8</v>
      </c>
      <c r="D13" s="21" t="s">
        <v>7</v>
      </c>
      <c r="E13" s="85"/>
      <c r="F13" s="85"/>
      <c r="G13" s="85"/>
      <c r="H13" s="85"/>
      <c r="I13" s="21" t="s">
        <v>14</v>
      </c>
      <c r="J13" s="21" t="s">
        <v>15</v>
      </c>
      <c r="K13" s="22" t="s">
        <v>16</v>
      </c>
      <c r="L13" s="80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29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65</v>
      </c>
    </row>
    <row r="24" spans="2:12" ht="30" x14ac:dyDescent="0.25">
      <c r="B24" s="32" t="s">
        <v>1</v>
      </c>
      <c r="C24" s="32" t="s">
        <v>8</v>
      </c>
      <c r="D24" s="32" t="s">
        <v>7</v>
      </c>
      <c r="E24" s="31" t="s">
        <v>23</v>
      </c>
      <c r="F24" s="31" t="s">
        <v>24</v>
      </c>
      <c r="G24" s="31" t="s">
        <v>26</v>
      </c>
    </row>
    <row r="25" spans="2:12" x14ac:dyDescent="0.25">
      <c r="B25" s="30" t="s">
        <v>3</v>
      </c>
      <c r="C25" s="30">
        <f>+C14/$A$1</f>
        <v>0</v>
      </c>
      <c r="D25" s="30">
        <f t="shared" ref="D25:G25" si="2">+D14/$A$1</f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</row>
    <row r="26" spans="2:12" x14ac:dyDescent="0.25">
      <c r="B26" s="30" t="s">
        <v>4</v>
      </c>
      <c r="C26" s="30">
        <f t="shared" ref="C26:G26" si="3">+C15/$A$1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</row>
    <row r="27" spans="2:12" x14ac:dyDescent="0.25">
      <c r="B27" s="30" t="s">
        <v>5</v>
      </c>
      <c r="C27" s="30">
        <f t="shared" ref="C27:G27" si="4">+C16/$A$1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</row>
    <row r="28" spans="2:12" x14ac:dyDescent="0.25">
      <c r="B28" s="30" t="s">
        <v>6</v>
      </c>
      <c r="C28" s="30">
        <f t="shared" ref="C28:G28" si="5">+C17/$A$1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2019-01-02T17:17:21Z</dcterms:modified>
</cp:coreProperties>
</file>