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PRESUPUESTO VICENTE\DVICENTE\MINSA\2018\1.- INFORMACION A COMUNICACIONES\PCA - 2018\10. Octubre\"/>
    </mc:Choice>
  </mc:AlternateContent>
  <bookViews>
    <workbookView xWindow="120" yWindow="225" windowWidth="17595" windowHeight="9855"/>
  </bookViews>
  <sheets>
    <sheet name="RO" sheetId="1" r:id="rId1"/>
    <sheet name="RDR" sheetId="4" r:id="rId2"/>
    <sheet name="DYT" sheetId="6" r:id="rId3"/>
    <sheet name="ROOC" sheetId="5" r:id="rId4"/>
    <sheet name="RD" sheetId="7" state="hidden" r:id="rId5"/>
  </sheets>
  <definedNames>
    <definedName name="_xlnm._FilterDatabase" localSheetId="0" hidden="1">RO!$B$12:$L$45</definedName>
    <definedName name="_xlnm.Print_Area" localSheetId="2">DYT!$B$2:$L$47</definedName>
    <definedName name="_xlnm.Print_Area" localSheetId="4">RD!$B$2:$L$20</definedName>
    <definedName name="_xlnm.Print_Area" localSheetId="1">RDR!$B$2:$L$48</definedName>
    <definedName name="_xlnm.Print_Area" localSheetId="0">RO!$B$2:$L$48</definedName>
    <definedName name="_xlnm.Print_Area" localSheetId="3">ROOC!$B$2:$L$25</definedName>
  </definedNames>
  <calcPr calcId="152511"/>
</workbook>
</file>

<file path=xl/calcChain.xml><?xml version="1.0" encoding="utf-8"?>
<calcChain xmlns="http://schemas.openxmlformats.org/spreadsheetml/2006/main">
  <c r="L39" i="6" l="1"/>
  <c r="K39" i="6"/>
  <c r="J39" i="6"/>
  <c r="L38" i="6"/>
  <c r="K38" i="6"/>
  <c r="J38" i="6"/>
  <c r="L37" i="6"/>
  <c r="K37" i="6"/>
  <c r="J37" i="6"/>
  <c r="C45" i="6"/>
  <c r="D45" i="6"/>
  <c r="G23" i="5" l="1"/>
  <c r="G30" i="5" s="1"/>
  <c r="F23" i="5"/>
  <c r="F30" i="5" s="1"/>
  <c r="E23" i="5"/>
  <c r="E30" i="5" s="1"/>
  <c r="D23" i="5"/>
  <c r="D30" i="5" s="1"/>
  <c r="C23" i="5"/>
  <c r="C30" i="5" s="1"/>
  <c r="G45" i="6" l="1"/>
  <c r="F45" i="6"/>
  <c r="E45" i="6"/>
  <c r="L21" i="5" l="1"/>
  <c r="K21" i="5"/>
  <c r="J21" i="5"/>
  <c r="L20" i="5"/>
  <c r="K20" i="5"/>
  <c r="J20" i="5"/>
  <c r="L18" i="5"/>
  <c r="K18" i="5"/>
  <c r="J18" i="5"/>
  <c r="L17" i="5"/>
  <c r="K17" i="5"/>
  <c r="J17" i="5"/>
  <c r="L16" i="5"/>
  <c r="K16" i="5"/>
  <c r="J16" i="5"/>
  <c r="L15" i="5"/>
  <c r="K15" i="5"/>
  <c r="J15" i="5"/>
  <c r="L44" i="6" l="1"/>
  <c r="K44" i="6"/>
  <c r="J44" i="6"/>
  <c r="L43" i="6"/>
  <c r="K43" i="6"/>
  <c r="J43" i="6"/>
  <c r="L42" i="6"/>
  <c r="K42" i="6"/>
  <c r="J42" i="6"/>
  <c r="L41" i="6"/>
  <c r="K41" i="6"/>
  <c r="J41" i="6"/>
  <c r="L40" i="6"/>
  <c r="K40" i="6"/>
  <c r="J40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45" i="4" l="1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K45" i="1"/>
  <c r="K43" i="1"/>
  <c r="K41" i="1"/>
  <c r="J40" i="1"/>
  <c r="K39" i="1"/>
  <c r="J38" i="1"/>
  <c r="K37" i="1"/>
  <c r="K35" i="1"/>
  <c r="J33" i="1"/>
  <c r="J32" i="1"/>
  <c r="K31" i="1"/>
  <c r="K30" i="1"/>
  <c r="K29" i="1"/>
  <c r="K27" i="1"/>
  <c r="K25" i="1"/>
  <c r="J24" i="1"/>
  <c r="J23" i="1"/>
  <c r="K22" i="1"/>
  <c r="K21" i="1"/>
  <c r="K19" i="1"/>
  <c r="J17" i="1"/>
  <c r="J16" i="1"/>
  <c r="J15" i="1"/>
  <c r="L45" i="1"/>
  <c r="L44" i="1"/>
  <c r="K44" i="1"/>
  <c r="J44" i="1"/>
  <c r="L43" i="1"/>
  <c r="L42" i="1"/>
  <c r="K42" i="1"/>
  <c r="J42" i="1"/>
  <c r="L41" i="1"/>
  <c r="J41" i="1"/>
  <c r="L40" i="1"/>
  <c r="K40" i="1"/>
  <c r="L39" i="1"/>
  <c r="L38" i="1"/>
  <c r="L37" i="1"/>
  <c r="L36" i="1"/>
  <c r="K36" i="1"/>
  <c r="J36" i="1"/>
  <c r="L35" i="1"/>
  <c r="L34" i="1"/>
  <c r="K34" i="1"/>
  <c r="J34" i="1"/>
  <c r="L33" i="1"/>
  <c r="K33" i="1"/>
  <c r="L32" i="1"/>
  <c r="L31" i="1"/>
  <c r="L30" i="1"/>
  <c r="J30" i="1"/>
  <c r="L29" i="1"/>
  <c r="L28" i="1"/>
  <c r="K28" i="1"/>
  <c r="J28" i="1"/>
  <c r="L27" i="1"/>
  <c r="L26" i="1"/>
  <c r="K26" i="1"/>
  <c r="J26" i="1"/>
  <c r="L25" i="1"/>
  <c r="J25" i="1"/>
  <c r="L24" i="1"/>
  <c r="K24" i="1"/>
  <c r="L23" i="1"/>
  <c r="L22" i="1"/>
  <c r="J22" i="1"/>
  <c r="L21" i="1"/>
  <c r="L20" i="1"/>
  <c r="K20" i="1"/>
  <c r="J20" i="1"/>
  <c r="L19" i="1"/>
  <c r="L18" i="1"/>
  <c r="K18" i="1"/>
  <c r="J18" i="1"/>
  <c r="L17" i="1"/>
  <c r="K17" i="1"/>
  <c r="L16" i="1"/>
  <c r="L15" i="1"/>
  <c r="K15" i="1"/>
  <c r="J19" i="1" l="1"/>
  <c r="J27" i="1"/>
  <c r="J35" i="1"/>
  <c r="J43" i="1"/>
  <c r="K23" i="1"/>
  <c r="K32" i="1"/>
  <c r="J39" i="1"/>
  <c r="J31" i="1"/>
  <c r="K16" i="1"/>
  <c r="K38" i="1"/>
  <c r="J21" i="1"/>
  <c r="J29" i="1"/>
  <c r="J37" i="1"/>
  <c r="J45" i="1"/>
  <c r="C46" i="1"/>
  <c r="C53" i="1" s="1"/>
  <c r="D46" i="1"/>
  <c r="D53" i="1" s="1"/>
  <c r="C46" i="4" l="1"/>
  <c r="C53" i="4" s="1"/>
  <c r="G28" i="7" l="1"/>
  <c r="F28" i="7"/>
  <c r="D28" i="7"/>
  <c r="C28" i="7"/>
  <c r="G27" i="7"/>
  <c r="F27" i="7"/>
  <c r="D27" i="7"/>
  <c r="C27" i="7"/>
  <c r="G26" i="7"/>
  <c r="F26" i="7"/>
  <c r="D26" i="7"/>
  <c r="C26" i="7"/>
  <c r="G25" i="7"/>
  <c r="F25" i="7"/>
  <c r="D25" i="7"/>
  <c r="C25" i="7"/>
  <c r="E17" i="7" l="1"/>
  <c r="E28" i="7" s="1"/>
  <c r="E16" i="7"/>
  <c r="E27" i="7" s="1"/>
  <c r="E15" i="7"/>
  <c r="E26" i="7" s="1"/>
  <c r="E14" i="7"/>
  <c r="E25" i="7" s="1"/>
  <c r="G46" i="4" l="1"/>
  <c r="G53" i="4" s="1"/>
  <c r="F46" i="4"/>
  <c r="F53" i="4" s="1"/>
  <c r="D46" i="4"/>
  <c r="D53" i="4" s="1"/>
  <c r="G52" i="6"/>
  <c r="F52" i="6"/>
  <c r="D52" i="6"/>
  <c r="G18" i="7"/>
  <c r="F18" i="7"/>
  <c r="E18" i="7"/>
  <c r="D18" i="7"/>
  <c r="G46" i="1"/>
  <c r="G53" i="1" s="1"/>
  <c r="F46" i="1"/>
  <c r="F53" i="1" s="1"/>
  <c r="C52" i="6"/>
  <c r="C18" i="7"/>
  <c r="L22" i="5" l="1"/>
  <c r="L19" i="5"/>
  <c r="L17" i="7"/>
  <c r="L16" i="7"/>
  <c r="L15" i="7"/>
  <c r="L14" i="4"/>
  <c r="L14" i="6"/>
  <c r="L14" i="5"/>
  <c r="L14" i="7"/>
  <c r="L14" i="1"/>
  <c r="E46" i="4"/>
  <c r="E53" i="4" s="1"/>
  <c r="E46" i="1" l="1"/>
  <c r="E53" i="1" s="1"/>
  <c r="E52" i="6"/>
  <c r="H18" i="7" l="1"/>
  <c r="K17" i="7"/>
  <c r="J17" i="7"/>
  <c r="I17" i="7"/>
  <c r="K16" i="7"/>
  <c r="J16" i="7"/>
  <c r="I16" i="7"/>
  <c r="K15" i="7"/>
  <c r="J15" i="7"/>
  <c r="I15" i="7"/>
  <c r="L18" i="7"/>
  <c r="K14" i="7"/>
  <c r="J14" i="7"/>
  <c r="I14" i="7"/>
  <c r="H46" i="1"/>
  <c r="I14" i="1"/>
  <c r="H45" i="6"/>
  <c r="K14" i="6"/>
  <c r="J14" i="6"/>
  <c r="I14" i="6"/>
  <c r="H23" i="5"/>
  <c r="K22" i="5"/>
  <c r="J22" i="5"/>
  <c r="I22" i="5"/>
  <c r="I21" i="5"/>
  <c r="K19" i="5"/>
  <c r="J19" i="5"/>
  <c r="I19" i="5"/>
  <c r="K14" i="5"/>
  <c r="J14" i="5"/>
  <c r="I14" i="5"/>
  <c r="H46" i="4"/>
  <c r="I15" i="4"/>
  <c r="K14" i="4"/>
  <c r="J14" i="4"/>
  <c r="I14" i="4"/>
  <c r="K14" i="1"/>
  <c r="J14" i="1"/>
  <c r="L23" i="5" l="1"/>
  <c r="L45" i="6"/>
  <c r="L46" i="4"/>
  <c r="L46" i="1"/>
  <c r="I18" i="7"/>
  <c r="K18" i="7"/>
  <c r="J18" i="7"/>
  <c r="J45" i="6"/>
  <c r="I45" i="6"/>
  <c r="K45" i="6"/>
  <c r="I23" i="5"/>
  <c r="K23" i="5"/>
  <c r="J23" i="5"/>
  <c r="I46" i="4"/>
  <c r="K46" i="4"/>
  <c r="J46" i="4"/>
  <c r="K46" i="1"/>
  <c r="I46" i="1" l="1"/>
  <c r="J46" i="1"/>
</calcChain>
</file>

<file path=xl/sharedStrings.xml><?xml version="1.0" encoding="utf-8"?>
<sst xmlns="http://schemas.openxmlformats.org/spreadsheetml/2006/main" count="241" uniqueCount="72">
  <si>
    <t>PRESUPUESTO</t>
  </si>
  <si>
    <t>UNIDAD EJECUTORA</t>
  </si>
  <si>
    <t>PLIEGO 011 MINISTERIO DE SALUD</t>
  </si>
  <si>
    <t>001 Administración Central</t>
  </si>
  <si>
    <t>022 Dirección de Salud II Lima Sur</t>
  </si>
  <si>
    <t>123 Programa de Apoyo a la Reforma del Sector Salud PARSALUD</t>
  </si>
  <si>
    <t>124 Direcciòn de Abastecimientos de Recursos Estrategicos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</si>
  <si>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</si>
  <si>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</si>
  <si>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</si>
  <si>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</si>
  <si>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</si>
  <si>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</si>
  <si>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</si>
  <si>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</si>
  <si>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</si>
  <si>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</si>
  <si>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</si>
  <si>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</si>
  <si>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</si>
  <si>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</si>
  <si>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</si>
  <si>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</si>
  <si>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</si>
  <si>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</si>
  <si>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DEVENGADO
AL MES DE JULIO
(4)</t>
  </si>
  <si>
    <t>DEVENG
AL MES DE JULIO</t>
  </si>
  <si>
    <t>UNIDADES EJECUTORAS</t>
  </si>
  <si>
    <t>(EN SOLES)</t>
  </si>
  <si>
    <t>COMPROMETIDO
ANUAL
(2)</t>
  </si>
  <si>
    <t>001  ADMINISTRACION CENTRAL - MINSA</t>
  </si>
  <si>
    <t>005  INSTITUTO NACIONAL DE SALUD MENTAL</t>
  </si>
  <si>
    <t>007  INSTITUTO NACIONAL DE CIENCIAS NEUROLOGICAS</t>
  </si>
  <si>
    <t>008  INSTITUTO NACIONAL DE OFTALMOLOGIA</t>
  </si>
  <si>
    <t>009  INSTITUTO NACIONAL DE REHABILITACION</t>
  </si>
  <si>
    <t>010  INSTITUTO NACIONAL DE SALUD DEL NIÑO</t>
  </si>
  <si>
    <t>011  INSTITUTO NACIONAL MATERNO PERINATAL</t>
  </si>
  <si>
    <t>016  HOSPITAL NACIONAL HIPOLITO UNANUE</t>
  </si>
  <si>
    <t>017  HOSPITAL HERMILIO VALDIZAN</t>
  </si>
  <si>
    <t>020  HOSPITAL SERGIO BERNALES</t>
  </si>
  <si>
    <t>021  HOSPITAL CAYETANO HEREDIA</t>
  </si>
  <si>
    <t>025  HOSPITAL DE APOYO DEPARTAMENTAL MARIA AUXILIADORA</t>
  </si>
  <si>
    <t>027  HOSPITAL NACIONAL ARZOBISPO LOAYZA</t>
  </si>
  <si>
    <t>028  HOSPITAL NACIONAL DOS DE MAYO</t>
  </si>
  <si>
    <t>029  HOSPITAL DE APOYO SANTA ROSA</t>
  </si>
  <si>
    <t>030  HOSPITAL DE EMERGENCIAS CASIMIRO ULLOA</t>
  </si>
  <si>
    <t>031  HOSPITAL DE EMERGENCIAS PEDIATRICAS</t>
  </si>
  <si>
    <t>032  HOSPITAL NACIONAL VICTOR LARCO HERRERA</t>
  </si>
  <si>
    <t>033  HOSPITAL NACIONAL DOCENTE MADRE NIÑO - SAN BARTOLOME</t>
  </si>
  <si>
    <t>036  HOSPITAL CARLOS LANFRANCO LA HOZ</t>
  </si>
  <si>
    <t>042  HOSPITAL "JOSE AGURTO TELLO DE CHOSICA"</t>
  </si>
  <si>
    <t>049  HOSPITAL SAN JUAN DE LURIGANCHO</t>
  </si>
  <si>
    <t>050  HOSPITAL VITARTE</t>
  </si>
  <si>
    <t>124  CENTRO NACIONAL DE ABASTECIMIENTOS DE RECURSOS ESTRATEGICOS DE SALUD</t>
  </si>
  <si>
    <t>125  PROGRAMA NACIONAL DE INVERSIONES EN SALUD</t>
  </si>
  <si>
    <t>139  INSTITUTO NACIONAL DE SALUD DEL NIÑO - SAN BORJA</t>
  </si>
  <si>
    <t>140  HOSPITAL DE HUAYCAN</t>
  </si>
  <si>
    <t>142  HOSPITAL DE EMERGENCIAS VILLA EL SALVADOR</t>
  </si>
  <si>
    <t>143  DIRECCION DE REDES INTEGRADAS DE SALUD LIMA CENTRO</t>
  </si>
  <si>
    <t>144  DIRECCION DE REDES INTEGRADAS DE SALUD LIMA NORTE</t>
  </si>
  <si>
    <t>145  DIRECCION DE REDES INTEGRADAS DE SALUD LIMA SUR</t>
  </si>
  <si>
    <t>146  DIRECCION DE REDES INTEGRADAS DE SALUD LIMA ESTE</t>
  </si>
  <si>
    <t>PLIEGO</t>
  </si>
  <si>
    <t>011 MINISTERIO DE SALUD</t>
  </si>
  <si>
    <t>EJECUCION PRESUPUESTAL MENSUALIZADA DE GASTOS 
MINISTERIO DE SALUD 2018
MES DE FEBRERO</t>
  </si>
  <si>
    <t>Fuente: Consulta Amigable y Base de Datos al 28 de Febrero del 2018</t>
  </si>
  <si>
    <t>COMP ANUAL</t>
  </si>
  <si>
    <t>DEV-JUNIO</t>
  </si>
  <si>
    <t>DEV. JUNIO</t>
  </si>
  <si>
    <t>EJECUCION PRESUPUESTAL MENSUALIZADA DE GASTOS 
MINISTERIO DE SALUD 2018
MES DE OCTUBRE</t>
  </si>
  <si>
    <t>Fuente: SIAF, Consulta Amigable y Base de Datos al 31 de Octubre del 2018</t>
  </si>
  <si>
    <t>DEVENGADO
MES DE OCTUBRE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</si>
</sst>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0.0%"/>
    <numFmt numFmtId="167" formatCode="#,##0.0"/>
    <numFmt numFmtId="168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</cellStyleXfs>
  <cellXfs count="8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6" fontId="0" fillId="0" borderId="0" xfId="1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left"/>
    </xf>
    <xf numFmtId="166" fontId="1" fillId="33" borderId="2" xfId="1" applyNumberFormat="1" applyFont="1" applyFill="1" applyBorder="1" applyAlignment="1">
      <alignment vertical="center"/>
    </xf>
    <xf numFmtId="166" fontId="1" fillId="33" borderId="3" xfId="1" applyNumberFormat="1" applyFont="1" applyFill="1" applyBorder="1" applyAlignment="1">
      <alignment vertical="center"/>
    </xf>
    <xf numFmtId="166" fontId="6" fillId="33" borderId="1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6" fillId="33" borderId="1" xfId="1" applyNumberFormat="1" applyFont="1" applyFill="1" applyBorder="1" applyAlignment="1">
      <alignment vertical="center"/>
    </xf>
    <xf numFmtId="164" fontId="0" fillId="34" borderId="2" xfId="0" applyNumberFormat="1" applyFill="1" applyBorder="1" applyAlignment="1">
      <alignment vertical="center"/>
    </xf>
    <xf numFmtId="164" fontId="0" fillId="34" borderId="3" xfId="0" applyNumberFormat="1" applyFill="1" applyBorder="1" applyAlignment="1">
      <alignment vertical="center"/>
    </xf>
    <xf numFmtId="3" fontId="19" fillId="35" borderId="18" xfId="0" applyNumberFormat="1" applyFont="1" applyFill="1" applyBorder="1" applyAlignment="1">
      <alignment horizontal="center" vertical="center" wrapText="1"/>
    </xf>
    <xf numFmtId="166" fontId="19" fillId="35" borderId="18" xfId="1" applyNumberFormat="1" applyFont="1" applyFill="1" applyBorder="1" applyAlignment="1">
      <alignment horizontal="center" vertical="center" wrapText="1"/>
    </xf>
    <xf numFmtId="164" fontId="23" fillId="34" borderId="3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34" borderId="2" xfId="0" applyNumberFormat="1" applyFont="1" applyFill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6" fontId="23" fillId="0" borderId="0" xfId="1" applyNumberFormat="1" applyFont="1" applyAlignment="1">
      <alignment vertical="center"/>
    </xf>
    <xf numFmtId="166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34" borderId="23" xfId="0" applyNumberFormat="1" applyFill="1" applyBorder="1" applyAlignment="1">
      <alignment vertical="center"/>
    </xf>
    <xf numFmtId="166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3" fontId="24" fillId="35" borderId="2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6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7" fontId="23" fillId="0" borderId="0" xfId="0" applyNumberFormat="1" applyFont="1" applyAlignment="1">
      <alignment vertical="center"/>
    </xf>
    <xf numFmtId="168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34" borderId="2" xfId="0" applyNumberFormat="1" applyFill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34" borderId="23" xfId="0" applyNumberFormat="1" applyFill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34" borderId="3" xfId="0" applyNumberFormat="1" applyFill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3" fillId="34" borderId="2" xfId="0" applyNumberFormat="1" applyFont="1" applyFill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41" fontId="23" fillId="34" borderId="23" xfId="0" applyNumberFormat="1" applyFont="1" applyFill="1" applyBorder="1" applyAlignment="1">
      <alignment vertical="center"/>
    </xf>
    <xf numFmtId="3" fontId="24" fillId="36" borderId="18" xfId="0" applyNumberFormat="1" applyFont="1" applyFill="1" applyBorder="1" applyAlignment="1">
      <alignment horizontal="center" vertical="center" wrapText="1"/>
    </xf>
    <xf numFmtId="166" fontId="24" fillId="36" borderId="18" xfId="1" applyNumberFormat="1" applyFont="1" applyFill="1" applyBorder="1" applyAlignment="1">
      <alignment horizontal="center" vertical="center" wrapText="1"/>
    </xf>
    <xf numFmtId="166" fontId="24" fillId="0" borderId="0" xfId="1" applyNumberFormat="1" applyFont="1" applyFill="1" applyBorder="1" applyAlignment="1">
      <alignment horizontal="center" vertical="center"/>
    </xf>
    <xf numFmtId="3" fontId="24" fillId="36" borderId="16" xfId="0" applyNumberFormat="1" applyFont="1" applyFill="1" applyBorder="1" applyAlignment="1">
      <alignment horizontal="center" vertical="center" wrapText="1"/>
    </xf>
    <xf numFmtId="3" fontId="24" fillId="36" borderId="19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24" fillId="36" borderId="15" xfId="0" applyNumberFormat="1" applyFont="1" applyFill="1" applyBorder="1" applyAlignment="1">
      <alignment horizontal="center" vertical="center" wrapText="1"/>
    </xf>
    <xf numFmtId="3" fontId="24" fillId="36" borderId="18" xfId="0" applyNumberFormat="1" applyFont="1" applyFill="1" applyBorder="1" applyAlignment="1">
      <alignment horizontal="center" vertical="center"/>
    </xf>
    <xf numFmtId="3" fontId="24" fillId="36" borderId="15" xfId="0" applyNumberFormat="1" applyFont="1" applyFill="1" applyBorder="1" applyAlignment="1">
      <alignment horizontal="center" vertical="center"/>
    </xf>
    <xf numFmtId="3" fontId="24" fillId="36" borderId="14" xfId="0" applyNumberFormat="1" applyFont="1" applyFill="1" applyBorder="1" applyAlignment="1">
      <alignment horizontal="center" vertical="center"/>
    </xf>
    <xf numFmtId="3" fontId="24" fillId="36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6" fontId="24" fillId="36" borderId="15" xfId="1" applyNumberFormat="1" applyFont="1" applyFill="1" applyBorder="1" applyAlignment="1">
      <alignment horizontal="center" vertical="center"/>
    </xf>
    <xf numFmtId="3" fontId="19" fillId="35" borderId="16" xfId="0" applyNumberFormat="1" applyFont="1" applyFill="1" applyBorder="1" applyAlignment="1">
      <alignment horizontal="center" vertical="center" wrapText="1"/>
    </xf>
    <xf numFmtId="3" fontId="19" fillId="35" borderId="19" xfId="0" applyNumberFormat="1" applyFont="1" applyFill="1" applyBorder="1" applyAlignment="1">
      <alignment horizontal="center" vertical="center"/>
    </xf>
    <xf numFmtId="3" fontId="19" fillId="35" borderId="14" xfId="0" applyNumberFormat="1" applyFont="1" applyFill="1" applyBorder="1" applyAlignment="1">
      <alignment horizontal="center" vertical="center"/>
    </xf>
    <xf numFmtId="3" fontId="19" fillId="35" borderId="17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/>
    </xf>
    <xf numFmtId="3" fontId="19" fillId="35" borderId="15" xfId="0" applyNumberFormat="1" applyFont="1" applyFill="1" applyBorder="1" applyAlignment="1">
      <alignment horizontal="center" vertical="center" wrapText="1"/>
    </xf>
    <xf numFmtId="3" fontId="19" fillId="35" borderId="18" xfId="0" applyNumberFormat="1" applyFont="1" applyFill="1" applyBorder="1" applyAlignment="1">
      <alignment horizontal="center" vertical="center"/>
    </xf>
    <xf numFmtId="166" fontId="19" fillId="35" borderId="15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RO!$B$53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DEV. JUNIO</c:v>
                </c:pt>
              </c:strCache>
            </c:strRef>
          </c:cat>
          <c:val>
            <c:numRef>
              <c:f>RO!$C$53:$G$53</c:f>
              <c:numCache>
                <c:formatCode>_ * #,##0_ ;_ * \-#,##0_ ;_ * "-"_ ;_ @_ </c:formatCode>
                <c:ptCount val="5"/>
                <c:pt idx="0" formatCode="_ * #,##0.00_ ;_ * \-#,##0.00_ ;_ * &quot;-&quot;??_ ;_ @_ ">
                  <c:v>6882.7593470000002</c:v>
                </c:pt>
                <c:pt idx="1">
                  <c:v>5354.6782190000004</c:v>
                </c:pt>
                <c:pt idx="2">
                  <c:v>5354.6782190000004</c:v>
                </c:pt>
                <c:pt idx="3">
                  <c:v>4551.5073245700023</c:v>
                </c:pt>
                <c:pt idx="4">
                  <c:v>3895.8805793499987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004127648"/>
        <c:axId val="-1004127104"/>
        <c:axId val="0"/>
      </c:bar3DChart>
      <c:catAx>
        <c:axId val="-100412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004127104"/>
        <c:crosses val="autoZero"/>
        <c:auto val="1"/>
        <c:lblAlgn val="ctr"/>
        <c:lblOffset val="100"/>
        <c:noMultiLvlLbl val="0"/>
      </c:catAx>
      <c:valAx>
        <c:axId val="-1004127104"/>
        <c:scaling>
          <c:orientation val="minMax"/>
        </c:scaling>
        <c:delete val="0"/>
        <c:axPos val="l"/>
        <c:numFmt formatCode="_ * #,##0.00_ ;_ * \-#,##0.00_ ;_ * &quot;-&quot;??_ ;_ @_ " sourceLinked="1"/>
        <c:majorTickMark val="none"/>
        <c:minorTickMark val="none"/>
        <c:tickLblPos val="nextTo"/>
        <c:crossAx val="-1004127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216771227397666"/>
          <c:y val="0.93717246800920673"/>
          <c:w val="0.40023540674855251"/>
          <c:h val="5.08218857448170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RDR!$B$53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DEV. JUNIO</c:v>
                </c:pt>
              </c:strCache>
            </c:strRef>
          </c:cat>
          <c:val>
            <c:numRef>
              <c:f>RDR!$C$53:$G$53</c:f>
              <c:numCache>
                <c:formatCode>#,##0.0</c:formatCode>
                <c:ptCount val="5"/>
                <c:pt idx="0">
                  <c:v>265.37835000000001</c:v>
                </c:pt>
                <c:pt idx="1">
                  <c:v>289.40552200000002</c:v>
                </c:pt>
                <c:pt idx="2">
                  <c:v>289.40552200000002</c:v>
                </c:pt>
                <c:pt idx="3">
                  <c:v>190.35386577000008</c:v>
                </c:pt>
                <c:pt idx="4">
                  <c:v>148.98714356000002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004126560"/>
        <c:axId val="-1348741968"/>
        <c:axId val="0"/>
      </c:bar3DChart>
      <c:catAx>
        <c:axId val="-100412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348741968"/>
        <c:crosses val="autoZero"/>
        <c:auto val="1"/>
        <c:lblAlgn val="ctr"/>
        <c:lblOffset val="100"/>
        <c:noMultiLvlLbl val="0"/>
      </c:catAx>
      <c:valAx>
        <c:axId val="-134874196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-1004126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DYT!$B$52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DYT!$C$51:$G$51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DEV. JUNIO</c:v>
                </c:pt>
              </c:strCache>
            </c:strRef>
          </c:cat>
          <c:val>
            <c:numRef>
              <c:f>DYT!$C$52:$G$52</c:f>
              <c:numCache>
                <c:formatCode>0.0</c:formatCode>
                <c:ptCount val="5"/>
                <c:pt idx="0">
                  <c:v>0</c:v>
                </c:pt>
                <c:pt idx="1">
                  <c:v>658.83139100000005</c:v>
                </c:pt>
                <c:pt idx="2">
                  <c:v>658.83139100000005</c:v>
                </c:pt>
                <c:pt idx="3">
                  <c:v>419.96866498999992</c:v>
                </c:pt>
                <c:pt idx="4">
                  <c:v>324.21153854000005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348738160"/>
        <c:axId val="-1348746320"/>
        <c:axId val="0"/>
      </c:bar3DChart>
      <c:catAx>
        <c:axId val="-134873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348746320"/>
        <c:crosses val="autoZero"/>
        <c:auto val="1"/>
        <c:lblAlgn val="ctr"/>
        <c:lblOffset val="100"/>
        <c:noMultiLvlLbl val="0"/>
      </c:catAx>
      <c:valAx>
        <c:axId val="-13487463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crossAx val="-13487381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ROOC!$B$30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ROOC!$C$29:$G$29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DEV-JUNIO</c:v>
                </c:pt>
              </c:strCache>
            </c:strRef>
          </c:cat>
          <c:val>
            <c:numRef>
              <c:f>ROOC!$C$30:$G$30</c:f>
              <c:numCache>
                <c:formatCode>#,##0.0</c:formatCode>
                <c:ptCount val="5"/>
                <c:pt idx="0">
                  <c:v>0</c:v>
                </c:pt>
                <c:pt idx="1">
                  <c:v>88.049518000000006</c:v>
                </c:pt>
                <c:pt idx="2">
                  <c:v>88.049518000000006</c:v>
                </c:pt>
                <c:pt idx="3">
                  <c:v>21.781760229999996</c:v>
                </c:pt>
                <c:pt idx="4">
                  <c:v>17.743450379999999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348745776"/>
        <c:axId val="-1634187344"/>
        <c:axId val="0"/>
      </c:bar3DChart>
      <c:catAx>
        <c:axId val="-134874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634187344"/>
        <c:crosses val="autoZero"/>
        <c:auto val="1"/>
        <c:lblAlgn val="ctr"/>
        <c:lblOffset val="100"/>
        <c:noMultiLvlLbl val="0"/>
      </c:catAx>
      <c:valAx>
        <c:axId val="-16341873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-1348745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RD!$B$25</c:f>
              <c:strCache>
                <c:ptCount val="1"/>
                <c:pt idx="0">
                  <c:v>001 Administración Central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7127343477666815E-3"/>
                  <c:y val="-1.237533554699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8315234057277534E-3"/>
                  <c:y val="-1.237533554699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187890579611053E-2"/>
                  <c:y val="-1.237533554699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RD!$C$25:$G$25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RD!$B$26</c:f>
              <c:strCache>
                <c:ptCount val="1"/>
                <c:pt idx="0">
                  <c:v>022 Dirección de Salud II Lima Sur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RD!$C$26:$G$26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RD!$B$27</c:f>
              <c:strCache>
                <c:ptCount val="1"/>
                <c:pt idx="0">
                  <c:v>123 Programa de Apoyo a la Reforma del Sector Salud PARSALUD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RD!$C$27:$G$27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RD!$B$28</c:f>
              <c:strCache>
                <c:ptCount val="1"/>
                <c:pt idx="0">
                  <c:v>124 Direcciòn de Abastecimientos de Recursos Estrategicos de Salud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RD!$C$24:$G$24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
AL MES DE JULIO</c:v>
                </c:pt>
              </c:strCache>
            </c:strRef>
          </c:cat>
          <c:val>
            <c:numRef>
              <c:f>RD!$C$28:$G$28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634199856"/>
        <c:axId val="-1634195504"/>
        <c:axId val="0"/>
      </c:bar3DChart>
      <c:catAx>
        <c:axId val="-1634199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634195504"/>
        <c:crosses val="autoZero"/>
        <c:auto val="1"/>
        <c:lblAlgn val="ctr"/>
        <c:lblOffset val="100"/>
        <c:noMultiLvlLbl val="0"/>
      </c:catAx>
      <c:valAx>
        <c:axId val="-16341955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1634199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347380</xdr:colOff>
      <xdr:row>47</xdr:row>
      <xdr:rowOff>123265</xdr:rowOff>
    </xdr:from>
    <xdr:to>
      <xdr:col>11</xdr:col>
      <xdr:colOff>1008527</xdr:colOff>
      <xdr:row>73</xdr:row>
      <xdr:rowOff>89648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336175</xdr:colOff>
      <xdr:row>47</xdr:row>
      <xdr:rowOff>134469</xdr:rowOff>
    </xdr:from>
    <xdr:to>
      <xdr:col>11</xdr:col>
      <xdr:colOff>986116</xdr:colOff>
      <xdr:row>90</xdr:row>
      <xdr:rowOff>100852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369792</xdr:colOff>
      <xdr:row>46</xdr:row>
      <xdr:rowOff>123265</xdr:rowOff>
    </xdr:from>
    <xdr:to>
      <xdr:col>11</xdr:col>
      <xdr:colOff>997321</xdr:colOff>
      <xdr:row>73</xdr:row>
      <xdr:rowOff>134472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336175</xdr:colOff>
      <xdr:row>25</xdr:row>
      <xdr:rowOff>23531</xdr:rowOff>
    </xdr:from>
    <xdr:to>
      <xdr:col>12</xdr:col>
      <xdr:colOff>11204</xdr:colOff>
      <xdr:row>51</xdr:row>
      <xdr:rowOff>145677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21</xdr:row>
      <xdr:rowOff>34738</xdr:rowOff>
    </xdr:from>
    <xdr:to>
      <xdr:col>12</xdr:col>
      <xdr:colOff>22411</xdr:colOff>
      <xdr:row>47</xdr:row>
      <xdr:rowOff>22412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L72"/>
  <sheetViews>
    <sheetView showGridLines="0" tabSelected="1" zoomScale="85" zoomScaleNormal="85" workbookViewId="0">
      <selection activeCell="F29" sqref="F29"/>
    </sheetView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2" spans="1:12" ht="15" customHeight="1" x14ac:dyDescent="0.25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2" ht="15.75" x14ac:dyDescent="0.25">
      <c r="B8" s="2" t="s">
        <v>10</v>
      </c>
    </row>
    <row r="9" spans="1:12" x14ac:dyDescent="0.2">
      <c r="B9" s="3" t="s">
        <v>2</v>
      </c>
    </row>
    <row r="10" spans="1:12" x14ac:dyDescent="0.25">
      <c r="A10" s="30">
        <v>1000000</v>
      </c>
    </row>
    <row r="11" spans="1:12" x14ac:dyDescent="0.25">
      <c r="B11" s="4"/>
      <c r="I11" s="77"/>
      <c r="J11" s="77"/>
      <c r="K11" s="77"/>
      <c r="L11" s="33" t="s">
        <v>28</v>
      </c>
    </row>
    <row r="12" spans="1:12" s="5" customFormat="1" ht="15" customHeight="1" x14ac:dyDescent="0.25">
      <c r="B12" s="75" t="s">
        <v>27</v>
      </c>
      <c r="C12" s="74" t="s">
        <v>0</v>
      </c>
      <c r="D12" s="74"/>
      <c r="E12" s="72" t="s">
        <v>18</v>
      </c>
      <c r="F12" s="72" t="s">
        <v>29</v>
      </c>
      <c r="G12" s="72" t="s">
        <v>71</v>
      </c>
      <c r="H12" s="72" t="s">
        <v>20</v>
      </c>
      <c r="I12" s="78" t="s">
        <v>22</v>
      </c>
      <c r="J12" s="78"/>
      <c r="K12" s="78"/>
      <c r="L12" s="69" t="s">
        <v>21</v>
      </c>
    </row>
    <row r="13" spans="1:12" s="5" customFormat="1" ht="50.1" customHeight="1" x14ac:dyDescent="0.25">
      <c r="B13" s="76"/>
      <c r="C13" s="66" t="s">
        <v>8</v>
      </c>
      <c r="D13" s="66" t="s">
        <v>7</v>
      </c>
      <c r="E13" s="73"/>
      <c r="F13" s="73"/>
      <c r="G13" s="73"/>
      <c r="H13" s="73"/>
      <c r="I13" s="66" t="s">
        <v>14</v>
      </c>
      <c r="J13" s="66" t="s">
        <v>15</v>
      </c>
      <c r="K13" s="67" t="s">
        <v>16</v>
      </c>
      <c r="L13" s="70"/>
    </row>
    <row r="14" spans="1:12" ht="20.100000000000001" customHeight="1" x14ac:dyDescent="0.25">
      <c r="B14" s="6" t="s">
        <v>30</v>
      </c>
      <c r="C14" s="8">
        <v>3099047511</v>
      </c>
      <c r="D14" s="8">
        <v>1295609837</v>
      </c>
      <c r="E14" s="19">
        <v>1295609837</v>
      </c>
      <c r="F14" s="19">
        <v>1037423197.0799998</v>
      </c>
      <c r="G14" s="8">
        <v>855829806.39999938</v>
      </c>
      <c r="H14" s="8"/>
      <c r="I14" s="13">
        <f>IF(ISERROR(+#REF!/E14)=TRUE,0,++#REF!/E14)</f>
        <v>0</v>
      </c>
      <c r="J14" s="13">
        <f>IF(ISERROR(+G14/E14)=TRUE,0,++G14/E14)</f>
        <v>0.66056136805944876</v>
      </c>
      <c r="K14" s="13">
        <f>IF(ISERROR(+H14/E14)=TRUE,0,++H14/E14)</f>
        <v>0</v>
      </c>
      <c r="L14" s="16">
        <f>+D14-G14</f>
        <v>439780030.60000062</v>
      </c>
    </row>
    <row r="15" spans="1:12" ht="20.100000000000001" customHeight="1" x14ac:dyDescent="0.25">
      <c r="B15" s="37" t="s">
        <v>31</v>
      </c>
      <c r="C15" s="38">
        <v>35861323</v>
      </c>
      <c r="D15" s="38">
        <v>37746501</v>
      </c>
      <c r="E15" s="39">
        <v>37746501</v>
      </c>
      <c r="F15" s="39">
        <v>28697112.530000012</v>
      </c>
      <c r="G15" s="38">
        <v>25924840.790000003</v>
      </c>
      <c r="H15" s="38"/>
      <c r="I15" s="40"/>
      <c r="J15" s="40">
        <f t="shared" ref="J15:J45" si="0">IF(ISERROR(+G15/E15)=TRUE,0,++G15/E15)</f>
        <v>0.68681440936737426</v>
      </c>
      <c r="K15" s="40">
        <f t="shared" ref="K15:K45" si="1">IF(ISERROR(+H15/E15)=TRUE,0,++H15/E15)</f>
        <v>0</v>
      </c>
      <c r="L15" s="41">
        <f t="shared" ref="L15:L45" si="2">+D15-G15</f>
        <v>11821660.209999997</v>
      </c>
    </row>
    <row r="16" spans="1:12" ht="20.100000000000001" customHeight="1" x14ac:dyDescent="0.25">
      <c r="B16" s="37" t="s">
        <v>32</v>
      </c>
      <c r="C16" s="38">
        <v>43685591</v>
      </c>
      <c r="D16" s="38">
        <v>46885553</v>
      </c>
      <c r="E16" s="39">
        <v>46885553</v>
      </c>
      <c r="F16" s="39">
        <v>40523878.889999993</v>
      </c>
      <c r="G16" s="38">
        <v>34584546.159999989</v>
      </c>
      <c r="H16" s="38"/>
      <c r="I16" s="40"/>
      <c r="J16" s="40">
        <f t="shared" si="0"/>
        <v>0.73763758657170986</v>
      </c>
      <c r="K16" s="40">
        <f t="shared" si="1"/>
        <v>0</v>
      </c>
      <c r="L16" s="41">
        <f t="shared" si="2"/>
        <v>12301006.840000011</v>
      </c>
    </row>
    <row r="17" spans="2:12" ht="20.100000000000001" customHeight="1" x14ac:dyDescent="0.25">
      <c r="B17" s="37" t="s">
        <v>33</v>
      </c>
      <c r="C17" s="38">
        <v>30290272</v>
      </c>
      <c r="D17" s="38">
        <v>33276783</v>
      </c>
      <c r="E17" s="39">
        <v>33276783</v>
      </c>
      <c r="F17" s="39">
        <v>27838058.199999992</v>
      </c>
      <c r="G17" s="38">
        <v>23964719.330000006</v>
      </c>
      <c r="H17" s="38"/>
      <c r="I17" s="40"/>
      <c r="J17" s="40">
        <f t="shared" si="0"/>
        <v>0.72016334421509454</v>
      </c>
      <c r="K17" s="40">
        <f t="shared" si="1"/>
        <v>0</v>
      </c>
      <c r="L17" s="41">
        <f t="shared" si="2"/>
        <v>9312063.6699999943</v>
      </c>
    </row>
    <row r="18" spans="2:12" ht="20.100000000000001" customHeight="1" x14ac:dyDescent="0.25">
      <c r="B18" s="37" t="s">
        <v>34</v>
      </c>
      <c r="C18" s="38">
        <v>33114255</v>
      </c>
      <c r="D18" s="38">
        <v>35226155</v>
      </c>
      <c r="E18" s="39">
        <v>35226155</v>
      </c>
      <c r="F18" s="39">
        <v>31014695.579999994</v>
      </c>
      <c r="G18" s="38">
        <v>25646749.709999986</v>
      </c>
      <c r="H18" s="38"/>
      <c r="I18" s="40"/>
      <c r="J18" s="40">
        <f t="shared" si="0"/>
        <v>0.72805986659628297</v>
      </c>
      <c r="K18" s="40">
        <f t="shared" si="1"/>
        <v>0</v>
      </c>
      <c r="L18" s="41">
        <f t="shared" si="2"/>
        <v>9579405.290000014</v>
      </c>
    </row>
    <row r="19" spans="2:12" ht="20.100000000000001" customHeight="1" x14ac:dyDescent="0.25">
      <c r="B19" s="37" t="s">
        <v>35</v>
      </c>
      <c r="C19" s="38">
        <v>163324343</v>
      </c>
      <c r="D19" s="38">
        <v>175846535</v>
      </c>
      <c r="E19" s="39">
        <v>175846535</v>
      </c>
      <c r="F19" s="39">
        <v>166164088.02000001</v>
      </c>
      <c r="G19" s="38">
        <v>133639899.12</v>
      </c>
      <c r="H19" s="38"/>
      <c r="I19" s="40"/>
      <c r="J19" s="40">
        <f t="shared" si="0"/>
        <v>0.75998028121509476</v>
      </c>
      <c r="K19" s="40">
        <f t="shared" si="1"/>
        <v>0</v>
      </c>
      <c r="L19" s="41">
        <f t="shared" si="2"/>
        <v>42206635.879999995</v>
      </c>
    </row>
    <row r="20" spans="2:12" ht="20.100000000000001" customHeight="1" x14ac:dyDescent="0.25">
      <c r="B20" s="37" t="s">
        <v>36</v>
      </c>
      <c r="C20" s="38">
        <v>110261668</v>
      </c>
      <c r="D20" s="38">
        <v>119698158</v>
      </c>
      <c r="E20" s="39">
        <v>119698158</v>
      </c>
      <c r="F20" s="39">
        <v>95059461.87000002</v>
      </c>
      <c r="G20" s="38">
        <v>87619131.140000015</v>
      </c>
      <c r="H20" s="38"/>
      <c r="I20" s="40"/>
      <c r="J20" s="40">
        <f t="shared" si="0"/>
        <v>0.73200066403695219</v>
      </c>
      <c r="K20" s="40">
        <f t="shared" si="1"/>
        <v>0</v>
      </c>
      <c r="L20" s="41">
        <f t="shared" si="2"/>
        <v>32079026.859999985</v>
      </c>
    </row>
    <row r="21" spans="2:12" ht="20.100000000000001" customHeight="1" x14ac:dyDescent="0.25">
      <c r="B21" s="37" t="s">
        <v>37</v>
      </c>
      <c r="C21" s="38">
        <v>130602019</v>
      </c>
      <c r="D21" s="38">
        <v>144079447</v>
      </c>
      <c r="E21" s="39">
        <v>144079447</v>
      </c>
      <c r="F21" s="39">
        <v>127468851.38</v>
      </c>
      <c r="G21" s="38">
        <v>108687956.24999991</v>
      </c>
      <c r="H21" s="38"/>
      <c r="I21" s="40"/>
      <c r="J21" s="40">
        <f t="shared" si="0"/>
        <v>0.75436128131446745</v>
      </c>
      <c r="K21" s="40">
        <f t="shared" si="1"/>
        <v>0</v>
      </c>
      <c r="L21" s="41">
        <f t="shared" si="2"/>
        <v>35391490.750000089</v>
      </c>
    </row>
    <row r="22" spans="2:12" ht="20.100000000000001" customHeight="1" x14ac:dyDescent="0.25">
      <c r="B22" s="37" t="s">
        <v>38</v>
      </c>
      <c r="C22" s="38">
        <v>34112983</v>
      </c>
      <c r="D22" s="38">
        <v>36238187</v>
      </c>
      <c r="E22" s="39">
        <v>36238187</v>
      </c>
      <c r="F22" s="39">
        <v>31277740.360000011</v>
      </c>
      <c r="G22" s="38">
        <v>27509633.629999992</v>
      </c>
      <c r="H22" s="38"/>
      <c r="I22" s="40"/>
      <c r="J22" s="40">
        <f t="shared" si="0"/>
        <v>0.75913382835625831</v>
      </c>
      <c r="K22" s="40">
        <f t="shared" si="1"/>
        <v>0</v>
      </c>
      <c r="L22" s="41">
        <f t="shared" si="2"/>
        <v>8728553.3700000085</v>
      </c>
    </row>
    <row r="23" spans="2:12" ht="20.100000000000001" customHeight="1" x14ac:dyDescent="0.25">
      <c r="B23" s="37" t="s">
        <v>39</v>
      </c>
      <c r="C23" s="38">
        <v>75542443</v>
      </c>
      <c r="D23" s="38">
        <v>83500610</v>
      </c>
      <c r="E23" s="39">
        <v>83500610</v>
      </c>
      <c r="F23" s="39">
        <v>65709897.009999998</v>
      </c>
      <c r="G23" s="38">
        <v>61812945.569999963</v>
      </c>
      <c r="H23" s="38"/>
      <c r="I23" s="40"/>
      <c r="J23" s="40">
        <f t="shared" si="0"/>
        <v>0.74026938928949093</v>
      </c>
      <c r="K23" s="40">
        <f t="shared" si="1"/>
        <v>0</v>
      </c>
      <c r="L23" s="41">
        <f t="shared" si="2"/>
        <v>21687664.430000037</v>
      </c>
    </row>
    <row r="24" spans="2:12" ht="20.100000000000001" customHeight="1" x14ac:dyDescent="0.25">
      <c r="B24" s="37" t="s">
        <v>40</v>
      </c>
      <c r="C24" s="38">
        <v>136143663</v>
      </c>
      <c r="D24" s="38">
        <v>147852813</v>
      </c>
      <c r="E24" s="39">
        <v>147852813</v>
      </c>
      <c r="F24" s="39">
        <v>133988215.32999998</v>
      </c>
      <c r="G24" s="38">
        <v>114956674.60000001</v>
      </c>
      <c r="H24" s="38"/>
      <c r="I24" s="40"/>
      <c r="J24" s="40">
        <f t="shared" si="0"/>
        <v>0.77750752432420756</v>
      </c>
      <c r="K24" s="40">
        <f t="shared" si="1"/>
        <v>0</v>
      </c>
      <c r="L24" s="41">
        <f t="shared" si="2"/>
        <v>32896138.399999991</v>
      </c>
    </row>
    <row r="25" spans="2:12" ht="20.100000000000001" customHeight="1" x14ac:dyDescent="0.25">
      <c r="B25" s="37" t="s">
        <v>41</v>
      </c>
      <c r="C25" s="38">
        <v>116404536</v>
      </c>
      <c r="D25" s="38">
        <v>125825106</v>
      </c>
      <c r="E25" s="39">
        <v>125825106</v>
      </c>
      <c r="F25" s="39">
        <v>114828017.00999998</v>
      </c>
      <c r="G25" s="38">
        <v>95055990.089999974</v>
      </c>
      <c r="H25" s="38"/>
      <c r="I25" s="40"/>
      <c r="J25" s="40">
        <f t="shared" si="0"/>
        <v>0.75546123593172232</v>
      </c>
      <c r="K25" s="40">
        <f t="shared" si="1"/>
        <v>0</v>
      </c>
      <c r="L25" s="41">
        <f t="shared" si="2"/>
        <v>30769115.910000026</v>
      </c>
    </row>
    <row r="26" spans="2:12" ht="20.100000000000001" customHeight="1" x14ac:dyDescent="0.25">
      <c r="B26" s="37" t="s">
        <v>42</v>
      </c>
      <c r="C26" s="38">
        <v>178411998</v>
      </c>
      <c r="D26" s="38">
        <v>193614963</v>
      </c>
      <c r="E26" s="39">
        <v>193614963</v>
      </c>
      <c r="F26" s="39">
        <v>176464224.73000014</v>
      </c>
      <c r="G26" s="38">
        <v>148912469.48000005</v>
      </c>
      <c r="H26" s="38"/>
      <c r="I26" s="40"/>
      <c r="J26" s="40">
        <f t="shared" si="0"/>
        <v>0.7691165350686251</v>
      </c>
      <c r="K26" s="40">
        <f t="shared" si="1"/>
        <v>0</v>
      </c>
      <c r="L26" s="41">
        <f t="shared" si="2"/>
        <v>44702493.519999951</v>
      </c>
    </row>
    <row r="27" spans="2:12" ht="20.100000000000001" customHeight="1" x14ac:dyDescent="0.25">
      <c r="B27" s="37" t="s">
        <v>43</v>
      </c>
      <c r="C27" s="38">
        <v>164010013</v>
      </c>
      <c r="D27" s="38">
        <v>175101389</v>
      </c>
      <c r="E27" s="39">
        <v>175101389</v>
      </c>
      <c r="F27" s="39">
        <v>156899565.13000011</v>
      </c>
      <c r="G27" s="38">
        <v>127231338.17</v>
      </c>
      <c r="H27" s="38"/>
      <c r="I27" s="40"/>
      <c r="J27" s="40">
        <f t="shared" si="0"/>
        <v>0.72661524215550344</v>
      </c>
      <c r="K27" s="40">
        <f t="shared" si="1"/>
        <v>0</v>
      </c>
      <c r="L27" s="41">
        <f t="shared" si="2"/>
        <v>47870050.829999998</v>
      </c>
    </row>
    <row r="28" spans="2:12" ht="20.100000000000001" customHeight="1" x14ac:dyDescent="0.25">
      <c r="B28" s="37" t="s">
        <v>44</v>
      </c>
      <c r="C28" s="38">
        <v>75183718</v>
      </c>
      <c r="D28" s="38">
        <v>82288525</v>
      </c>
      <c r="E28" s="39">
        <v>82288525</v>
      </c>
      <c r="F28" s="39">
        <v>77365581.539999992</v>
      </c>
      <c r="G28" s="38">
        <v>64223491.690000013</v>
      </c>
      <c r="H28" s="38"/>
      <c r="I28" s="40"/>
      <c r="J28" s="40">
        <f t="shared" si="0"/>
        <v>0.78046716343499911</v>
      </c>
      <c r="K28" s="40">
        <f t="shared" si="1"/>
        <v>0</v>
      </c>
      <c r="L28" s="41">
        <f t="shared" si="2"/>
        <v>18065033.309999987</v>
      </c>
    </row>
    <row r="29" spans="2:12" ht="20.100000000000001" customHeight="1" x14ac:dyDescent="0.25">
      <c r="B29" s="37" t="s">
        <v>45</v>
      </c>
      <c r="C29" s="38">
        <v>57310738</v>
      </c>
      <c r="D29" s="38">
        <v>62093826</v>
      </c>
      <c r="E29" s="39">
        <v>62093826</v>
      </c>
      <c r="F29" s="39">
        <v>54496820.519999996</v>
      </c>
      <c r="G29" s="38">
        <v>44296714.850000009</v>
      </c>
      <c r="H29" s="38"/>
      <c r="I29" s="40"/>
      <c r="J29" s="40">
        <f t="shared" si="0"/>
        <v>0.7133835632869524</v>
      </c>
      <c r="K29" s="40">
        <f t="shared" si="1"/>
        <v>0</v>
      </c>
      <c r="L29" s="41">
        <f t="shared" si="2"/>
        <v>17797111.149999991</v>
      </c>
    </row>
    <row r="30" spans="2:12" ht="20.100000000000001" customHeight="1" x14ac:dyDescent="0.25">
      <c r="B30" s="37" t="s">
        <v>46</v>
      </c>
      <c r="C30" s="38">
        <v>41868976</v>
      </c>
      <c r="D30" s="38">
        <v>46255188</v>
      </c>
      <c r="E30" s="39">
        <v>46255188</v>
      </c>
      <c r="F30" s="39">
        <v>42265553.50999999</v>
      </c>
      <c r="G30" s="38">
        <v>32207972.000000015</v>
      </c>
      <c r="H30" s="38"/>
      <c r="I30" s="40"/>
      <c r="J30" s="40">
        <f t="shared" si="0"/>
        <v>0.69631047656751532</v>
      </c>
      <c r="K30" s="40">
        <f t="shared" si="1"/>
        <v>0</v>
      </c>
      <c r="L30" s="41">
        <f t="shared" si="2"/>
        <v>14047215.999999985</v>
      </c>
    </row>
    <row r="31" spans="2:12" ht="20.100000000000001" customHeight="1" x14ac:dyDescent="0.25">
      <c r="B31" s="37" t="s">
        <v>47</v>
      </c>
      <c r="C31" s="38">
        <v>52915978</v>
      </c>
      <c r="D31" s="38">
        <v>55967719</v>
      </c>
      <c r="E31" s="39">
        <v>55967719</v>
      </c>
      <c r="F31" s="39">
        <v>46743689.140000001</v>
      </c>
      <c r="G31" s="38">
        <v>42780155.830000006</v>
      </c>
      <c r="H31" s="38"/>
      <c r="I31" s="40"/>
      <c r="J31" s="40">
        <f t="shared" si="0"/>
        <v>0.76437197360142561</v>
      </c>
      <c r="K31" s="40">
        <f t="shared" si="1"/>
        <v>0</v>
      </c>
      <c r="L31" s="41">
        <f t="shared" si="2"/>
        <v>13187563.169999994</v>
      </c>
    </row>
    <row r="32" spans="2:12" ht="20.100000000000001" customHeight="1" x14ac:dyDescent="0.25">
      <c r="B32" s="37" t="s">
        <v>48</v>
      </c>
      <c r="C32" s="38">
        <v>84541195</v>
      </c>
      <c r="D32" s="38">
        <v>93332868</v>
      </c>
      <c r="E32" s="39">
        <v>93332868</v>
      </c>
      <c r="F32" s="39">
        <v>84710158.39000003</v>
      </c>
      <c r="G32" s="38">
        <v>70410944.720000014</v>
      </c>
      <c r="H32" s="38"/>
      <c r="I32" s="40"/>
      <c r="J32" s="40">
        <f t="shared" si="0"/>
        <v>0.7544067403993201</v>
      </c>
      <c r="K32" s="40">
        <f t="shared" si="1"/>
        <v>0</v>
      </c>
      <c r="L32" s="41">
        <f t="shared" si="2"/>
        <v>22921923.279999986</v>
      </c>
    </row>
    <row r="33" spans="2:12" ht="20.100000000000001" customHeight="1" x14ac:dyDescent="0.25">
      <c r="B33" s="37" t="s">
        <v>49</v>
      </c>
      <c r="C33" s="38">
        <v>39157066</v>
      </c>
      <c r="D33" s="38">
        <v>41286057</v>
      </c>
      <c r="E33" s="39">
        <v>41286057</v>
      </c>
      <c r="F33" s="39">
        <v>40463662.029999994</v>
      </c>
      <c r="G33" s="38">
        <v>34100031.769999988</v>
      </c>
      <c r="H33" s="38"/>
      <c r="I33" s="40"/>
      <c r="J33" s="40">
        <f t="shared" si="0"/>
        <v>0.82594547040420907</v>
      </c>
      <c r="K33" s="40">
        <f t="shared" si="1"/>
        <v>0</v>
      </c>
      <c r="L33" s="41">
        <f t="shared" si="2"/>
        <v>7186025.2300000116</v>
      </c>
    </row>
    <row r="34" spans="2:12" ht="20.100000000000001" customHeight="1" x14ac:dyDescent="0.25">
      <c r="B34" s="37" t="s">
        <v>50</v>
      </c>
      <c r="C34" s="38">
        <v>21683919</v>
      </c>
      <c r="D34" s="38">
        <v>23674686</v>
      </c>
      <c r="E34" s="39">
        <v>23674686</v>
      </c>
      <c r="F34" s="39">
        <v>21908499.569999993</v>
      </c>
      <c r="G34" s="38">
        <v>18847543.860000003</v>
      </c>
      <c r="H34" s="38"/>
      <c r="I34" s="40"/>
      <c r="J34" s="40">
        <f t="shared" si="0"/>
        <v>0.79610533630731162</v>
      </c>
      <c r="K34" s="40">
        <f t="shared" si="1"/>
        <v>0</v>
      </c>
      <c r="L34" s="41">
        <f t="shared" si="2"/>
        <v>4827142.1399999969</v>
      </c>
    </row>
    <row r="35" spans="2:12" ht="20.100000000000001" customHeight="1" x14ac:dyDescent="0.25">
      <c r="B35" s="37" t="s">
        <v>51</v>
      </c>
      <c r="C35" s="38">
        <v>49771012</v>
      </c>
      <c r="D35" s="38">
        <v>57829034</v>
      </c>
      <c r="E35" s="39">
        <v>57829034</v>
      </c>
      <c r="F35" s="39">
        <v>45382606.070000038</v>
      </c>
      <c r="G35" s="38">
        <v>43196077.50000006</v>
      </c>
      <c r="H35" s="38"/>
      <c r="I35" s="40"/>
      <c r="J35" s="40">
        <f t="shared" si="0"/>
        <v>0.74696176837399808</v>
      </c>
      <c r="K35" s="40">
        <f t="shared" si="1"/>
        <v>0</v>
      </c>
      <c r="L35" s="41">
        <f t="shared" si="2"/>
        <v>14632956.49999994</v>
      </c>
    </row>
    <row r="36" spans="2:12" ht="20.100000000000001" customHeight="1" x14ac:dyDescent="0.25">
      <c r="B36" s="37" t="s">
        <v>52</v>
      </c>
      <c r="C36" s="38">
        <v>49911887</v>
      </c>
      <c r="D36" s="38">
        <v>52205157</v>
      </c>
      <c r="E36" s="39">
        <v>52205157</v>
      </c>
      <c r="F36" s="39">
        <v>48607802.969999984</v>
      </c>
      <c r="G36" s="38">
        <v>42160684.809999973</v>
      </c>
      <c r="H36" s="38"/>
      <c r="I36" s="40"/>
      <c r="J36" s="40">
        <f t="shared" si="0"/>
        <v>0.80759616928266253</v>
      </c>
      <c r="K36" s="40">
        <f t="shared" si="1"/>
        <v>0</v>
      </c>
      <c r="L36" s="41">
        <f t="shared" si="2"/>
        <v>10044472.190000027</v>
      </c>
    </row>
    <row r="37" spans="2:12" ht="20.100000000000001" customHeight="1" x14ac:dyDescent="0.25">
      <c r="B37" s="37" t="s">
        <v>53</v>
      </c>
      <c r="C37" s="38">
        <v>954000000</v>
      </c>
      <c r="D37" s="38">
        <v>927994000</v>
      </c>
      <c r="E37" s="39">
        <v>927994000</v>
      </c>
      <c r="F37" s="39">
        <v>790638199.1900022</v>
      </c>
      <c r="G37" s="38">
        <v>716548800.41000009</v>
      </c>
      <c r="H37" s="38"/>
      <c r="I37" s="40"/>
      <c r="J37" s="40">
        <f t="shared" si="0"/>
        <v>0.77214809622691538</v>
      </c>
      <c r="K37" s="40">
        <f t="shared" si="1"/>
        <v>0</v>
      </c>
      <c r="L37" s="41">
        <f t="shared" si="2"/>
        <v>211445199.58999991</v>
      </c>
    </row>
    <row r="38" spans="2:12" ht="20.100000000000001" customHeight="1" x14ac:dyDescent="0.25">
      <c r="B38" s="37" t="s">
        <v>54</v>
      </c>
      <c r="C38" s="38">
        <v>149332500</v>
      </c>
      <c r="D38" s="38">
        <v>163432901</v>
      </c>
      <c r="E38" s="39">
        <v>163432901</v>
      </c>
      <c r="F38" s="39">
        <v>133653078.89999999</v>
      </c>
      <c r="G38" s="38">
        <v>114424122.79000001</v>
      </c>
      <c r="H38" s="38"/>
      <c r="I38" s="40"/>
      <c r="J38" s="40">
        <f t="shared" si="0"/>
        <v>0.70012905657227487</v>
      </c>
      <c r="K38" s="40">
        <f t="shared" si="1"/>
        <v>0</v>
      </c>
      <c r="L38" s="41">
        <f t="shared" si="2"/>
        <v>49008778.209999993</v>
      </c>
    </row>
    <row r="39" spans="2:12" ht="20.100000000000001" customHeight="1" x14ac:dyDescent="0.25">
      <c r="B39" s="37" t="s">
        <v>55</v>
      </c>
      <c r="C39" s="38">
        <v>127652181</v>
      </c>
      <c r="D39" s="38">
        <v>166075091</v>
      </c>
      <c r="E39" s="39">
        <v>166075091</v>
      </c>
      <c r="F39" s="39">
        <v>152826916.96999997</v>
      </c>
      <c r="G39" s="38">
        <v>126338379.5800001</v>
      </c>
      <c r="H39" s="38"/>
      <c r="I39" s="40"/>
      <c r="J39" s="40">
        <f t="shared" si="0"/>
        <v>0.76073045523726435</v>
      </c>
      <c r="K39" s="40">
        <f t="shared" si="1"/>
        <v>0</v>
      </c>
      <c r="L39" s="41">
        <f t="shared" si="2"/>
        <v>39736711.419999897</v>
      </c>
    </row>
    <row r="40" spans="2:12" ht="20.100000000000001" customHeight="1" x14ac:dyDescent="0.25">
      <c r="B40" s="37" t="s">
        <v>56</v>
      </c>
      <c r="C40" s="38">
        <v>22180202</v>
      </c>
      <c r="D40" s="38">
        <v>23511747</v>
      </c>
      <c r="E40" s="39">
        <v>23511747</v>
      </c>
      <c r="F40" s="39">
        <v>19353469.590000004</v>
      </c>
      <c r="G40" s="38">
        <v>17722623.880000003</v>
      </c>
      <c r="H40" s="38"/>
      <c r="I40" s="40"/>
      <c r="J40" s="40">
        <f t="shared" si="0"/>
        <v>0.75377741517888919</v>
      </c>
      <c r="K40" s="40">
        <f t="shared" si="1"/>
        <v>0</v>
      </c>
      <c r="L40" s="41">
        <f t="shared" si="2"/>
        <v>5789123.1199999973</v>
      </c>
    </row>
    <row r="41" spans="2:12" ht="20.100000000000001" customHeight="1" x14ac:dyDescent="0.25">
      <c r="B41" s="37" t="s">
        <v>57</v>
      </c>
      <c r="C41" s="38">
        <v>85087148</v>
      </c>
      <c r="D41" s="38">
        <v>83073706</v>
      </c>
      <c r="E41" s="39">
        <v>83073706</v>
      </c>
      <c r="F41" s="39">
        <v>69402767.659999996</v>
      </c>
      <c r="G41" s="38">
        <v>60577332.009999968</v>
      </c>
      <c r="H41" s="38"/>
      <c r="I41" s="40"/>
      <c r="J41" s="40">
        <f t="shared" si="0"/>
        <v>0.72919982659735882</v>
      </c>
      <c r="K41" s="40">
        <f t="shared" si="1"/>
        <v>0</v>
      </c>
      <c r="L41" s="41">
        <f t="shared" si="2"/>
        <v>22496373.990000032</v>
      </c>
    </row>
    <row r="42" spans="2:12" ht="20.100000000000001" customHeight="1" x14ac:dyDescent="0.25">
      <c r="B42" s="37" t="s">
        <v>58</v>
      </c>
      <c r="C42" s="38">
        <v>166220204</v>
      </c>
      <c r="D42" s="38">
        <v>195463570</v>
      </c>
      <c r="E42" s="39">
        <v>195463570</v>
      </c>
      <c r="F42" s="39">
        <v>164056438.50999999</v>
      </c>
      <c r="G42" s="38">
        <v>141399460.48999983</v>
      </c>
      <c r="H42" s="38"/>
      <c r="I42" s="40"/>
      <c r="J42" s="40">
        <f t="shared" si="0"/>
        <v>0.72340569902616547</v>
      </c>
      <c r="K42" s="40">
        <f t="shared" si="1"/>
        <v>0</v>
      </c>
      <c r="L42" s="41">
        <f t="shared" si="2"/>
        <v>54064109.510000169</v>
      </c>
    </row>
    <row r="43" spans="2:12" ht="20.100000000000001" customHeight="1" x14ac:dyDescent="0.25">
      <c r="B43" s="37" t="s">
        <v>59</v>
      </c>
      <c r="C43" s="38">
        <v>197918429</v>
      </c>
      <c r="D43" s="38">
        <v>225889623</v>
      </c>
      <c r="E43" s="39">
        <v>225889623</v>
      </c>
      <c r="F43" s="39">
        <v>204978734.29000002</v>
      </c>
      <c r="G43" s="38">
        <v>171369262.82999992</v>
      </c>
      <c r="H43" s="38"/>
      <c r="I43" s="40"/>
      <c r="J43" s="40">
        <f t="shared" si="0"/>
        <v>0.75864159032218992</v>
      </c>
      <c r="K43" s="40">
        <f t="shared" si="1"/>
        <v>0</v>
      </c>
      <c r="L43" s="41">
        <f t="shared" si="2"/>
        <v>54520360.170000076</v>
      </c>
    </row>
    <row r="44" spans="2:12" ht="20.100000000000001" customHeight="1" x14ac:dyDescent="0.25">
      <c r="B44" s="37" t="s">
        <v>60</v>
      </c>
      <c r="C44" s="38">
        <v>246782330</v>
      </c>
      <c r="D44" s="38">
        <v>273731989</v>
      </c>
      <c r="E44" s="39">
        <v>273731989</v>
      </c>
      <c r="F44" s="39">
        <v>226779924.21000019</v>
      </c>
      <c r="G44" s="38">
        <v>191839477.35999998</v>
      </c>
      <c r="H44" s="38"/>
      <c r="I44" s="40"/>
      <c r="J44" s="40">
        <f t="shared" si="0"/>
        <v>0.70082958904740933</v>
      </c>
      <c r="K44" s="40">
        <f t="shared" si="1"/>
        <v>0</v>
      </c>
      <c r="L44" s="41">
        <f t="shared" si="2"/>
        <v>81892511.640000015</v>
      </c>
    </row>
    <row r="45" spans="2:12" ht="20.100000000000001" customHeight="1" x14ac:dyDescent="0.25">
      <c r="B45" s="37" t="s">
        <v>61</v>
      </c>
      <c r="C45" s="38">
        <v>110429246</v>
      </c>
      <c r="D45" s="38">
        <v>130070495</v>
      </c>
      <c r="E45" s="39">
        <v>130070495</v>
      </c>
      <c r="F45" s="39">
        <v>94516418.389999926</v>
      </c>
      <c r="G45" s="38">
        <v>92060802.529999912</v>
      </c>
      <c r="H45" s="38"/>
      <c r="I45" s="40"/>
      <c r="J45" s="40">
        <f t="shared" si="0"/>
        <v>0.70777621419830772</v>
      </c>
      <c r="K45" s="40">
        <f t="shared" si="1"/>
        <v>0</v>
      </c>
      <c r="L45" s="41">
        <f t="shared" si="2"/>
        <v>38009692.470000088</v>
      </c>
    </row>
    <row r="46" spans="2:12" ht="23.25" customHeight="1" x14ac:dyDescent="0.25">
      <c r="B46" s="29" t="s">
        <v>9</v>
      </c>
      <c r="C46" s="11">
        <f t="shared" ref="C46:H46" si="3">SUM(C14:C45)</f>
        <v>6882759347</v>
      </c>
      <c r="D46" s="11">
        <f t="shared" si="3"/>
        <v>5354678219</v>
      </c>
      <c r="E46" s="11">
        <f t="shared" si="3"/>
        <v>5354678219</v>
      </c>
      <c r="F46" s="11">
        <f t="shared" si="3"/>
        <v>4551507324.5700026</v>
      </c>
      <c r="G46" s="11">
        <f t="shared" si="3"/>
        <v>3895880579.3499985</v>
      </c>
      <c r="H46" s="11">
        <f t="shared" si="3"/>
        <v>0</v>
      </c>
      <c r="I46" s="15">
        <f>IF(ISERROR(+#REF!/E46)=TRUE,0,++#REF!/E46)</f>
        <v>0</v>
      </c>
      <c r="J46" s="15">
        <f>IF(ISERROR(+G46/E46)=TRUE,0,++G46/E46)</f>
        <v>0.72756576959680763</v>
      </c>
      <c r="K46" s="15">
        <f>IF(ISERROR(+H46/E46)=TRUE,0,++H46/E46)</f>
        <v>0</v>
      </c>
      <c r="L46" s="18">
        <f>SUM(L14:L45)</f>
        <v>1458797639.6500008</v>
      </c>
    </row>
    <row r="47" spans="2:12" x14ac:dyDescent="0.2">
      <c r="B47" s="12" t="s">
        <v>70</v>
      </c>
    </row>
    <row r="48" spans="2:12" s="34" customFormat="1" x14ac:dyDescent="0.2">
      <c r="B48" s="12"/>
    </row>
    <row r="49" spans="2:12" s="34" customFormat="1" x14ac:dyDescent="0.25">
      <c r="K49" s="35"/>
    </row>
    <row r="50" spans="2:12" s="34" customFormat="1" x14ac:dyDescent="0.25">
      <c r="K50" s="35"/>
    </row>
    <row r="51" spans="2:12" s="34" customFormat="1" x14ac:dyDescent="0.25">
      <c r="K51" s="35"/>
    </row>
    <row r="52" spans="2:12" s="34" customFormat="1" ht="44.25" customHeight="1" x14ac:dyDescent="0.25">
      <c r="B52" s="43" t="s">
        <v>62</v>
      </c>
      <c r="C52" s="43" t="s">
        <v>8</v>
      </c>
      <c r="D52" s="43" t="s">
        <v>7</v>
      </c>
      <c r="E52" s="44" t="s">
        <v>23</v>
      </c>
      <c r="F52" s="44" t="s">
        <v>24</v>
      </c>
      <c r="G52" s="44" t="s">
        <v>68</v>
      </c>
      <c r="H52" s="45" t="s">
        <v>20</v>
      </c>
      <c r="I52" s="68"/>
      <c r="J52" s="68"/>
      <c r="K52" s="68"/>
      <c r="L52" s="44"/>
    </row>
    <row r="53" spans="2:12" s="34" customFormat="1" x14ac:dyDescent="0.25">
      <c r="B53" s="46" t="s">
        <v>63</v>
      </c>
      <c r="C53" s="47">
        <f>C46/$A$10</f>
        <v>6882.7593470000002</v>
      </c>
      <c r="D53" s="48">
        <f>D46/$A$10</f>
        <v>5354.6782190000004</v>
      </c>
      <c r="E53" s="48">
        <f>E46/$A$10</f>
        <v>5354.6782190000004</v>
      </c>
      <c r="F53" s="48">
        <f>F46/$A$10</f>
        <v>4551.5073245700023</v>
      </c>
      <c r="G53" s="48">
        <f>G46/$A$10</f>
        <v>3895.8805793499987</v>
      </c>
      <c r="H53" s="49"/>
      <c r="I53" s="50"/>
      <c r="J53" s="50"/>
      <c r="K53" s="50"/>
      <c r="L53" s="51"/>
    </row>
    <row r="54" spans="2:12" s="34" customFormat="1" x14ac:dyDescent="0.25">
      <c r="B54" s="46"/>
      <c r="C54" s="48"/>
      <c r="D54" s="48"/>
      <c r="E54" s="48"/>
      <c r="F54" s="48"/>
      <c r="G54" s="48"/>
      <c r="H54" s="52"/>
      <c r="I54" s="50"/>
      <c r="J54" s="50"/>
      <c r="K54" s="50"/>
      <c r="L54" s="51"/>
    </row>
    <row r="55" spans="2:12" s="34" customFormat="1" x14ac:dyDescent="0.25">
      <c r="B55" s="46"/>
      <c r="C55" s="48"/>
      <c r="D55" s="48"/>
      <c r="E55" s="48"/>
      <c r="F55" s="48"/>
      <c r="G55" s="48"/>
      <c r="H55" s="52"/>
      <c r="I55" s="50"/>
      <c r="J55" s="50"/>
      <c r="K55" s="50"/>
      <c r="L55" s="51"/>
    </row>
    <row r="56" spans="2:12" s="34" customFormat="1" x14ac:dyDescent="0.25">
      <c r="B56" s="46"/>
      <c r="C56" s="48"/>
      <c r="D56" s="48"/>
      <c r="E56" s="48"/>
      <c r="F56" s="48"/>
      <c r="G56" s="48"/>
      <c r="H56" s="52"/>
      <c r="I56" s="50"/>
      <c r="J56" s="50"/>
      <c r="K56" s="50"/>
      <c r="L56" s="51"/>
    </row>
    <row r="57" spans="2:12" s="34" customFormat="1" x14ac:dyDescent="0.25">
      <c r="K57" s="35"/>
    </row>
    <row r="58" spans="2:12" s="34" customFormat="1" x14ac:dyDescent="0.25">
      <c r="K58" s="35"/>
    </row>
    <row r="59" spans="2:12" s="34" customFormat="1" x14ac:dyDescent="0.25">
      <c r="K59" s="35"/>
    </row>
    <row r="60" spans="2:12" s="34" customFormat="1" x14ac:dyDescent="0.25">
      <c r="K60" s="35"/>
    </row>
    <row r="61" spans="2:12" s="34" customFormat="1" x14ac:dyDescent="0.25">
      <c r="K61" s="35"/>
    </row>
    <row r="62" spans="2:12" s="34" customFormat="1" x14ac:dyDescent="0.25">
      <c r="K62" s="35"/>
    </row>
    <row r="63" spans="2:12" s="34" customFormat="1" x14ac:dyDescent="0.25">
      <c r="K63" s="35"/>
    </row>
    <row r="64" spans="2:12" s="34" customFormat="1" x14ac:dyDescent="0.25">
      <c r="K64" s="35"/>
    </row>
    <row r="65" spans="11:11" s="34" customFormat="1" x14ac:dyDescent="0.25">
      <c r="K65" s="35"/>
    </row>
    <row r="66" spans="11:11" s="34" customFormat="1" x14ac:dyDescent="0.25">
      <c r="K66" s="35"/>
    </row>
    <row r="67" spans="11:11" s="34" customFormat="1" x14ac:dyDescent="0.25">
      <c r="K67" s="35"/>
    </row>
    <row r="68" spans="11:11" s="34" customFormat="1" x14ac:dyDescent="0.25">
      <c r="K68" s="35"/>
    </row>
    <row r="69" spans="11:11" s="34" customFormat="1" x14ac:dyDescent="0.25">
      <c r="K69" s="35"/>
    </row>
    <row r="70" spans="11:11" s="34" customFormat="1" x14ac:dyDescent="0.25">
      <c r="K70" s="35"/>
    </row>
    <row r="71" spans="11:11" s="34" customFormat="1" x14ac:dyDescent="0.25">
      <c r="K71" s="35"/>
    </row>
    <row r="72" spans="11:11" s="34" customFormat="1" x14ac:dyDescent="0.25">
      <c r="K72" s="35"/>
    </row>
  </sheetData>
  <mergeCells count="11">
    <mergeCell ref="I52:K52"/>
    <mergeCell ref="L12:L13"/>
    <mergeCell ref="B2:L6"/>
    <mergeCell ref="H12:H13"/>
    <mergeCell ref="C12:D12"/>
    <mergeCell ref="B12:B13"/>
    <mergeCell ref="F12:F13"/>
    <mergeCell ref="G12:G13"/>
    <mergeCell ref="I11:K11"/>
    <mergeCell ref="E12:E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61"/>
  <sheetViews>
    <sheetView showGridLines="0" zoomScale="85" zoomScaleNormal="85" workbookViewId="0">
      <selection activeCell="F12" sqref="F12:F13"/>
    </sheetView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0">
        <v>1000000</v>
      </c>
    </row>
    <row r="2" spans="1:12" ht="15" customHeight="1" x14ac:dyDescent="0.25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2" ht="15.75" x14ac:dyDescent="0.25">
      <c r="B8" s="2" t="s">
        <v>11</v>
      </c>
    </row>
    <row r="9" spans="1:12" x14ac:dyDescent="0.2">
      <c r="B9" s="3" t="s">
        <v>2</v>
      </c>
    </row>
    <row r="11" spans="1:12" x14ac:dyDescent="0.25">
      <c r="B11" s="4"/>
      <c r="I11" s="77"/>
      <c r="J11" s="77"/>
      <c r="K11" s="77"/>
      <c r="L11" s="33" t="s">
        <v>28</v>
      </c>
    </row>
    <row r="12" spans="1:12" s="5" customFormat="1" ht="15" customHeight="1" x14ac:dyDescent="0.25">
      <c r="B12" s="75" t="s">
        <v>27</v>
      </c>
      <c r="C12" s="74" t="s">
        <v>0</v>
      </c>
      <c r="D12" s="74"/>
      <c r="E12" s="72" t="s">
        <v>13</v>
      </c>
      <c r="F12" s="72" t="s">
        <v>29</v>
      </c>
      <c r="G12" s="72" t="s">
        <v>71</v>
      </c>
      <c r="H12" s="72" t="s">
        <v>20</v>
      </c>
      <c r="I12" s="78" t="s">
        <v>22</v>
      </c>
      <c r="J12" s="78"/>
      <c r="K12" s="78"/>
      <c r="L12" s="69" t="s">
        <v>21</v>
      </c>
    </row>
    <row r="13" spans="1:12" s="5" customFormat="1" ht="50.1" customHeight="1" x14ac:dyDescent="0.25">
      <c r="B13" s="76"/>
      <c r="C13" s="66" t="s">
        <v>8</v>
      </c>
      <c r="D13" s="66" t="s">
        <v>7</v>
      </c>
      <c r="E13" s="73"/>
      <c r="F13" s="73"/>
      <c r="G13" s="73"/>
      <c r="H13" s="73"/>
      <c r="I13" s="66" t="s">
        <v>14</v>
      </c>
      <c r="J13" s="66" t="s">
        <v>15</v>
      </c>
      <c r="K13" s="67" t="s">
        <v>16</v>
      </c>
      <c r="L13" s="70"/>
    </row>
    <row r="14" spans="1:12" ht="20.100000000000001" customHeight="1" x14ac:dyDescent="0.25">
      <c r="B14" s="6" t="s">
        <v>30</v>
      </c>
      <c r="C14" s="8">
        <v>71826330</v>
      </c>
      <c r="D14" s="8">
        <v>68136374</v>
      </c>
      <c r="E14" s="19">
        <v>68136374</v>
      </c>
      <c r="F14" s="19">
        <v>46874343.040000021</v>
      </c>
      <c r="G14" s="8">
        <v>33233548.889999993</v>
      </c>
      <c r="H14" s="8"/>
      <c r="I14" s="13">
        <f>IF(ISERROR(+#REF!/E14)=TRUE,0,++#REF!/E14)</f>
        <v>0</v>
      </c>
      <c r="J14" s="13">
        <f>IF(ISERROR(+G14/E14)=TRUE,0,++G14/E14)</f>
        <v>0.48775047656630499</v>
      </c>
      <c r="K14" s="13">
        <f>IF(ISERROR(+H14/E14)=TRUE,0,++H14/E14)</f>
        <v>0</v>
      </c>
      <c r="L14" s="16">
        <f>+D14-G14</f>
        <v>34902825.110000007</v>
      </c>
    </row>
    <row r="15" spans="1:12" ht="20.100000000000001" customHeight="1" x14ac:dyDescent="0.25">
      <c r="B15" s="7" t="s">
        <v>31</v>
      </c>
      <c r="C15" s="9">
        <v>4240076</v>
      </c>
      <c r="D15" s="9">
        <v>5777439</v>
      </c>
      <c r="E15" s="20">
        <v>5777439</v>
      </c>
      <c r="F15" s="23">
        <v>1639125.66</v>
      </c>
      <c r="G15" s="9">
        <v>1316378.2100000002</v>
      </c>
      <c r="H15" s="9"/>
      <c r="I15" s="14">
        <f>IF(ISERROR(+#REF!/E15)=TRUE,0,++#REF!/E15)</f>
        <v>0</v>
      </c>
      <c r="J15" s="14">
        <f t="shared" ref="J15:J45" si="0">IF(ISERROR(+G15/E15)=TRUE,0,++G15/E15)</f>
        <v>0.22784804997508415</v>
      </c>
      <c r="K15" s="14">
        <f t="shared" ref="K15:K45" si="1">IF(ISERROR(+H15/E15)=TRUE,0,++H15/E15)</f>
        <v>0</v>
      </c>
      <c r="L15" s="17">
        <f t="shared" ref="L15:L45" si="2">+D15-G15</f>
        <v>4461060.79</v>
      </c>
    </row>
    <row r="16" spans="1:12" ht="20.100000000000001" customHeight="1" x14ac:dyDescent="0.25">
      <c r="B16" s="7" t="s">
        <v>32</v>
      </c>
      <c r="C16" s="9">
        <v>5734517</v>
      </c>
      <c r="D16" s="9">
        <v>6150512</v>
      </c>
      <c r="E16" s="20">
        <v>6150512</v>
      </c>
      <c r="F16" s="23">
        <v>3555805.2800000003</v>
      </c>
      <c r="G16" s="9">
        <v>3127641.4299999997</v>
      </c>
      <c r="H16" s="9"/>
      <c r="I16" s="14"/>
      <c r="J16" s="14">
        <f t="shared" si="0"/>
        <v>0.50851724701943513</v>
      </c>
      <c r="K16" s="14">
        <f t="shared" si="1"/>
        <v>0</v>
      </c>
      <c r="L16" s="17">
        <f t="shared" si="2"/>
        <v>3022870.5700000003</v>
      </c>
    </row>
    <row r="17" spans="2:12" ht="20.100000000000001" customHeight="1" x14ac:dyDescent="0.25">
      <c r="B17" s="7" t="s">
        <v>33</v>
      </c>
      <c r="C17" s="9">
        <v>20371200</v>
      </c>
      <c r="D17" s="9">
        <v>20385408</v>
      </c>
      <c r="E17" s="20">
        <v>20385408</v>
      </c>
      <c r="F17" s="23">
        <v>11694499.610000001</v>
      </c>
      <c r="G17" s="9">
        <v>10294988.000000002</v>
      </c>
      <c r="H17" s="9"/>
      <c r="I17" s="14"/>
      <c r="J17" s="14">
        <f t="shared" si="0"/>
        <v>0.50501751056441946</v>
      </c>
      <c r="K17" s="14">
        <f t="shared" si="1"/>
        <v>0</v>
      </c>
      <c r="L17" s="17">
        <f t="shared" si="2"/>
        <v>10090419.999999998</v>
      </c>
    </row>
    <row r="18" spans="2:12" ht="20.100000000000001" customHeight="1" x14ac:dyDescent="0.25">
      <c r="B18" s="7" t="s">
        <v>34</v>
      </c>
      <c r="C18" s="9">
        <v>4272321</v>
      </c>
      <c r="D18" s="9">
        <v>2715580</v>
      </c>
      <c r="E18" s="20">
        <v>2715580</v>
      </c>
      <c r="F18" s="23">
        <v>1984449.97</v>
      </c>
      <c r="G18" s="9">
        <v>1742304.2099999997</v>
      </c>
      <c r="H18" s="9"/>
      <c r="I18" s="14"/>
      <c r="J18" s="14">
        <f t="shared" si="0"/>
        <v>0.64159561125063513</v>
      </c>
      <c r="K18" s="14">
        <f t="shared" si="1"/>
        <v>0</v>
      </c>
      <c r="L18" s="17">
        <f t="shared" si="2"/>
        <v>973275.79000000027</v>
      </c>
    </row>
    <row r="19" spans="2:12" ht="20.100000000000001" customHeight="1" x14ac:dyDescent="0.25">
      <c r="B19" s="7" t="s">
        <v>35</v>
      </c>
      <c r="C19" s="9">
        <v>15647775</v>
      </c>
      <c r="D19" s="9">
        <v>15647775</v>
      </c>
      <c r="E19" s="20">
        <v>15647775</v>
      </c>
      <c r="F19" s="23">
        <v>12079272.610000001</v>
      </c>
      <c r="G19" s="9">
        <v>9672710.4000000004</v>
      </c>
      <c r="H19" s="9"/>
      <c r="I19" s="14"/>
      <c r="J19" s="14">
        <f t="shared" si="0"/>
        <v>0.61815244659384483</v>
      </c>
      <c r="K19" s="14">
        <f t="shared" si="1"/>
        <v>0</v>
      </c>
      <c r="L19" s="17">
        <f t="shared" si="2"/>
        <v>5975064.5999999996</v>
      </c>
    </row>
    <row r="20" spans="2:12" ht="20.100000000000001" customHeight="1" x14ac:dyDescent="0.25">
      <c r="B20" s="7" t="s">
        <v>36</v>
      </c>
      <c r="C20" s="9">
        <v>16500000</v>
      </c>
      <c r="D20" s="9">
        <v>16500000</v>
      </c>
      <c r="E20" s="20">
        <v>16500000</v>
      </c>
      <c r="F20" s="23">
        <v>7697948.2599999979</v>
      </c>
      <c r="G20" s="9">
        <v>5987079.4400000004</v>
      </c>
      <c r="H20" s="9"/>
      <c r="I20" s="14"/>
      <c r="J20" s="14">
        <f t="shared" si="0"/>
        <v>0.3628532993939394</v>
      </c>
      <c r="K20" s="14">
        <f t="shared" si="1"/>
        <v>0</v>
      </c>
      <c r="L20" s="17">
        <f t="shared" si="2"/>
        <v>10512920.559999999</v>
      </c>
    </row>
    <row r="21" spans="2:12" ht="20.100000000000001" customHeight="1" x14ac:dyDescent="0.25">
      <c r="B21" s="7" t="s">
        <v>37</v>
      </c>
      <c r="C21" s="9">
        <v>10500000</v>
      </c>
      <c r="D21" s="9">
        <v>12302382</v>
      </c>
      <c r="E21" s="20">
        <v>12302382</v>
      </c>
      <c r="F21" s="23">
        <v>10004280.960000001</v>
      </c>
      <c r="G21" s="9">
        <v>7669199.8300000001</v>
      </c>
      <c r="H21" s="9"/>
      <c r="I21" s="14"/>
      <c r="J21" s="14">
        <f t="shared" si="0"/>
        <v>0.62339145622368086</v>
      </c>
      <c r="K21" s="14">
        <f t="shared" si="1"/>
        <v>0</v>
      </c>
      <c r="L21" s="17">
        <f t="shared" si="2"/>
        <v>4633182.17</v>
      </c>
    </row>
    <row r="22" spans="2:12" ht="20.100000000000001" customHeight="1" x14ac:dyDescent="0.25">
      <c r="B22" s="7" t="s">
        <v>38</v>
      </c>
      <c r="C22" s="9">
        <v>5218754</v>
      </c>
      <c r="D22" s="9">
        <v>5218754</v>
      </c>
      <c r="E22" s="20">
        <v>5218754</v>
      </c>
      <c r="F22" s="23">
        <v>3079078.1399999997</v>
      </c>
      <c r="G22" s="9">
        <v>2959473.09</v>
      </c>
      <c r="H22" s="9"/>
      <c r="I22" s="14"/>
      <c r="J22" s="14">
        <f t="shared" si="0"/>
        <v>0.56708422930071045</v>
      </c>
      <c r="K22" s="14">
        <f t="shared" si="1"/>
        <v>0</v>
      </c>
      <c r="L22" s="17">
        <f t="shared" si="2"/>
        <v>2259280.91</v>
      </c>
    </row>
    <row r="23" spans="2:12" ht="20.100000000000001" customHeight="1" x14ac:dyDescent="0.25">
      <c r="B23" s="7" t="s">
        <v>39</v>
      </c>
      <c r="C23" s="9">
        <v>3341800</v>
      </c>
      <c r="D23" s="9">
        <v>4805598</v>
      </c>
      <c r="E23" s="20">
        <v>4805598</v>
      </c>
      <c r="F23" s="23">
        <v>3906732.3699999987</v>
      </c>
      <c r="G23" s="9">
        <v>2909731.3499999992</v>
      </c>
      <c r="H23" s="9"/>
      <c r="I23" s="14"/>
      <c r="J23" s="14">
        <f t="shared" si="0"/>
        <v>0.60548788100877338</v>
      </c>
      <c r="K23" s="14">
        <f t="shared" si="1"/>
        <v>0</v>
      </c>
      <c r="L23" s="17">
        <f t="shared" si="2"/>
        <v>1895866.6500000008</v>
      </c>
    </row>
    <row r="24" spans="2:12" ht="20.100000000000001" customHeight="1" x14ac:dyDescent="0.25">
      <c r="B24" s="7" t="s">
        <v>40</v>
      </c>
      <c r="C24" s="9">
        <v>12640000</v>
      </c>
      <c r="D24" s="9">
        <v>13542892</v>
      </c>
      <c r="E24" s="20">
        <v>13542892</v>
      </c>
      <c r="F24" s="23">
        <v>11433643.73</v>
      </c>
      <c r="G24" s="9">
        <v>8745432.0100000016</v>
      </c>
      <c r="H24" s="9"/>
      <c r="I24" s="14"/>
      <c r="J24" s="14">
        <f t="shared" si="0"/>
        <v>0.64575808549606695</v>
      </c>
      <c r="K24" s="14">
        <f t="shared" si="1"/>
        <v>0</v>
      </c>
      <c r="L24" s="17">
        <f t="shared" si="2"/>
        <v>4797459.9899999984</v>
      </c>
    </row>
    <row r="25" spans="2:12" ht="20.100000000000001" customHeight="1" x14ac:dyDescent="0.25">
      <c r="B25" s="7" t="s">
        <v>41</v>
      </c>
      <c r="C25" s="9">
        <v>5399077</v>
      </c>
      <c r="D25" s="9">
        <v>7076149</v>
      </c>
      <c r="E25" s="20">
        <v>7076149</v>
      </c>
      <c r="F25" s="23">
        <v>4465349.6500000004</v>
      </c>
      <c r="G25" s="9">
        <v>3961204.8400000008</v>
      </c>
      <c r="H25" s="9"/>
      <c r="I25" s="14"/>
      <c r="J25" s="14">
        <f t="shared" si="0"/>
        <v>0.55979669732788284</v>
      </c>
      <c r="K25" s="14">
        <f t="shared" si="1"/>
        <v>0</v>
      </c>
      <c r="L25" s="17">
        <f t="shared" si="2"/>
        <v>3114944.1599999992</v>
      </c>
    </row>
    <row r="26" spans="2:12" ht="20.100000000000001" customHeight="1" x14ac:dyDescent="0.25">
      <c r="B26" s="7" t="s">
        <v>42</v>
      </c>
      <c r="C26" s="9">
        <v>12970307</v>
      </c>
      <c r="D26" s="9">
        <v>18262574</v>
      </c>
      <c r="E26" s="20">
        <v>18262574</v>
      </c>
      <c r="F26" s="23">
        <v>8277557.5400000019</v>
      </c>
      <c r="G26" s="9">
        <v>7783567.0900000008</v>
      </c>
      <c r="H26" s="9"/>
      <c r="I26" s="14"/>
      <c r="J26" s="14">
        <f t="shared" si="0"/>
        <v>0.42620317869759217</v>
      </c>
      <c r="K26" s="14">
        <f t="shared" si="1"/>
        <v>0</v>
      </c>
      <c r="L26" s="17">
        <f t="shared" si="2"/>
        <v>10479006.91</v>
      </c>
    </row>
    <row r="27" spans="2:12" ht="20.100000000000001" customHeight="1" x14ac:dyDescent="0.25">
      <c r="B27" s="7" t="s">
        <v>43</v>
      </c>
      <c r="C27" s="9">
        <v>9600000</v>
      </c>
      <c r="D27" s="9">
        <v>11678574</v>
      </c>
      <c r="E27" s="20">
        <v>11678574</v>
      </c>
      <c r="F27" s="23">
        <v>9783298.6899999976</v>
      </c>
      <c r="G27" s="9">
        <v>7155937.1699999971</v>
      </c>
      <c r="H27" s="9"/>
      <c r="I27" s="14"/>
      <c r="J27" s="14">
        <f t="shared" si="0"/>
        <v>0.61274066251581716</v>
      </c>
      <c r="K27" s="14">
        <f t="shared" si="1"/>
        <v>0</v>
      </c>
      <c r="L27" s="17">
        <f t="shared" si="2"/>
        <v>4522636.8300000029</v>
      </c>
    </row>
    <row r="28" spans="2:12" ht="20.100000000000001" customHeight="1" x14ac:dyDescent="0.25">
      <c r="B28" s="7" t="s">
        <v>44</v>
      </c>
      <c r="C28" s="9">
        <v>6100000</v>
      </c>
      <c r="D28" s="9">
        <v>7198398</v>
      </c>
      <c r="E28" s="20">
        <v>7198398</v>
      </c>
      <c r="F28" s="23">
        <v>6608459.370000001</v>
      </c>
      <c r="G28" s="9">
        <v>5392558.1400000006</v>
      </c>
      <c r="H28" s="9"/>
      <c r="I28" s="14"/>
      <c r="J28" s="14">
        <f t="shared" si="0"/>
        <v>0.74913309044595766</v>
      </c>
      <c r="K28" s="14">
        <f t="shared" si="1"/>
        <v>0</v>
      </c>
      <c r="L28" s="17">
        <f t="shared" si="2"/>
        <v>1805839.8599999994</v>
      </c>
    </row>
    <row r="29" spans="2:12" ht="20.100000000000001" customHeight="1" x14ac:dyDescent="0.25">
      <c r="B29" s="7" t="s">
        <v>45</v>
      </c>
      <c r="C29" s="9">
        <v>7665813</v>
      </c>
      <c r="D29" s="9">
        <v>8000000</v>
      </c>
      <c r="E29" s="20">
        <v>8000000</v>
      </c>
      <c r="F29" s="23">
        <v>6320199.5299999993</v>
      </c>
      <c r="G29" s="9">
        <v>4464248.0900000008</v>
      </c>
      <c r="H29" s="9"/>
      <c r="I29" s="14"/>
      <c r="J29" s="14">
        <f t="shared" si="0"/>
        <v>0.5580310112500001</v>
      </c>
      <c r="K29" s="14">
        <f t="shared" si="1"/>
        <v>0</v>
      </c>
      <c r="L29" s="17">
        <f t="shared" si="2"/>
        <v>3535751.9099999992</v>
      </c>
    </row>
    <row r="30" spans="2:12" ht="20.100000000000001" customHeight="1" x14ac:dyDescent="0.25">
      <c r="B30" s="7" t="s">
        <v>46</v>
      </c>
      <c r="C30" s="9">
        <v>1838084</v>
      </c>
      <c r="D30" s="9">
        <v>2873446</v>
      </c>
      <c r="E30" s="20">
        <v>2873446</v>
      </c>
      <c r="F30" s="23">
        <v>1665876.75</v>
      </c>
      <c r="G30" s="9">
        <v>1041804.72</v>
      </c>
      <c r="H30" s="9"/>
      <c r="I30" s="14"/>
      <c r="J30" s="14">
        <f t="shared" si="0"/>
        <v>0.36256283222305202</v>
      </c>
      <c r="K30" s="14">
        <f t="shared" si="1"/>
        <v>0</v>
      </c>
      <c r="L30" s="17">
        <f t="shared" si="2"/>
        <v>1831641.28</v>
      </c>
    </row>
    <row r="31" spans="2:12" ht="20.100000000000001" customHeight="1" x14ac:dyDescent="0.25">
      <c r="B31" s="7" t="s">
        <v>47</v>
      </c>
      <c r="C31" s="9">
        <v>3770850</v>
      </c>
      <c r="D31" s="9">
        <v>3285413</v>
      </c>
      <c r="E31" s="20">
        <v>3285413</v>
      </c>
      <c r="F31" s="23">
        <v>1991464.18</v>
      </c>
      <c r="G31" s="9">
        <v>1593339.8800000001</v>
      </c>
      <c r="H31" s="9"/>
      <c r="I31" s="14"/>
      <c r="J31" s="14">
        <f t="shared" si="0"/>
        <v>0.48497399870275065</v>
      </c>
      <c r="K31" s="14">
        <f t="shared" si="1"/>
        <v>0</v>
      </c>
      <c r="L31" s="17">
        <f t="shared" si="2"/>
        <v>1692073.1199999999</v>
      </c>
    </row>
    <row r="32" spans="2:12" ht="20.100000000000001" customHeight="1" x14ac:dyDescent="0.25">
      <c r="B32" s="7" t="s">
        <v>48</v>
      </c>
      <c r="C32" s="9">
        <v>3713223</v>
      </c>
      <c r="D32" s="9">
        <v>4762893</v>
      </c>
      <c r="E32" s="20">
        <v>4762893</v>
      </c>
      <c r="F32" s="23">
        <v>4689361.7700000005</v>
      </c>
      <c r="G32" s="9">
        <v>2976421.36</v>
      </c>
      <c r="H32" s="9"/>
      <c r="I32" s="14"/>
      <c r="J32" s="14">
        <f t="shared" si="0"/>
        <v>0.62491879620222412</v>
      </c>
      <c r="K32" s="14">
        <f t="shared" si="1"/>
        <v>0</v>
      </c>
      <c r="L32" s="17">
        <f t="shared" si="2"/>
        <v>1786471.6400000001</v>
      </c>
    </row>
    <row r="33" spans="2:12" ht="20.100000000000001" customHeight="1" x14ac:dyDescent="0.25">
      <c r="B33" s="7" t="s">
        <v>49</v>
      </c>
      <c r="C33" s="9">
        <v>2582004</v>
      </c>
      <c r="D33" s="9">
        <v>2582004</v>
      </c>
      <c r="E33" s="20">
        <v>2582004</v>
      </c>
      <c r="F33" s="23">
        <v>2489364.62</v>
      </c>
      <c r="G33" s="9">
        <v>2102753.0099999998</v>
      </c>
      <c r="H33" s="9"/>
      <c r="I33" s="14"/>
      <c r="J33" s="14">
        <f t="shared" si="0"/>
        <v>0.81438797538656016</v>
      </c>
      <c r="K33" s="14">
        <f t="shared" si="1"/>
        <v>0</v>
      </c>
      <c r="L33" s="17">
        <f t="shared" si="2"/>
        <v>479250.99000000022</v>
      </c>
    </row>
    <row r="34" spans="2:12" ht="20.100000000000001" customHeight="1" x14ac:dyDescent="0.25">
      <c r="B34" s="7" t="s">
        <v>50</v>
      </c>
      <c r="C34" s="9">
        <v>2981000</v>
      </c>
      <c r="D34" s="9">
        <v>3658939</v>
      </c>
      <c r="E34" s="20">
        <v>3658939</v>
      </c>
      <c r="F34" s="23">
        <v>3117009.5300000003</v>
      </c>
      <c r="G34" s="9">
        <v>3049530.2300000004</v>
      </c>
      <c r="H34" s="9"/>
      <c r="I34" s="14"/>
      <c r="J34" s="14">
        <f t="shared" si="0"/>
        <v>0.83344658929815463</v>
      </c>
      <c r="K34" s="14">
        <f t="shared" si="1"/>
        <v>0</v>
      </c>
      <c r="L34" s="17">
        <f t="shared" si="2"/>
        <v>609408.76999999955</v>
      </c>
    </row>
    <row r="35" spans="2:12" ht="20.100000000000001" customHeight="1" x14ac:dyDescent="0.25">
      <c r="B35" s="7" t="s">
        <v>51</v>
      </c>
      <c r="C35" s="9">
        <v>3010862</v>
      </c>
      <c r="D35" s="9">
        <v>5784562</v>
      </c>
      <c r="E35" s="20">
        <v>5784562</v>
      </c>
      <c r="F35" s="23">
        <v>3522010.41</v>
      </c>
      <c r="G35" s="9">
        <v>2888061.6399999997</v>
      </c>
      <c r="H35" s="9"/>
      <c r="I35" s="14"/>
      <c r="J35" s="14">
        <f t="shared" si="0"/>
        <v>0.49927058263011093</v>
      </c>
      <c r="K35" s="14">
        <f t="shared" si="1"/>
        <v>0</v>
      </c>
      <c r="L35" s="17">
        <f t="shared" si="2"/>
        <v>2896500.3600000003</v>
      </c>
    </row>
    <row r="36" spans="2:12" ht="20.100000000000001" customHeight="1" x14ac:dyDescent="0.25">
      <c r="B36" s="7" t="s">
        <v>52</v>
      </c>
      <c r="C36" s="9">
        <v>4500000</v>
      </c>
      <c r="D36" s="9">
        <v>3239343</v>
      </c>
      <c r="E36" s="20">
        <v>3239343</v>
      </c>
      <c r="F36" s="23">
        <v>3094695.04</v>
      </c>
      <c r="G36" s="9">
        <v>2384291.0099999998</v>
      </c>
      <c r="H36" s="9"/>
      <c r="I36" s="14"/>
      <c r="J36" s="14">
        <f t="shared" si="0"/>
        <v>0.73604153990485099</v>
      </c>
      <c r="K36" s="14">
        <f t="shared" si="1"/>
        <v>0</v>
      </c>
      <c r="L36" s="17">
        <f t="shared" si="2"/>
        <v>855051.99000000022</v>
      </c>
    </row>
    <row r="37" spans="2:12" ht="20.100000000000001" customHeight="1" x14ac:dyDescent="0.25">
      <c r="B37" s="7" t="s">
        <v>53</v>
      </c>
      <c r="C37" s="9">
        <v>1639304</v>
      </c>
      <c r="D37" s="9">
        <v>1833220</v>
      </c>
      <c r="E37" s="20">
        <v>1833220</v>
      </c>
      <c r="F37" s="23">
        <v>1525578.96</v>
      </c>
      <c r="G37" s="9">
        <v>1416122.85</v>
      </c>
      <c r="H37" s="9"/>
      <c r="I37" s="14"/>
      <c r="J37" s="14">
        <f t="shared" si="0"/>
        <v>0.77247839866464474</v>
      </c>
      <c r="K37" s="14">
        <f t="shared" si="1"/>
        <v>0</v>
      </c>
      <c r="L37" s="17">
        <f t="shared" si="2"/>
        <v>417097.14999999991</v>
      </c>
    </row>
    <row r="38" spans="2:12" ht="20.100000000000001" customHeight="1" x14ac:dyDescent="0.25">
      <c r="B38" s="7" t="s">
        <v>54</v>
      </c>
      <c r="C38" s="9">
        <v>163328</v>
      </c>
      <c r="D38" s="9">
        <v>2114509</v>
      </c>
      <c r="E38" s="20">
        <v>2114509</v>
      </c>
      <c r="F38" s="23">
        <v>2008124.8900000001</v>
      </c>
      <c r="G38" s="9">
        <v>1992428.57</v>
      </c>
      <c r="H38" s="9"/>
      <c r="I38" s="14"/>
      <c r="J38" s="14">
        <f t="shared" si="0"/>
        <v>0.94226535332788841</v>
      </c>
      <c r="K38" s="14">
        <f t="shared" si="1"/>
        <v>0</v>
      </c>
      <c r="L38" s="17">
        <f t="shared" si="2"/>
        <v>122080.42999999993</v>
      </c>
    </row>
    <row r="39" spans="2:12" ht="20.100000000000001" customHeight="1" x14ac:dyDescent="0.25">
      <c r="B39" s="7" t="s">
        <v>55</v>
      </c>
      <c r="C39" s="9">
        <v>2389000</v>
      </c>
      <c r="D39" s="9">
        <v>4025813</v>
      </c>
      <c r="E39" s="20">
        <v>4025813</v>
      </c>
      <c r="F39" s="23">
        <v>1752501.3400000003</v>
      </c>
      <c r="G39" s="9">
        <v>1576330.6800000004</v>
      </c>
      <c r="H39" s="9"/>
      <c r="I39" s="14"/>
      <c r="J39" s="14">
        <f t="shared" si="0"/>
        <v>0.39155586213269228</v>
      </c>
      <c r="K39" s="14">
        <f t="shared" si="1"/>
        <v>0</v>
      </c>
      <c r="L39" s="17">
        <f t="shared" si="2"/>
        <v>2449482.3199999994</v>
      </c>
    </row>
    <row r="40" spans="2:12" ht="20.100000000000001" customHeight="1" x14ac:dyDescent="0.25">
      <c r="B40" s="7" t="s">
        <v>56</v>
      </c>
      <c r="C40" s="9">
        <v>1261191</v>
      </c>
      <c r="D40" s="9">
        <v>1261191</v>
      </c>
      <c r="E40" s="20">
        <v>1261191</v>
      </c>
      <c r="F40" s="23">
        <v>787791.30999999994</v>
      </c>
      <c r="G40" s="9">
        <v>469571.31000000006</v>
      </c>
      <c r="H40" s="9"/>
      <c r="I40" s="14"/>
      <c r="J40" s="14">
        <f t="shared" si="0"/>
        <v>0.37232370830429334</v>
      </c>
      <c r="K40" s="14">
        <f t="shared" si="1"/>
        <v>0</v>
      </c>
      <c r="L40" s="17">
        <f t="shared" si="2"/>
        <v>791619.69</v>
      </c>
    </row>
    <row r="41" spans="2:12" ht="20.100000000000001" customHeight="1" x14ac:dyDescent="0.25">
      <c r="B41" s="7" t="s">
        <v>57</v>
      </c>
      <c r="C41" s="9">
        <v>1300000</v>
      </c>
      <c r="D41" s="9">
        <v>2861043</v>
      </c>
      <c r="E41" s="20">
        <v>2861043</v>
      </c>
      <c r="F41" s="23">
        <v>822557.59</v>
      </c>
      <c r="G41" s="9">
        <v>797161.47</v>
      </c>
      <c r="H41" s="9"/>
      <c r="I41" s="14"/>
      <c r="J41" s="14">
        <f t="shared" si="0"/>
        <v>0.27862617583867139</v>
      </c>
      <c r="K41" s="14">
        <f t="shared" si="1"/>
        <v>0</v>
      </c>
      <c r="L41" s="17">
        <f t="shared" si="2"/>
        <v>2063881.53</v>
      </c>
    </row>
    <row r="42" spans="2:12" ht="20.100000000000001" customHeight="1" x14ac:dyDescent="0.25">
      <c r="B42" s="7" t="s">
        <v>58</v>
      </c>
      <c r="C42" s="9">
        <v>6135903</v>
      </c>
      <c r="D42" s="9">
        <v>6073396</v>
      </c>
      <c r="E42" s="20">
        <v>6073396</v>
      </c>
      <c r="F42" s="23">
        <v>3389939.7500000005</v>
      </c>
      <c r="G42" s="9">
        <v>3054222.97</v>
      </c>
      <c r="H42" s="9"/>
      <c r="I42" s="14"/>
      <c r="J42" s="14">
        <f t="shared" si="0"/>
        <v>0.50288553059935504</v>
      </c>
      <c r="K42" s="14">
        <f t="shared" si="1"/>
        <v>0</v>
      </c>
      <c r="L42" s="17">
        <f t="shared" si="2"/>
        <v>3019173.03</v>
      </c>
    </row>
    <row r="43" spans="2:12" ht="20.100000000000001" customHeight="1" x14ac:dyDescent="0.25">
      <c r="B43" s="7" t="s">
        <v>59</v>
      </c>
      <c r="C43" s="9">
        <v>7432268</v>
      </c>
      <c r="D43" s="9">
        <v>6119836</v>
      </c>
      <c r="E43" s="20">
        <v>6119836</v>
      </c>
      <c r="F43" s="23">
        <v>3881642.3099999996</v>
      </c>
      <c r="G43" s="9">
        <v>3395678.0300000003</v>
      </c>
      <c r="H43" s="9"/>
      <c r="I43" s="14"/>
      <c r="J43" s="14">
        <f t="shared" si="0"/>
        <v>0.55486422021766602</v>
      </c>
      <c r="K43" s="14">
        <f t="shared" si="1"/>
        <v>0</v>
      </c>
      <c r="L43" s="17">
        <f t="shared" si="2"/>
        <v>2724157.9699999997</v>
      </c>
    </row>
    <row r="44" spans="2:12" ht="20.100000000000001" customHeight="1" x14ac:dyDescent="0.25">
      <c r="B44" s="7" t="s">
        <v>60</v>
      </c>
      <c r="C44" s="9">
        <v>10002456</v>
      </c>
      <c r="D44" s="9">
        <v>9654305</v>
      </c>
      <c r="E44" s="20">
        <v>9654305</v>
      </c>
      <c r="F44" s="23">
        <v>3668271.46</v>
      </c>
      <c r="G44" s="9">
        <v>2475557.9900000002</v>
      </c>
      <c r="H44" s="9"/>
      <c r="I44" s="14"/>
      <c r="J44" s="14">
        <f t="shared" si="0"/>
        <v>0.25642011413561105</v>
      </c>
      <c r="K44" s="14">
        <f t="shared" si="1"/>
        <v>0</v>
      </c>
      <c r="L44" s="17">
        <f t="shared" si="2"/>
        <v>7178747.0099999998</v>
      </c>
    </row>
    <row r="45" spans="2:12" ht="20.100000000000001" customHeight="1" x14ac:dyDescent="0.25">
      <c r="B45" s="7" t="s">
        <v>61</v>
      </c>
      <c r="C45" s="9">
        <v>630907</v>
      </c>
      <c r="D45" s="9">
        <v>5877200</v>
      </c>
      <c r="E45" s="20">
        <v>5877200</v>
      </c>
      <c r="F45" s="23">
        <v>2543631.4500000002</v>
      </c>
      <c r="G45" s="9">
        <v>1357865.65</v>
      </c>
      <c r="H45" s="9"/>
      <c r="I45" s="14"/>
      <c r="J45" s="14">
        <f t="shared" si="0"/>
        <v>0.23103955114680458</v>
      </c>
      <c r="K45" s="14">
        <f t="shared" si="1"/>
        <v>0</v>
      </c>
      <c r="L45" s="17">
        <f t="shared" si="2"/>
        <v>4519334.3499999996</v>
      </c>
    </row>
    <row r="46" spans="2:12" ht="23.25" customHeight="1" x14ac:dyDescent="0.25">
      <c r="B46" s="29" t="s">
        <v>9</v>
      </c>
      <c r="C46" s="11">
        <f t="shared" ref="C46:H46" si="3">SUM(C14:C45)</f>
        <v>265378350</v>
      </c>
      <c r="D46" s="11">
        <f t="shared" si="3"/>
        <v>289405522</v>
      </c>
      <c r="E46" s="11">
        <f t="shared" si="3"/>
        <v>289405522</v>
      </c>
      <c r="F46" s="11">
        <f t="shared" si="3"/>
        <v>190353865.77000007</v>
      </c>
      <c r="G46" s="11">
        <f t="shared" si="3"/>
        <v>148987143.56000003</v>
      </c>
      <c r="H46" s="11">
        <f t="shared" si="3"/>
        <v>0</v>
      </c>
      <c r="I46" s="15">
        <f>IF(ISERROR(+#REF!/E46)=TRUE,0,++#REF!/E46)</f>
        <v>0</v>
      </c>
      <c r="J46" s="15">
        <f>IF(ISERROR(+G46/E46)=TRUE,0,++G46/E46)</f>
        <v>0.51480408020687329</v>
      </c>
      <c r="K46" s="15">
        <f>IF(ISERROR(+H46/E46)=TRUE,0,++H46/E46)</f>
        <v>0</v>
      </c>
      <c r="L46" s="18">
        <f>SUM(L14:L45)</f>
        <v>140418378.43999997</v>
      </c>
    </row>
    <row r="47" spans="2:12" x14ac:dyDescent="0.2">
      <c r="B47" s="12" t="s">
        <v>70</v>
      </c>
    </row>
    <row r="49" spans="2:11" s="30" customFormat="1" x14ac:dyDescent="0.25">
      <c r="K49" s="36"/>
    </row>
    <row r="50" spans="2:11" s="34" customFormat="1" x14ac:dyDescent="0.25">
      <c r="K50" s="35"/>
    </row>
    <row r="51" spans="2:11" s="34" customFormat="1" x14ac:dyDescent="0.25">
      <c r="K51" s="35"/>
    </row>
    <row r="52" spans="2:11" s="34" customFormat="1" x14ac:dyDescent="0.25">
      <c r="B52" s="43" t="s">
        <v>62</v>
      </c>
      <c r="C52" s="43" t="s">
        <v>8</v>
      </c>
      <c r="D52" s="43" t="s">
        <v>7</v>
      </c>
      <c r="E52" s="44" t="s">
        <v>23</v>
      </c>
      <c r="F52" s="44" t="s">
        <v>24</v>
      </c>
      <c r="G52" s="44" t="s">
        <v>68</v>
      </c>
      <c r="K52" s="35"/>
    </row>
    <row r="53" spans="2:11" s="34" customFormat="1" x14ac:dyDescent="0.25">
      <c r="B53" s="34" t="s">
        <v>63</v>
      </c>
      <c r="C53" s="53">
        <f>C46/$A$1</f>
        <v>265.37835000000001</v>
      </c>
      <c r="D53" s="53">
        <f>D46/$A$1</f>
        <v>289.40552200000002</v>
      </c>
      <c r="E53" s="53">
        <f>E46/$A$1</f>
        <v>289.40552200000002</v>
      </c>
      <c r="F53" s="53">
        <f>F46/$A$1</f>
        <v>190.35386577000008</v>
      </c>
      <c r="G53" s="53">
        <f>G46/$A$1</f>
        <v>148.98714356000002</v>
      </c>
      <c r="K53" s="35"/>
    </row>
    <row r="54" spans="2:11" s="34" customFormat="1" x14ac:dyDescent="0.25">
      <c r="C54" s="53"/>
      <c r="D54" s="53"/>
      <c r="E54" s="53"/>
      <c r="F54" s="53"/>
      <c r="G54" s="53"/>
      <c r="K54" s="35"/>
    </row>
    <row r="55" spans="2:11" s="34" customFormat="1" x14ac:dyDescent="0.25">
      <c r="C55" s="53"/>
      <c r="D55" s="53"/>
      <c r="E55" s="53"/>
      <c r="F55" s="53"/>
      <c r="G55" s="53"/>
      <c r="K55" s="35"/>
    </row>
    <row r="56" spans="2:11" s="34" customFormat="1" x14ac:dyDescent="0.25">
      <c r="C56" s="53"/>
      <c r="D56" s="53"/>
      <c r="E56" s="53"/>
      <c r="F56" s="53"/>
      <c r="G56" s="53"/>
      <c r="K56" s="35"/>
    </row>
    <row r="57" spans="2:11" s="34" customFormat="1" x14ac:dyDescent="0.25">
      <c r="K57" s="35"/>
    </row>
    <row r="58" spans="2:11" s="34" customFormat="1" x14ac:dyDescent="0.25">
      <c r="K58" s="35"/>
    </row>
    <row r="59" spans="2:11" s="34" customFormat="1" x14ac:dyDescent="0.25">
      <c r="K59" s="35"/>
    </row>
    <row r="60" spans="2:11" s="34" customFormat="1" x14ac:dyDescent="0.25">
      <c r="K60" s="35"/>
    </row>
    <row r="61" spans="2:11" s="34" customFormat="1" x14ac:dyDescent="0.25">
      <c r="K61" s="35"/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59"/>
  <sheetViews>
    <sheetView showGridLines="0" zoomScale="85" zoomScaleNormal="85" workbookViewId="0">
      <selection activeCell="F12" sqref="F12:F13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0">
        <v>1000000</v>
      </c>
    </row>
    <row r="2" spans="1:12" ht="15" customHeight="1" x14ac:dyDescent="0.25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2" ht="15.75" x14ac:dyDescent="0.25">
      <c r="B8" s="2" t="s">
        <v>12</v>
      </c>
    </row>
    <row r="9" spans="1:12" x14ac:dyDescent="0.2">
      <c r="B9" s="3" t="s">
        <v>2</v>
      </c>
    </row>
    <row r="11" spans="1:12" x14ac:dyDescent="0.25">
      <c r="B11" s="4"/>
      <c r="I11" s="77"/>
      <c r="J11" s="77"/>
      <c r="K11" s="77"/>
      <c r="L11" s="33" t="s">
        <v>28</v>
      </c>
    </row>
    <row r="12" spans="1:12" s="5" customFormat="1" ht="15" customHeight="1" x14ac:dyDescent="0.25">
      <c r="B12" s="75" t="s">
        <v>27</v>
      </c>
      <c r="C12" s="74" t="s">
        <v>0</v>
      </c>
      <c r="D12" s="74"/>
      <c r="E12" s="72" t="s">
        <v>13</v>
      </c>
      <c r="F12" s="72" t="s">
        <v>29</v>
      </c>
      <c r="G12" s="72" t="s">
        <v>71</v>
      </c>
      <c r="H12" s="72" t="s">
        <v>20</v>
      </c>
      <c r="I12" s="78" t="s">
        <v>22</v>
      </c>
      <c r="J12" s="78"/>
      <c r="K12" s="78"/>
      <c r="L12" s="69" t="s">
        <v>21</v>
      </c>
    </row>
    <row r="13" spans="1:12" s="5" customFormat="1" ht="50.1" customHeight="1" x14ac:dyDescent="0.25">
      <c r="B13" s="76"/>
      <c r="C13" s="66" t="s">
        <v>8</v>
      </c>
      <c r="D13" s="66" t="s">
        <v>7</v>
      </c>
      <c r="E13" s="73"/>
      <c r="F13" s="73"/>
      <c r="G13" s="73"/>
      <c r="H13" s="73"/>
      <c r="I13" s="66" t="s">
        <v>14</v>
      </c>
      <c r="J13" s="66" t="s">
        <v>15</v>
      </c>
      <c r="K13" s="67" t="s">
        <v>16</v>
      </c>
      <c r="L13" s="70"/>
    </row>
    <row r="14" spans="1:12" ht="20.100000000000001" customHeight="1" x14ac:dyDescent="0.25">
      <c r="B14" s="25" t="s">
        <v>30</v>
      </c>
      <c r="C14" s="62">
        <v>0</v>
      </c>
      <c r="D14" s="62">
        <v>9785764</v>
      </c>
      <c r="E14" s="63">
        <v>9785764</v>
      </c>
      <c r="F14" s="63">
        <v>3990916.9899999993</v>
      </c>
      <c r="G14" s="55">
        <v>694581.32000000007</v>
      </c>
      <c r="H14" s="8"/>
      <c r="I14" s="13">
        <f>IF(ISERROR(+#REF!/E14)=TRUE,0,++#REF!/E14)</f>
        <v>0</v>
      </c>
      <c r="J14" s="13">
        <f>IF(ISERROR(+G14/E14)=TRUE,0,++G14/E14)</f>
        <v>7.0978752399914816E-2</v>
      </c>
      <c r="K14" s="13">
        <f>IF(ISERROR(+H14/E14)=TRUE,0,++H14/E14)</f>
        <v>0</v>
      </c>
      <c r="L14" s="16">
        <f>+D14-G14</f>
        <v>9091182.6799999997</v>
      </c>
    </row>
    <row r="15" spans="1:12" ht="20.100000000000001" customHeight="1" x14ac:dyDescent="0.25">
      <c r="B15" s="42" t="s">
        <v>31</v>
      </c>
      <c r="C15" s="64">
        <v>0</v>
      </c>
      <c r="D15" s="64">
        <v>8114085</v>
      </c>
      <c r="E15" s="65">
        <v>8114085</v>
      </c>
      <c r="F15" s="65">
        <v>2604457.7799999998</v>
      </c>
      <c r="G15" s="57">
        <v>2323467.79</v>
      </c>
      <c r="H15" s="38"/>
      <c r="I15" s="40"/>
      <c r="J15" s="40">
        <f t="shared" ref="J15:J44" si="0">IF(ISERROR(+G15/E15)=TRUE,0,++G15/E15)</f>
        <v>0.28634994457169233</v>
      </c>
      <c r="K15" s="40">
        <f t="shared" ref="K15:K44" si="1">IF(ISERROR(+H15/E15)=TRUE,0,++H15/E15)</f>
        <v>0</v>
      </c>
      <c r="L15" s="41">
        <f t="shared" ref="L15:L44" si="2">+D15-G15</f>
        <v>5790617.21</v>
      </c>
    </row>
    <row r="16" spans="1:12" ht="20.100000000000001" customHeight="1" x14ac:dyDescent="0.25">
      <c r="B16" s="42" t="s">
        <v>32</v>
      </c>
      <c r="C16" s="64">
        <v>0</v>
      </c>
      <c r="D16" s="64">
        <v>14711633</v>
      </c>
      <c r="E16" s="65">
        <v>14711633</v>
      </c>
      <c r="F16" s="65">
        <v>8596751.3600000013</v>
      </c>
      <c r="G16" s="57">
        <v>6917409.2000000002</v>
      </c>
      <c r="H16" s="38"/>
      <c r="I16" s="40"/>
      <c r="J16" s="40">
        <f t="shared" si="0"/>
        <v>0.4701999567281212</v>
      </c>
      <c r="K16" s="40">
        <f t="shared" si="1"/>
        <v>0</v>
      </c>
      <c r="L16" s="41">
        <f t="shared" si="2"/>
        <v>7794223.7999999998</v>
      </c>
    </row>
    <row r="17" spans="2:12" ht="20.100000000000001" customHeight="1" x14ac:dyDescent="0.25">
      <c r="B17" s="42" t="s">
        <v>33</v>
      </c>
      <c r="C17" s="64">
        <v>0</v>
      </c>
      <c r="D17" s="64">
        <v>14406049</v>
      </c>
      <c r="E17" s="65">
        <v>14406049</v>
      </c>
      <c r="F17" s="65">
        <v>12884348.920000004</v>
      </c>
      <c r="G17" s="57">
        <v>12030918.159999998</v>
      </c>
      <c r="H17" s="38"/>
      <c r="I17" s="40"/>
      <c r="J17" s="40">
        <f t="shared" si="0"/>
        <v>0.83512961534422092</v>
      </c>
      <c r="K17" s="40">
        <f t="shared" si="1"/>
        <v>0</v>
      </c>
      <c r="L17" s="41">
        <f t="shared" si="2"/>
        <v>2375130.8400000017</v>
      </c>
    </row>
    <row r="18" spans="2:12" ht="20.100000000000001" customHeight="1" x14ac:dyDescent="0.25">
      <c r="B18" s="42" t="s">
        <v>34</v>
      </c>
      <c r="C18" s="64">
        <v>0</v>
      </c>
      <c r="D18" s="64">
        <v>4127258</v>
      </c>
      <c r="E18" s="65">
        <v>4127258</v>
      </c>
      <c r="F18" s="65">
        <v>2943317.4</v>
      </c>
      <c r="G18" s="57">
        <v>1159039.71</v>
      </c>
      <c r="H18" s="38"/>
      <c r="I18" s="40"/>
      <c r="J18" s="40">
        <f t="shared" si="0"/>
        <v>0.28082560140412832</v>
      </c>
      <c r="K18" s="40">
        <f t="shared" si="1"/>
        <v>0</v>
      </c>
      <c r="L18" s="41">
        <f t="shared" si="2"/>
        <v>2968218.29</v>
      </c>
    </row>
    <row r="19" spans="2:12" ht="20.100000000000001" customHeight="1" x14ac:dyDescent="0.25">
      <c r="B19" s="42" t="s">
        <v>35</v>
      </c>
      <c r="C19" s="64">
        <v>0</v>
      </c>
      <c r="D19" s="64">
        <v>42609197</v>
      </c>
      <c r="E19" s="65">
        <v>42609197</v>
      </c>
      <c r="F19" s="65">
        <v>28103443.129999992</v>
      </c>
      <c r="G19" s="57">
        <v>22324823.019999992</v>
      </c>
      <c r="H19" s="38"/>
      <c r="I19" s="40"/>
      <c r="J19" s="40">
        <f t="shared" si="0"/>
        <v>0.5239437631270073</v>
      </c>
      <c r="K19" s="40">
        <f t="shared" si="1"/>
        <v>0</v>
      </c>
      <c r="L19" s="41">
        <f t="shared" si="2"/>
        <v>20284373.980000008</v>
      </c>
    </row>
    <row r="20" spans="2:12" ht="20.100000000000001" customHeight="1" x14ac:dyDescent="0.25">
      <c r="B20" s="42" t="s">
        <v>36</v>
      </c>
      <c r="C20" s="64">
        <v>0</v>
      </c>
      <c r="D20" s="64">
        <v>33448132</v>
      </c>
      <c r="E20" s="65">
        <v>33448132</v>
      </c>
      <c r="F20" s="65">
        <v>23411814.780000005</v>
      </c>
      <c r="G20" s="57">
        <v>17891576.02</v>
      </c>
      <c r="H20" s="38"/>
      <c r="I20" s="40"/>
      <c r="J20" s="40">
        <f t="shared" si="0"/>
        <v>0.53490508887013477</v>
      </c>
      <c r="K20" s="40">
        <f t="shared" si="1"/>
        <v>0</v>
      </c>
      <c r="L20" s="41">
        <f t="shared" si="2"/>
        <v>15556555.98</v>
      </c>
    </row>
    <row r="21" spans="2:12" ht="20.100000000000001" customHeight="1" x14ac:dyDescent="0.25">
      <c r="B21" s="42" t="s">
        <v>37</v>
      </c>
      <c r="C21" s="64">
        <v>0</v>
      </c>
      <c r="D21" s="64">
        <v>46243220</v>
      </c>
      <c r="E21" s="65">
        <v>46243220</v>
      </c>
      <c r="F21" s="65">
        <v>30429260.919999994</v>
      </c>
      <c r="G21" s="57">
        <v>21878176.430000003</v>
      </c>
      <c r="H21" s="38"/>
      <c r="I21" s="40"/>
      <c r="J21" s="40">
        <f t="shared" si="0"/>
        <v>0.47311100805696499</v>
      </c>
      <c r="K21" s="40">
        <f t="shared" si="1"/>
        <v>0</v>
      </c>
      <c r="L21" s="41">
        <f t="shared" si="2"/>
        <v>24365043.569999997</v>
      </c>
    </row>
    <row r="22" spans="2:12" ht="20.100000000000001" customHeight="1" x14ac:dyDescent="0.25">
      <c r="B22" s="42" t="s">
        <v>38</v>
      </c>
      <c r="C22" s="64">
        <v>0</v>
      </c>
      <c r="D22" s="64">
        <v>9610405</v>
      </c>
      <c r="E22" s="65">
        <v>9610405</v>
      </c>
      <c r="F22" s="65">
        <v>5244552.67</v>
      </c>
      <c r="G22" s="57">
        <v>3912422.87</v>
      </c>
      <c r="H22" s="38"/>
      <c r="I22" s="40"/>
      <c r="J22" s="40">
        <f t="shared" si="0"/>
        <v>0.40710280888266415</v>
      </c>
      <c r="K22" s="40">
        <f t="shared" si="1"/>
        <v>0</v>
      </c>
      <c r="L22" s="41">
        <f t="shared" si="2"/>
        <v>5697982.1299999999</v>
      </c>
    </row>
    <row r="23" spans="2:12" ht="20.100000000000001" customHeight="1" x14ac:dyDescent="0.25">
      <c r="B23" s="42" t="s">
        <v>39</v>
      </c>
      <c r="C23" s="64">
        <v>0</v>
      </c>
      <c r="D23" s="64">
        <v>22748349</v>
      </c>
      <c r="E23" s="65">
        <v>22748349</v>
      </c>
      <c r="F23" s="65">
        <v>13188081.889999999</v>
      </c>
      <c r="G23" s="57">
        <v>10279321.520000003</v>
      </c>
      <c r="H23" s="38"/>
      <c r="I23" s="40"/>
      <c r="J23" s="40">
        <f t="shared" si="0"/>
        <v>0.45187110150279491</v>
      </c>
      <c r="K23" s="40">
        <f t="shared" si="1"/>
        <v>0</v>
      </c>
      <c r="L23" s="41">
        <f t="shared" si="2"/>
        <v>12469027.479999997</v>
      </c>
    </row>
    <row r="24" spans="2:12" ht="20.100000000000001" customHeight="1" x14ac:dyDescent="0.25">
      <c r="B24" s="42" t="s">
        <v>40</v>
      </c>
      <c r="C24" s="64">
        <v>0</v>
      </c>
      <c r="D24" s="64">
        <v>44107055</v>
      </c>
      <c r="E24" s="65">
        <v>44107055</v>
      </c>
      <c r="F24" s="65">
        <v>37102685.439999998</v>
      </c>
      <c r="G24" s="57">
        <v>34257644.909999996</v>
      </c>
      <c r="H24" s="38"/>
      <c r="I24" s="40"/>
      <c r="J24" s="40">
        <f t="shared" si="0"/>
        <v>0.77669309161538891</v>
      </c>
      <c r="K24" s="40">
        <f t="shared" si="1"/>
        <v>0</v>
      </c>
      <c r="L24" s="41">
        <f t="shared" si="2"/>
        <v>9849410.0900000036</v>
      </c>
    </row>
    <row r="25" spans="2:12" ht="20.100000000000001" customHeight="1" x14ac:dyDescent="0.25">
      <c r="B25" s="42" t="s">
        <v>41</v>
      </c>
      <c r="C25" s="64">
        <v>0</v>
      </c>
      <c r="D25" s="64">
        <v>46069953</v>
      </c>
      <c r="E25" s="65">
        <v>46069953</v>
      </c>
      <c r="F25" s="65">
        <v>29486648.129999999</v>
      </c>
      <c r="G25" s="57">
        <v>19729931.860000003</v>
      </c>
      <c r="H25" s="38"/>
      <c r="I25" s="40"/>
      <c r="J25" s="40">
        <f t="shared" si="0"/>
        <v>0.42826029928877946</v>
      </c>
      <c r="K25" s="40">
        <f t="shared" si="1"/>
        <v>0</v>
      </c>
      <c r="L25" s="41">
        <f t="shared" si="2"/>
        <v>26340021.139999997</v>
      </c>
    </row>
    <row r="26" spans="2:12" ht="20.100000000000001" customHeight="1" x14ac:dyDescent="0.25">
      <c r="B26" s="42" t="s">
        <v>42</v>
      </c>
      <c r="C26" s="64">
        <v>0</v>
      </c>
      <c r="D26" s="64">
        <v>59187079</v>
      </c>
      <c r="E26" s="65">
        <v>59187079</v>
      </c>
      <c r="F26" s="65">
        <v>37158756.170000009</v>
      </c>
      <c r="G26" s="57">
        <v>27810215.659999996</v>
      </c>
      <c r="H26" s="38"/>
      <c r="I26" s="40"/>
      <c r="J26" s="40">
        <f t="shared" si="0"/>
        <v>0.46986971024537294</v>
      </c>
      <c r="K26" s="40">
        <f t="shared" si="1"/>
        <v>0</v>
      </c>
      <c r="L26" s="41">
        <f t="shared" si="2"/>
        <v>31376863.340000004</v>
      </c>
    </row>
    <row r="27" spans="2:12" ht="20.100000000000001" customHeight="1" x14ac:dyDescent="0.25">
      <c r="B27" s="42" t="s">
        <v>43</v>
      </c>
      <c r="C27" s="64">
        <v>0</v>
      </c>
      <c r="D27" s="64">
        <v>49610879</v>
      </c>
      <c r="E27" s="65">
        <v>49610879</v>
      </c>
      <c r="F27" s="65">
        <v>42425793.729999989</v>
      </c>
      <c r="G27" s="57">
        <v>36335373.609999999</v>
      </c>
      <c r="H27" s="38"/>
      <c r="I27" s="40"/>
      <c r="J27" s="40">
        <f t="shared" si="0"/>
        <v>0.73240737399553024</v>
      </c>
      <c r="K27" s="40">
        <f t="shared" si="1"/>
        <v>0</v>
      </c>
      <c r="L27" s="41">
        <f t="shared" si="2"/>
        <v>13275505.390000001</v>
      </c>
    </row>
    <row r="28" spans="2:12" ht="20.100000000000001" customHeight="1" x14ac:dyDescent="0.25">
      <c r="B28" s="42" t="s">
        <v>44</v>
      </c>
      <c r="C28" s="64">
        <v>0</v>
      </c>
      <c r="D28" s="64">
        <v>14382866</v>
      </c>
      <c r="E28" s="65">
        <v>14382866</v>
      </c>
      <c r="F28" s="65">
        <v>10524955.510000002</v>
      </c>
      <c r="G28" s="57">
        <v>8470670.0899999999</v>
      </c>
      <c r="H28" s="38"/>
      <c r="I28" s="40"/>
      <c r="J28" s="40">
        <f t="shared" si="0"/>
        <v>0.5889417373421959</v>
      </c>
      <c r="K28" s="40">
        <f t="shared" si="1"/>
        <v>0</v>
      </c>
      <c r="L28" s="41">
        <f t="shared" si="2"/>
        <v>5912195.9100000001</v>
      </c>
    </row>
    <row r="29" spans="2:12" ht="20.100000000000001" customHeight="1" x14ac:dyDescent="0.25">
      <c r="B29" s="42" t="s">
        <v>45</v>
      </c>
      <c r="C29" s="64">
        <v>0</v>
      </c>
      <c r="D29" s="64">
        <v>9248541</v>
      </c>
      <c r="E29" s="65">
        <v>9248541</v>
      </c>
      <c r="F29" s="65">
        <v>6480733.8599999994</v>
      </c>
      <c r="G29" s="57">
        <v>5278969.4399999995</v>
      </c>
      <c r="H29" s="38"/>
      <c r="I29" s="40"/>
      <c r="J29" s="40">
        <f t="shared" si="0"/>
        <v>0.5707894293813478</v>
      </c>
      <c r="K29" s="40">
        <f t="shared" si="1"/>
        <v>0</v>
      </c>
      <c r="L29" s="41">
        <f t="shared" si="2"/>
        <v>3969571.5600000005</v>
      </c>
    </row>
    <row r="30" spans="2:12" ht="20.100000000000001" customHeight="1" x14ac:dyDescent="0.25">
      <c r="B30" s="42" t="s">
        <v>46</v>
      </c>
      <c r="C30" s="64">
        <v>0</v>
      </c>
      <c r="D30" s="64">
        <v>7950883</v>
      </c>
      <c r="E30" s="65">
        <v>7950883</v>
      </c>
      <c r="F30" s="65">
        <v>4631180.8899999997</v>
      </c>
      <c r="G30" s="57">
        <v>3074938.63</v>
      </c>
      <c r="H30" s="38"/>
      <c r="I30" s="40"/>
      <c r="J30" s="40">
        <f t="shared" si="0"/>
        <v>0.38674177824022815</v>
      </c>
      <c r="K30" s="40">
        <f t="shared" si="1"/>
        <v>0</v>
      </c>
      <c r="L30" s="41">
        <f t="shared" si="2"/>
        <v>4875944.37</v>
      </c>
    </row>
    <row r="31" spans="2:12" ht="20.100000000000001" customHeight="1" x14ac:dyDescent="0.25">
      <c r="B31" s="42" t="s">
        <v>47</v>
      </c>
      <c r="C31" s="64">
        <v>0</v>
      </c>
      <c r="D31" s="64">
        <v>9012236</v>
      </c>
      <c r="E31" s="65">
        <v>9012236</v>
      </c>
      <c r="F31" s="65">
        <v>4045400.5899999994</v>
      </c>
      <c r="G31" s="57">
        <v>3496628.2299999995</v>
      </c>
      <c r="H31" s="38"/>
      <c r="I31" s="40"/>
      <c r="J31" s="40">
        <f t="shared" si="0"/>
        <v>0.38798675822515072</v>
      </c>
      <c r="K31" s="40">
        <f t="shared" si="1"/>
        <v>0</v>
      </c>
      <c r="L31" s="41">
        <f t="shared" si="2"/>
        <v>5515607.7700000005</v>
      </c>
    </row>
    <row r="32" spans="2:12" ht="20.100000000000001" customHeight="1" x14ac:dyDescent="0.25">
      <c r="B32" s="42" t="s">
        <v>48</v>
      </c>
      <c r="C32" s="64">
        <v>0</v>
      </c>
      <c r="D32" s="64">
        <v>26958619</v>
      </c>
      <c r="E32" s="65">
        <v>26958619</v>
      </c>
      <c r="F32" s="65">
        <v>15627080.780000001</v>
      </c>
      <c r="G32" s="57">
        <v>10428569.990000002</v>
      </c>
      <c r="H32" s="38"/>
      <c r="I32" s="40"/>
      <c r="J32" s="40">
        <f t="shared" si="0"/>
        <v>0.38683620959960902</v>
      </c>
      <c r="K32" s="40">
        <f t="shared" si="1"/>
        <v>0</v>
      </c>
      <c r="L32" s="41">
        <f t="shared" si="2"/>
        <v>16530049.009999998</v>
      </c>
    </row>
    <row r="33" spans="2:12" ht="20.100000000000001" customHeight="1" x14ac:dyDescent="0.25">
      <c r="B33" s="42" t="s">
        <v>49</v>
      </c>
      <c r="C33" s="64">
        <v>0</v>
      </c>
      <c r="D33" s="64">
        <v>9663274</v>
      </c>
      <c r="E33" s="65">
        <v>9663274</v>
      </c>
      <c r="F33" s="65">
        <v>7870927.9199999981</v>
      </c>
      <c r="G33" s="57">
        <v>5963398.0899999999</v>
      </c>
      <c r="H33" s="38"/>
      <c r="I33" s="40"/>
      <c r="J33" s="40">
        <f t="shared" si="0"/>
        <v>0.6171198384729647</v>
      </c>
      <c r="K33" s="40">
        <f t="shared" si="1"/>
        <v>0</v>
      </c>
      <c r="L33" s="41">
        <f t="shared" si="2"/>
        <v>3699875.91</v>
      </c>
    </row>
    <row r="34" spans="2:12" ht="20.100000000000001" customHeight="1" x14ac:dyDescent="0.25">
      <c r="B34" s="42" t="s">
        <v>50</v>
      </c>
      <c r="C34" s="64">
        <v>0</v>
      </c>
      <c r="D34" s="64">
        <v>4908306</v>
      </c>
      <c r="E34" s="65">
        <v>4908306</v>
      </c>
      <c r="F34" s="65">
        <v>2687234.0799999991</v>
      </c>
      <c r="G34" s="57">
        <v>2072342.8299999998</v>
      </c>
      <c r="H34" s="38"/>
      <c r="I34" s="40"/>
      <c r="J34" s="40">
        <f t="shared" si="0"/>
        <v>0.42221141672911178</v>
      </c>
      <c r="K34" s="40">
        <f t="shared" si="1"/>
        <v>0</v>
      </c>
      <c r="L34" s="41">
        <f t="shared" si="2"/>
        <v>2835963.17</v>
      </c>
    </row>
    <row r="35" spans="2:12" ht="20.100000000000001" customHeight="1" x14ac:dyDescent="0.25">
      <c r="B35" s="42" t="s">
        <v>51</v>
      </c>
      <c r="C35" s="64">
        <v>0</v>
      </c>
      <c r="D35" s="64">
        <v>19820454</v>
      </c>
      <c r="E35" s="65">
        <v>19820454</v>
      </c>
      <c r="F35" s="65">
        <v>11615542.85</v>
      </c>
      <c r="G35" s="57">
        <v>7520821.1299999999</v>
      </c>
      <c r="H35" s="38"/>
      <c r="I35" s="40"/>
      <c r="J35" s="40">
        <f t="shared" si="0"/>
        <v>0.37944747027489883</v>
      </c>
      <c r="K35" s="40">
        <f t="shared" si="1"/>
        <v>0</v>
      </c>
      <c r="L35" s="41">
        <f t="shared" si="2"/>
        <v>12299632.870000001</v>
      </c>
    </row>
    <row r="36" spans="2:12" ht="20.100000000000001" customHeight="1" x14ac:dyDescent="0.25">
      <c r="B36" s="42" t="s">
        <v>52</v>
      </c>
      <c r="C36" s="64">
        <v>0</v>
      </c>
      <c r="D36" s="64">
        <v>10007727</v>
      </c>
      <c r="E36" s="65">
        <v>10007727</v>
      </c>
      <c r="F36" s="65">
        <v>5461775.8400000008</v>
      </c>
      <c r="G36" s="57">
        <v>4346169.5900000008</v>
      </c>
      <c r="H36" s="38"/>
      <c r="I36" s="40"/>
      <c r="J36" s="40">
        <f t="shared" si="0"/>
        <v>0.4342813897701247</v>
      </c>
      <c r="K36" s="40">
        <f t="shared" si="1"/>
        <v>0</v>
      </c>
      <c r="L36" s="41">
        <f t="shared" si="2"/>
        <v>5661557.4099999992</v>
      </c>
    </row>
    <row r="37" spans="2:12" ht="20.100000000000001" customHeight="1" x14ac:dyDescent="0.25">
      <c r="B37" s="42" t="s">
        <v>54</v>
      </c>
      <c r="C37" s="64">
        <v>0</v>
      </c>
      <c r="D37" s="64">
        <v>0</v>
      </c>
      <c r="E37" s="65">
        <v>0</v>
      </c>
      <c r="F37" s="65">
        <v>0</v>
      </c>
      <c r="G37" s="57">
        <v>0</v>
      </c>
      <c r="H37" s="38"/>
      <c r="I37" s="40"/>
      <c r="J37" s="40">
        <f t="shared" ref="J37:J39" si="3">IF(ISERROR(+G37/E37)=TRUE,0,++G37/E37)</f>
        <v>0</v>
      </c>
      <c r="K37" s="40">
        <f t="shared" ref="K37:K39" si="4">IF(ISERROR(+H37/E37)=TRUE,0,++H37/E37)</f>
        <v>0</v>
      </c>
      <c r="L37" s="41">
        <f t="shared" ref="L37:L39" si="5">+D37-G37</f>
        <v>0</v>
      </c>
    </row>
    <row r="38" spans="2:12" ht="20.100000000000001" customHeight="1" x14ac:dyDescent="0.25">
      <c r="B38" s="42" t="s">
        <v>55</v>
      </c>
      <c r="C38" s="64">
        <v>0</v>
      </c>
      <c r="D38" s="64">
        <v>66239018</v>
      </c>
      <c r="E38" s="65">
        <v>66239018</v>
      </c>
      <c r="F38" s="65">
        <v>37295945.940000013</v>
      </c>
      <c r="G38" s="57">
        <v>28919892.540000003</v>
      </c>
      <c r="H38" s="38"/>
      <c r="I38" s="40"/>
      <c r="J38" s="40">
        <f t="shared" si="3"/>
        <v>0.43659905314417558</v>
      </c>
      <c r="K38" s="40">
        <f t="shared" si="4"/>
        <v>0</v>
      </c>
      <c r="L38" s="41">
        <f t="shared" si="5"/>
        <v>37319125.459999993</v>
      </c>
    </row>
    <row r="39" spans="2:12" ht="20.100000000000001" customHeight="1" x14ac:dyDescent="0.25">
      <c r="B39" s="42" t="s">
        <v>56</v>
      </c>
      <c r="C39" s="64">
        <v>0</v>
      </c>
      <c r="D39" s="64">
        <v>4116490</v>
      </c>
      <c r="E39" s="65">
        <v>4116490</v>
      </c>
      <c r="F39" s="65">
        <v>2545884.33</v>
      </c>
      <c r="G39" s="57">
        <v>1777460.9800000004</v>
      </c>
      <c r="H39" s="38"/>
      <c r="I39" s="40"/>
      <c r="J39" s="40">
        <f t="shared" si="3"/>
        <v>0.43179042825319641</v>
      </c>
      <c r="K39" s="40">
        <f t="shared" si="4"/>
        <v>0</v>
      </c>
      <c r="L39" s="41">
        <f t="shared" si="5"/>
        <v>2339029.0199999996</v>
      </c>
    </row>
    <row r="40" spans="2:12" ht="20.100000000000001" customHeight="1" x14ac:dyDescent="0.25">
      <c r="B40" s="42" t="s">
        <v>57</v>
      </c>
      <c r="C40" s="64">
        <v>0</v>
      </c>
      <c r="D40" s="64">
        <v>19359526</v>
      </c>
      <c r="E40" s="65">
        <v>19359526</v>
      </c>
      <c r="F40" s="65">
        <v>12544828.729999997</v>
      </c>
      <c r="G40" s="57">
        <v>10227647.879999999</v>
      </c>
      <c r="H40" s="38"/>
      <c r="I40" s="40"/>
      <c r="J40" s="40">
        <f t="shared" si="0"/>
        <v>0.52830053173822533</v>
      </c>
      <c r="K40" s="40">
        <f t="shared" si="1"/>
        <v>0</v>
      </c>
      <c r="L40" s="41">
        <f t="shared" si="2"/>
        <v>9131878.120000001</v>
      </c>
    </row>
    <row r="41" spans="2:12" ht="20.100000000000001" customHeight="1" x14ac:dyDescent="0.25">
      <c r="B41" s="42" t="s">
        <v>58</v>
      </c>
      <c r="C41" s="64">
        <v>0</v>
      </c>
      <c r="D41" s="64">
        <v>15290029</v>
      </c>
      <c r="E41" s="65">
        <v>15290029</v>
      </c>
      <c r="F41" s="65">
        <v>5430625.6899999995</v>
      </c>
      <c r="G41" s="57">
        <v>3807389.2299999995</v>
      </c>
      <c r="H41" s="38"/>
      <c r="I41" s="40"/>
      <c r="J41" s="40">
        <f t="shared" si="0"/>
        <v>0.24901124974975519</v>
      </c>
      <c r="K41" s="40">
        <f t="shared" si="1"/>
        <v>0</v>
      </c>
      <c r="L41" s="41">
        <f t="shared" si="2"/>
        <v>11482639.77</v>
      </c>
    </row>
    <row r="42" spans="2:12" ht="20.100000000000001" customHeight="1" x14ac:dyDescent="0.25">
      <c r="B42" s="42" t="s">
        <v>59</v>
      </c>
      <c r="C42" s="64">
        <v>0</v>
      </c>
      <c r="D42" s="64">
        <v>17213792</v>
      </c>
      <c r="E42" s="65">
        <v>17213792</v>
      </c>
      <c r="F42" s="65">
        <v>6829167.169999999</v>
      </c>
      <c r="G42" s="57">
        <v>4973243.5099999988</v>
      </c>
      <c r="H42" s="38"/>
      <c r="I42" s="40"/>
      <c r="J42" s="40">
        <f t="shared" si="0"/>
        <v>0.28891039870819857</v>
      </c>
      <c r="K42" s="40">
        <f t="shared" si="1"/>
        <v>0</v>
      </c>
      <c r="L42" s="41">
        <f t="shared" si="2"/>
        <v>12240548.490000002</v>
      </c>
    </row>
    <row r="43" spans="2:12" ht="20.100000000000001" customHeight="1" x14ac:dyDescent="0.25">
      <c r="B43" s="42" t="s">
        <v>60</v>
      </c>
      <c r="C43" s="64">
        <v>0</v>
      </c>
      <c r="D43" s="64">
        <v>12311878</v>
      </c>
      <c r="E43" s="65">
        <v>12311878</v>
      </c>
      <c r="F43" s="65">
        <v>3231102.52</v>
      </c>
      <c r="G43" s="57">
        <v>1545623.97</v>
      </c>
      <c r="H43" s="38"/>
      <c r="I43" s="40"/>
      <c r="J43" s="40">
        <f t="shared" si="0"/>
        <v>0.12553925323171655</v>
      </c>
      <c r="K43" s="40">
        <f t="shared" si="1"/>
        <v>0</v>
      </c>
      <c r="L43" s="41">
        <f t="shared" si="2"/>
        <v>10766254.029999999</v>
      </c>
    </row>
    <row r="44" spans="2:12" ht="20.100000000000001" customHeight="1" x14ac:dyDescent="0.25">
      <c r="B44" s="42" t="s">
        <v>61</v>
      </c>
      <c r="C44" s="64">
        <v>0</v>
      </c>
      <c r="D44" s="64">
        <v>7568694</v>
      </c>
      <c r="E44" s="65">
        <v>7568694</v>
      </c>
      <c r="F44" s="65">
        <v>5575448.9800000004</v>
      </c>
      <c r="G44" s="57">
        <v>4762870.33</v>
      </c>
      <c r="H44" s="38"/>
      <c r="I44" s="40"/>
      <c r="J44" s="40">
        <f t="shared" si="0"/>
        <v>0.62928562444194469</v>
      </c>
      <c r="K44" s="40">
        <f t="shared" si="1"/>
        <v>0</v>
      </c>
      <c r="L44" s="41">
        <f t="shared" si="2"/>
        <v>2805823.67</v>
      </c>
    </row>
    <row r="45" spans="2:12" ht="23.25" customHeight="1" x14ac:dyDescent="0.25">
      <c r="B45" s="29" t="s">
        <v>9</v>
      </c>
      <c r="C45" s="61">
        <f>SUM(C14:C44)</f>
        <v>0</v>
      </c>
      <c r="D45" s="61">
        <f t="shared" ref="D45:G45" si="6">SUM(D14:D44)</f>
        <v>658831391</v>
      </c>
      <c r="E45" s="61">
        <f t="shared" si="6"/>
        <v>658831391</v>
      </c>
      <c r="F45" s="61">
        <f t="shared" si="6"/>
        <v>419968664.98999995</v>
      </c>
      <c r="G45" s="61">
        <f t="shared" si="6"/>
        <v>324211538.54000002</v>
      </c>
      <c r="H45" s="11">
        <f t="shared" ref="H45" si="7">SUM(H14:H44)</f>
        <v>0</v>
      </c>
      <c r="I45" s="15">
        <f>IF(ISERROR(+#REF!/E45)=TRUE,0,++#REF!/E45)</f>
        <v>0</v>
      </c>
      <c r="J45" s="15">
        <f>IF(ISERROR(+G45/E45)=TRUE,0,++G45/E45)</f>
        <v>0.49210092744351341</v>
      </c>
      <c r="K45" s="15">
        <f>IF(ISERROR(+H45/E45)=TRUE,0,++H45/E45)</f>
        <v>0</v>
      </c>
      <c r="L45" s="18">
        <f>SUM(L14:L44)</f>
        <v>334619852.45999998</v>
      </c>
    </row>
    <row r="46" spans="2:12" x14ac:dyDescent="0.2">
      <c r="B46" s="12" t="s">
        <v>70</v>
      </c>
    </row>
    <row r="49" spans="2:11" s="34" customFormat="1" x14ac:dyDescent="0.25">
      <c r="K49" s="35"/>
    </row>
    <row r="50" spans="2:11" s="34" customFormat="1" x14ac:dyDescent="0.25">
      <c r="K50" s="35"/>
    </row>
    <row r="51" spans="2:11" s="34" customFormat="1" x14ac:dyDescent="0.25">
      <c r="B51" s="43" t="s">
        <v>62</v>
      </c>
      <c r="C51" s="43" t="s">
        <v>8</v>
      </c>
      <c r="D51" s="43" t="s">
        <v>7</v>
      </c>
      <c r="E51" s="44" t="s">
        <v>23</v>
      </c>
      <c r="F51" s="44" t="s">
        <v>24</v>
      </c>
      <c r="G51" s="44" t="s">
        <v>68</v>
      </c>
      <c r="K51" s="35"/>
    </row>
    <row r="52" spans="2:11" s="34" customFormat="1" x14ac:dyDescent="0.25">
      <c r="B52" s="34" t="s">
        <v>63</v>
      </c>
      <c r="C52" s="54">
        <f>C45/$A$1</f>
        <v>0</v>
      </c>
      <c r="D52" s="54">
        <f>D45/$A$1</f>
        <v>658.83139100000005</v>
      </c>
      <c r="E52" s="54">
        <f>E45/$A$1</f>
        <v>658.83139100000005</v>
      </c>
      <c r="F52" s="54">
        <f>F45/$A$1</f>
        <v>419.96866498999992</v>
      </c>
      <c r="G52" s="54">
        <f>G45/$A$1</f>
        <v>324.21153854000005</v>
      </c>
      <c r="H52" s="34">
        <v>1373981</v>
      </c>
      <c r="K52" s="35"/>
    </row>
    <row r="53" spans="2:11" s="34" customFormat="1" x14ac:dyDescent="0.25">
      <c r="C53" s="54"/>
      <c r="D53" s="54"/>
      <c r="E53" s="54"/>
      <c r="F53" s="54"/>
      <c r="G53" s="54"/>
      <c r="H53" s="34">
        <v>5072</v>
      </c>
      <c r="K53" s="35"/>
    </row>
    <row r="54" spans="2:11" s="34" customFormat="1" x14ac:dyDescent="0.25">
      <c r="C54" s="54"/>
      <c r="D54" s="54"/>
      <c r="E54" s="54"/>
      <c r="F54" s="54"/>
      <c r="G54" s="54"/>
      <c r="H54" s="34">
        <v>3078714.9799999995</v>
      </c>
      <c r="K54" s="35"/>
    </row>
    <row r="55" spans="2:11" s="34" customFormat="1" x14ac:dyDescent="0.25">
      <c r="C55" s="54"/>
      <c r="D55" s="54"/>
      <c r="E55" s="54"/>
      <c r="F55" s="54"/>
      <c r="G55" s="54"/>
      <c r="H55" s="34">
        <v>0</v>
      </c>
      <c r="K55" s="35"/>
    </row>
    <row r="56" spans="2:11" s="34" customFormat="1" x14ac:dyDescent="0.25">
      <c r="K56" s="35"/>
    </row>
    <row r="57" spans="2:11" s="34" customFormat="1" x14ac:dyDescent="0.25">
      <c r="K57" s="35"/>
    </row>
    <row r="58" spans="2:11" s="34" customFormat="1" x14ac:dyDescent="0.25">
      <c r="K58" s="35"/>
    </row>
    <row r="59" spans="2:11" s="34" customFormat="1" x14ac:dyDescent="0.25">
      <c r="K59" s="35"/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37"/>
  <sheetViews>
    <sheetView showGridLines="0" zoomScale="85" zoomScaleNormal="85" workbookViewId="0">
      <selection activeCell="F12" sqref="F12:F13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0">
        <v>1000000</v>
      </c>
    </row>
    <row r="2" spans="1:12" ht="15" customHeight="1" x14ac:dyDescent="0.25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2" ht="15.75" x14ac:dyDescent="0.25">
      <c r="B8" s="2" t="s">
        <v>17</v>
      </c>
    </row>
    <row r="9" spans="1:12" x14ac:dyDescent="0.2">
      <c r="B9" s="3" t="s">
        <v>2</v>
      </c>
    </row>
    <row r="11" spans="1:12" x14ac:dyDescent="0.25">
      <c r="B11" s="4"/>
      <c r="I11" s="77"/>
      <c r="J11" s="77"/>
      <c r="K11" s="77"/>
      <c r="L11" s="33" t="s">
        <v>28</v>
      </c>
    </row>
    <row r="12" spans="1:12" s="5" customFormat="1" ht="15" customHeight="1" x14ac:dyDescent="0.25">
      <c r="B12" s="75" t="s">
        <v>27</v>
      </c>
      <c r="C12" s="74" t="s">
        <v>0</v>
      </c>
      <c r="D12" s="74"/>
      <c r="E12" s="72" t="s">
        <v>13</v>
      </c>
      <c r="F12" s="72" t="s">
        <v>29</v>
      </c>
      <c r="G12" s="72" t="s">
        <v>71</v>
      </c>
      <c r="H12" s="72" t="s">
        <v>20</v>
      </c>
      <c r="I12" s="78" t="s">
        <v>22</v>
      </c>
      <c r="J12" s="78"/>
      <c r="K12" s="78"/>
      <c r="L12" s="69" t="s">
        <v>21</v>
      </c>
    </row>
    <row r="13" spans="1:12" s="5" customFormat="1" ht="50.1" customHeight="1" x14ac:dyDescent="0.25">
      <c r="B13" s="76"/>
      <c r="C13" s="66" t="s">
        <v>8</v>
      </c>
      <c r="D13" s="66" t="s">
        <v>7</v>
      </c>
      <c r="E13" s="73"/>
      <c r="F13" s="73"/>
      <c r="G13" s="73"/>
      <c r="H13" s="73"/>
      <c r="I13" s="66" t="s">
        <v>14</v>
      </c>
      <c r="J13" s="66" t="s">
        <v>15</v>
      </c>
      <c r="K13" s="67" t="s">
        <v>16</v>
      </c>
      <c r="L13" s="70"/>
    </row>
    <row r="14" spans="1:12" ht="20.100000000000001" customHeight="1" x14ac:dyDescent="0.25">
      <c r="B14" s="6" t="s">
        <v>30</v>
      </c>
      <c r="C14" s="55">
        <v>0</v>
      </c>
      <c r="D14" s="55">
        <v>27331740</v>
      </c>
      <c r="E14" s="56">
        <v>27331740</v>
      </c>
      <c r="F14" s="56">
        <v>15085133.559999999</v>
      </c>
      <c r="G14" s="55">
        <v>14795486.559999999</v>
      </c>
      <c r="H14" s="8"/>
      <c r="I14" s="13">
        <f>IF(ISERROR(+#REF!/E14)=TRUE,0,++#REF!/E14)</f>
        <v>0</v>
      </c>
      <c r="J14" s="13">
        <f>IF(ISERROR(+G14/E14)=TRUE,0,++G14/E14)</f>
        <v>0.5413298443494633</v>
      </c>
      <c r="K14" s="13">
        <f>IF(ISERROR(+H14/E14)=TRUE,0,++H14/E14)</f>
        <v>0</v>
      </c>
      <c r="L14" s="16">
        <f>+D14-G14</f>
        <v>12536253.440000001</v>
      </c>
    </row>
    <row r="15" spans="1:12" ht="20.100000000000001" customHeight="1" x14ac:dyDescent="0.25">
      <c r="B15" s="37" t="s">
        <v>32</v>
      </c>
      <c r="C15" s="57">
        <v>0</v>
      </c>
      <c r="D15" s="57">
        <v>279196</v>
      </c>
      <c r="E15" s="58">
        <v>279196</v>
      </c>
      <c r="F15" s="58">
        <v>0</v>
      </c>
      <c r="G15" s="57">
        <v>0</v>
      </c>
      <c r="H15" s="38"/>
      <c r="I15" s="40"/>
      <c r="J15" s="14">
        <f t="shared" ref="J15:J18" si="0">IF(ISERROR(+G15/E15)=TRUE,0,++G15/E15)</f>
        <v>0</v>
      </c>
      <c r="K15" s="14">
        <f t="shared" ref="K15:K18" si="1">IF(ISERROR(+H15/E15)=TRUE,0,++H15/E15)</f>
        <v>0</v>
      </c>
      <c r="L15" s="17">
        <f t="shared" ref="L15:L18" si="2">+D15-G15</f>
        <v>279196</v>
      </c>
    </row>
    <row r="16" spans="1:12" ht="20.100000000000001" customHeight="1" x14ac:dyDescent="0.25">
      <c r="B16" s="37" t="s">
        <v>42</v>
      </c>
      <c r="C16" s="57">
        <v>0</v>
      </c>
      <c r="D16" s="57">
        <v>122861</v>
      </c>
      <c r="E16" s="58">
        <v>122861</v>
      </c>
      <c r="F16" s="58">
        <v>0</v>
      </c>
      <c r="G16" s="57">
        <v>0</v>
      </c>
      <c r="H16" s="38"/>
      <c r="I16" s="40"/>
      <c r="J16" s="14">
        <f t="shared" si="0"/>
        <v>0</v>
      </c>
      <c r="K16" s="14">
        <f t="shared" si="1"/>
        <v>0</v>
      </c>
      <c r="L16" s="17">
        <f t="shared" si="2"/>
        <v>122861</v>
      </c>
    </row>
    <row r="17" spans="2:12" ht="20.100000000000001" customHeight="1" x14ac:dyDescent="0.25">
      <c r="B17" s="37" t="s">
        <v>43</v>
      </c>
      <c r="C17" s="57">
        <v>0</v>
      </c>
      <c r="D17" s="57">
        <v>1236870</v>
      </c>
      <c r="E17" s="58">
        <v>1236870</v>
      </c>
      <c r="F17" s="58">
        <v>1236870</v>
      </c>
      <c r="G17" s="57">
        <v>1236870</v>
      </c>
      <c r="H17" s="38"/>
      <c r="I17" s="40"/>
      <c r="J17" s="14">
        <f t="shared" si="0"/>
        <v>1</v>
      </c>
      <c r="K17" s="14">
        <f t="shared" si="1"/>
        <v>0</v>
      </c>
      <c r="L17" s="17">
        <f t="shared" si="2"/>
        <v>0</v>
      </c>
    </row>
    <row r="18" spans="2:12" ht="20.100000000000001" customHeight="1" x14ac:dyDescent="0.25">
      <c r="B18" s="37" t="s">
        <v>45</v>
      </c>
      <c r="C18" s="57">
        <v>0</v>
      </c>
      <c r="D18" s="57">
        <v>355067</v>
      </c>
      <c r="E18" s="58">
        <v>355067</v>
      </c>
      <c r="F18" s="58">
        <v>209997</v>
      </c>
      <c r="G18" s="57">
        <v>209997</v>
      </c>
      <c r="H18" s="38"/>
      <c r="I18" s="40"/>
      <c r="J18" s="14">
        <f t="shared" si="0"/>
        <v>0.59142922321702662</v>
      </c>
      <c r="K18" s="14">
        <f t="shared" si="1"/>
        <v>0</v>
      </c>
      <c r="L18" s="17">
        <f t="shared" si="2"/>
        <v>145070</v>
      </c>
    </row>
    <row r="19" spans="2:12" ht="20.100000000000001" customHeight="1" x14ac:dyDescent="0.25">
      <c r="B19" s="7" t="s">
        <v>48</v>
      </c>
      <c r="C19" s="59">
        <v>0</v>
      </c>
      <c r="D19" s="59">
        <v>48720</v>
      </c>
      <c r="E19" s="60">
        <v>48720</v>
      </c>
      <c r="F19" s="60">
        <v>33150</v>
      </c>
      <c r="G19" s="59">
        <v>33150</v>
      </c>
      <c r="H19" s="9"/>
      <c r="I19" s="14">
        <f>IF(ISERROR(+#REF!/E19)=TRUE,0,++#REF!/E19)</f>
        <v>0</v>
      </c>
      <c r="J19" s="14">
        <f>IF(ISERROR(+G19/E19)=TRUE,0,++G19/E19)</f>
        <v>0.68041871921182262</v>
      </c>
      <c r="K19" s="14">
        <f>IF(ISERROR(+H19/E19)=TRUE,0,++H19/E19)</f>
        <v>0</v>
      </c>
      <c r="L19" s="17">
        <f>+D19-G19</f>
        <v>15570</v>
      </c>
    </row>
    <row r="20" spans="2:12" ht="20.100000000000001" customHeight="1" x14ac:dyDescent="0.25">
      <c r="B20" s="7" t="s">
        <v>54</v>
      </c>
      <c r="C20" s="59">
        <v>0</v>
      </c>
      <c r="D20" s="59">
        <v>58139497</v>
      </c>
      <c r="E20" s="60">
        <v>58139497</v>
      </c>
      <c r="F20" s="60">
        <v>4847230.17</v>
      </c>
      <c r="G20" s="59">
        <v>1260046.82</v>
      </c>
      <c r="H20" s="9"/>
      <c r="I20" s="14"/>
      <c r="J20" s="14">
        <f t="shared" ref="J20:J21" si="3">IF(ISERROR(+G20/E20)=TRUE,0,++G20/E20)</f>
        <v>2.1672819426009141E-2</v>
      </c>
      <c r="K20" s="14">
        <f t="shared" ref="K20:K21" si="4">IF(ISERROR(+H20/E20)=TRUE,0,++H20/E20)</f>
        <v>0</v>
      </c>
      <c r="L20" s="17">
        <f t="shared" ref="L20:L21" si="5">+D20-G20</f>
        <v>56879450.18</v>
      </c>
    </row>
    <row r="21" spans="2:12" ht="20.100000000000001" customHeight="1" x14ac:dyDescent="0.25">
      <c r="B21" s="7" t="s">
        <v>58</v>
      </c>
      <c r="C21" s="59">
        <v>0</v>
      </c>
      <c r="D21" s="59">
        <v>21067</v>
      </c>
      <c r="E21" s="60">
        <v>21067</v>
      </c>
      <c r="F21" s="60">
        <v>0</v>
      </c>
      <c r="G21" s="59">
        <v>0</v>
      </c>
      <c r="H21" s="9"/>
      <c r="I21" s="14">
        <f>IF(ISERROR(+#REF!/E21)=TRUE,0,++#REF!/E21)</f>
        <v>0</v>
      </c>
      <c r="J21" s="14">
        <f t="shared" si="3"/>
        <v>0</v>
      </c>
      <c r="K21" s="14">
        <f t="shared" si="4"/>
        <v>0</v>
      </c>
      <c r="L21" s="17">
        <f t="shared" si="5"/>
        <v>21067</v>
      </c>
    </row>
    <row r="22" spans="2:12" ht="20.100000000000001" customHeight="1" x14ac:dyDescent="0.25">
      <c r="B22" s="7" t="s">
        <v>59</v>
      </c>
      <c r="C22" s="59">
        <v>0</v>
      </c>
      <c r="D22" s="59">
        <v>514500</v>
      </c>
      <c r="E22" s="60">
        <v>514500</v>
      </c>
      <c r="F22" s="60">
        <v>369379.5</v>
      </c>
      <c r="G22" s="59">
        <v>207900</v>
      </c>
      <c r="H22" s="9"/>
      <c r="I22" s="14">
        <f>IF(ISERROR(+#REF!/E22)=TRUE,0,++#REF!/E22)</f>
        <v>0</v>
      </c>
      <c r="J22" s="14">
        <f>IF(ISERROR(+G22/E22)=TRUE,0,++G22/E22)</f>
        <v>0.40408163265306124</v>
      </c>
      <c r="K22" s="14">
        <f>IF(ISERROR(+H22/E22)=TRUE,0,++H22/E22)</f>
        <v>0</v>
      </c>
      <c r="L22" s="17">
        <f>+D22-G22</f>
        <v>306600</v>
      </c>
    </row>
    <row r="23" spans="2:12" ht="23.25" customHeight="1" x14ac:dyDescent="0.25">
      <c r="B23" s="29" t="s">
        <v>9</v>
      </c>
      <c r="C23" s="61">
        <f>SUM(C14:C22)</f>
        <v>0</v>
      </c>
      <c r="D23" s="61">
        <f t="shared" ref="D23:G23" si="6">SUM(D14:D22)</f>
        <v>88049518</v>
      </c>
      <c r="E23" s="61">
        <f t="shared" si="6"/>
        <v>88049518</v>
      </c>
      <c r="F23" s="61">
        <f t="shared" si="6"/>
        <v>21781760.229999997</v>
      </c>
      <c r="G23" s="61">
        <f t="shared" si="6"/>
        <v>17743450.379999999</v>
      </c>
      <c r="H23" s="11">
        <f t="shared" ref="H23" si="7">SUM(H14:H22)</f>
        <v>0</v>
      </c>
      <c r="I23" s="15">
        <f>IF(ISERROR(+#REF!/E23)=TRUE,0,++#REF!/E23)</f>
        <v>0</v>
      </c>
      <c r="J23" s="15">
        <f>IF(ISERROR(+G23/E23)=TRUE,0,++G23/E23)</f>
        <v>0.20151672357820288</v>
      </c>
      <c r="K23" s="15">
        <f>IF(ISERROR(+H23/E23)=TRUE,0,++H23/E23)</f>
        <v>0</v>
      </c>
      <c r="L23" s="18">
        <f>SUM(L14:L22)</f>
        <v>70306067.620000005</v>
      </c>
    </row>
    <row r="24" spans="2:12" x14ac:dyDescent="0.2">
      <c r="B24" s="12" t="s">
        <v>70</v>
      </c>
    </row>
    <row r="25" spans="2:12" s="30" customFormat="1" x14ac:dyDescent="0.25">
      <c r="K25" s="36"/>
    </row>
    <row r="26" spans="2:12" s="30" customFormat="1" x14ac:dyDescent="0.25">
      <c r="K26" s="36"/>
    </row>
    <row r="27" spans="2:12" s="34" customFormat="1" x14ac:dyDescent="0.25">
      <c r="K27" s="35"/>
    </row>
    <row r="28" spans="2:12" s="34" customFormat="1" x14ac:dyDescent="0.25">
      <c r="B28" s="34">
        <v>1000000</v>
      </c>
      <c r="K28" s="35"/>
    </row>
    <row r="29" spans="2:12" s="34" customFormat="1" x14ac:dyDescent="0.25">
      <c r="B29" s="43" t="s">
        <v>62</v>
      </c>
      <c r="C29" s="43" t="s">
        <v>8</v>
      </c>
      <c r="D29" s="43" t="s">
        <v>7</v>
      </c>
      <c r="E29" s="44" t="s">
        <v>23</v>
      </c>
      <c r="F29" s="44" t="s">
        <v>66</v>
      </c>
      <c r="G29" s="44" t="s">
        <v>67</v>
      </c>
      <c r="K29" s="35"/>
    </row>
    <row r="30" spans="2:12" s="34" customFormat="1" x14ac:dyDescent="0.25">
      <c r="B30" s="34" t="s">
        <v>63</v>
      </c>
      <c r="C30" s="53">
        <f>+C23/$B$28</f>
        <v>0</v>
      </c>
      <c r="D30" s="53">
        <f t="shared" ref="D30:G30" si="8">+D23/$B$28</f>
        <v>88.049518000000006</v>
      </c>
      <c r="E30" s="53">
        <f t="shared" si="8"/>
        <v>88.049518000000006</v>
      </c>
      <c r="F30" s="53">
        <f t="shared" si="8"/>
        <v>21.781760229999996</v>
      </c>
      <c r="G30" s="53">
        <f t="shared" si="8"/>
        <v>17.743450379999999</v>
      </c>
      <c r="K30" s="35"/>
    </row>
    <row r="31" spans="2:12" s="34" customFormat="1" x14ac:dyDescent="0.25">
      <c r="C31" s="53"/>
      <c r="D31" s="53"/>
      <c r="E31" s="53"/>
      <c r="F31" s="53"/>
      <c r="G31" s="53"/>
      <c r="K31" s="35"/>
    </row>
    <row r="32" spans="2:12" s="34" customFormat="1" x14ac:dyDescent="0.25">
      <c r="C32" s="53"/>
      <c r="D32" s="53"/>
      <c r="E32" s="53"/>
      <c r="F32" s="53"/>
      <c r="G32" s="53"/>
      <c r="K32" s="35"/>
    </row>
    <row r="33" spans="3:11" s="34" customFormat="1" x14ac:dyDescent="0.25">
      <c r="C33" s="53"/>
      <c r="D33" s="53"/>
      <c r="E33" s="53"/>
      <c r="F33" s="53"/>
      <c r="G33" s="53"/>
      <c r="K33" s="35"/>
    </row>
    <row r="34" spans="3:11" s="34" customFormat="1" x14ac:dyDescent="0.25">
      <c r="K34" s="35"/>
    </row>
    <row r="35" spans="3:11" s="34" customFormat="1" x14ac:dyDescent="0.25">
      <c r="K35" s="35"/>
    </row>
    <row r="36" spans="3:11" s="34" customFormat="1" x14ac:dyDescent="0.25">
      <c r="K36" s="35"/>
    </row>
    <row r="37" spans="3:11" s="34" customFormat="1" x14ac:dyDescent="0.25">
      <c r="K37" s="35"/>
    </row>
  </sheetData>
  <mergeCells count="10">
    <mergeCell ref="B2:L6"/>
    <mergeCell ref="I11:K11"/>
    <mergeCell ref="I12:K12"/>
    <mergeCell ref="L12:L13"/>
    <mergeCell ref="H12:H13"/>
    <mergeCell ref="B12:B13"/>
    <mergeCell ref="C12:D12"/>
    <mergeCell ref="F12:F13"/>
    <mergeCell ref="G12:G13"/>
    <mergeCell ref="E12:E13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8"/>
  <sheetViews>
    <sheetView showGridLines="0" zoomScale="85" zoomScaleNormal="85" workbookViewId="0">
      <selection activeCell="B19" sqref="B19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7" width="15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2" x14ac:dyDescent="0.25">
      <c r="A1" s="30">
        <v>1000000</v>
      </c>
    </row>
    <row r="2" spans="1:12" ht="15" customHeight="1" x14ac:dyDescent="0.25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1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2" ht="15.75" x14ac:dyDescent="0.25">
      <c r="B8" s="2" t="s">
        <v>19</v>
      </c>
    </row>
    <row r="9" spans="1:12" x14ac:dyDescent="0.2">
      <c r="B9" s="3" t="s">
        <v>2</v>
      </c>
    </row>
    <row r="11" spans="1:12" x14ac:dyDescent="0.25">
      <c r="B11" s="4"/>
      <c r="I11" s="77"/>
      <c r="J11" s="77"/>
      <c r="K11" s="77"/>
    </row>
    <row r="12" spans="1:12" s="5" customFormat="1" ht="15" customHeight="1" x14ac:dyDescent="0.25">
      <c r="B12" s="81" t="s">
        <v>1</v>
      </c>
      <c r="C12" s="83" t="s">
        <v>0</v>
      </c>
      <c r="D12" s="83"/>
      <c r="E12" s="84" t="s">
        <v>13</v>
      </c>
      <c r="F12" s="84" t="s">
        <v>29</v>
      </c>
      <c r="G12" s="84" t="s">
        <v>25</v>
      </c>
      <c r="H12" s="84" t="s">
        <v>20</v>
      </c>
      <c r="I12" s="86" t="s">
        <v>22</v>
      </c>
      <c r="J12" s="86"/>
      <c r="K12" s="86"/>
      <c r="L12" s="79" t="s">
        <v>21</v>
      </c>
    </row>
    <row r="13" spans="1:12" s="5" customFormat="1" ht="40.5" customHeight="1" x14ac:dyDescent="0.25">
      <c r="B13" s="82"/>
      <c r="C13" s="21" t="s">
        <v>8</v>
      </c>
      <c r="D13" s="21" t="s">
        <v>7</v>
      </c>
      <c r="E13" s="85"/>
      <c r="F13" s="85"/>
      <c r="G13" s="85"/>
      <c r="H13" s="85"/>
      <c r="I13" s="21" t="s">
        <v>14</v>
      </c>
      <c r="J13" s="21" t="s">
        <v>15</v>
      </c>
      <c r="K13" s="22" t="s">
        <v>16</v>
      </c>
      <c r="L13" s="80"/>
    </row>
    <row r="14" spans="1:12" ht="20.100000000000001" customHeight="1" x14ac:dyDescent="0.25">
      <c r="B14" s="25" t="s">
        <v>3</v>
      </c>
      <c r="C14" s="26"/>
      <c r="D14" s="26"/>
      <c r="E14" s="27">
        <f>+D14*85/100</f>
        <v>0</v>
      </c>
      <c r="F14" s="27"/>
      <c r="G14" s="8"/>
      <c r="H14" s="8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6">
        <f>+D14-G14</f>
        <v>0</v>
      </c>
    </row>
    <row r="15" spans="1:12" ht="20.100000000000001" customHeight="1" x14ac:dyDescent="0.25">
      <c r="B15" s="24" t="s">
        <v>4</v>
      </c>
      <c r="C15" s="28"/>
      <c r="D15" s="28"/>
      <c r="E15" s="23">
        <f t="shared" ref="E15:E17" si="0">+D15*85/100</f>
        <v>0</v>
      </c>
      <c r="F15" s="23"/>
      <c r="G15" s="9"/>
      <c r="H15" s="9"/>
      <c r="I15" s="14">
        <f>IF(ISERROR(+#REF!/E15)=TRUE,0,++#REF!/E15)</f>
        <v>0</v>
      </c>
      <c r="J15" s="14">
        <f>IF(ISERROR(+G15/E15)=TRUE,0,++G15/E15)</f>
        <v>0</v>
      </c>
      <c r="K15" s="14">
        <f>IF(ISERROR(+H15/E15)=TRUE,0,++H15/E15)</f>
        <v>0</v>
      </c>
      <c r="L15" s="17">
        <f>+D15-G15</f>
        <v>0</v>
      </c>
    </row>
    <row r="16" spans="1:12" ht="20.100000000000001" customHeight="1" x14ac:dyDescent="0.25">
      <c r="B16" s="24" t="s">
        <v>5</v>
      </c>
      <c r="C16" s="28"/>
      <c r="D16" s="28"/>
      <c r="E16" s="23">
        <f t="shared" si="0"/>
        <v>0</v>
      </c>
      <c r="F16" s="23"/>
      <c r="G16" s="9"/>
      <c r="H16" s="9"/>
      <c r="I16" s="14">
        <f>IF(ISERROR(+#REF!/E16)=TRUE,0,++#REF!/E16)</f>
        <v>0</v>
      </c>
      <c r="J16" s="14">
        <f>IF(ISERROR(+G16/E16)=TRUE,0,++G16/E16)</f>
        <v>0</v>
      </c>
      <c r="K16" s="14">
        <f>IF(ISERROR(+H16/E16)=TRUE,0,++H16/E16)</f>
        <v>0</v>
      </c>
      <c r="L16" s="17">
        <f>+D16-G16</f>
        <v>0</v>
      </c>
    </row>
    <row r="17" spans="2:12" ht="20.100000000000001" customHeight="1" x14ac:dyDescent="0.25">
      <c r="B17" s="24" t="s">
        <v>6</v>
      </c>
      <c r="C17" s="28"/>
      <c r="D17" s="28"/>
      <c r="E17" s="23">
        <f t="shared" si="0"/>
        <v>0</v>
      </c>
      <c r="F17" s="23"/>
      <c r="G17" s="9"/>
      <c r="H17" s="9"/>
      <c r="I17" s="14">
        <f>IF(ISERROR(+#REF!/E17)=TRUE,0,++#REF!/E17)</f>
        <v>0</v>
      </c>
      <c r="J17" s="14">
        <f>IF(ISERROR(+G17/E17)=TRUE,0,++G17/E17)</f>
        <v>0</v>
      </c>
      <c r="K17" s="14">
        <f>IF(ISERROR(+H17/E17)=TRUE,0,++H17/E17)</f>
        <v>0</v>
      </c>
      <c r="L17" s="17">
        <f>+D17-G17</f>
        <v>0</v>
      </c>
    </row>
    <row r="18" spans="2:12" ht="23.25" customHeight="1" x14ac:dyDescent="0.25">
      <c r="B18" s="29" t="s">
        <v>9</v>
      </c>
      <c r="C18" s="11">
        <f t="shared" ref="C18:H18" si="1">SUM(C14:C17)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5">
        <f>IF(ISERROR(+#REF!/E18)=TRUE,0,++#REF!/E18)</f>
        <v>0</v>
      </c>
      <c r="J18" s="15">
        <f>IF(ISERROR(+G18/E18)=TRUE,0,++G18/E18)</f>
        <v>0</v>
      </c>
      <c r="K18" s="15">
        <f>IF(ISERROR(+H18/E18)=TRUE,0,++H18/E18)</f>
        <v>0</v>
      </c>
      <c r="L18" s="18">
        <f>SUM(L14:L17)</f>
        <v>0</v>
      </c>
    </row>
    <row r="19" spans="2:12" x14ac:dyDescent="0.2">
      <c r="B19" s="12" t="s">
        <v>65</v>
      </c>
    </row>
    <row r="24" spans="2:12" ht="30" x14ac:dyDescent="0.25">
      <c r="B24" s="32" t="s">
        <v>1</v>
      </c>
      <c r="C24" s="32" t="s">
        <v>8</v>
      </c>
      <c r="D24" s="32" t="s">
        <v>7</v>
      </c>
      <c r="E24" s="31" t="s">
        <v>23</v>
      </c>
      <c r="F24" s="31" t="s">
        <v>24</v>
      </c>
      <c r="G24" s="31" t="s">
        <v>26</v>
      </c>
    </row>
    <row r="25" spans="2:12" x14ac:dyDescent="0.25">
      <c r="B25" s="30" t="s">
        <v>3</v>
      </c>
      <c r="C25" s="30">
        <f>+C14/$A$1</f>
        <v>0</v>
      </c>
      <c r="D25" s="30">
        <f t="shared" ref="D25:G25" si="2">+D14/$A$1</f>
        <v>0</v>
      </c>
      <c r="E25" s="30">
        <f t="shared" si="2"/>
        <v>0</v>
      </c>
      <c r="F25" s="30">
        <f t="shared" si="2"/>
        <v>0</v>
      </c>
      <c r="G25" s="30">
        <f t="shared" si="2"/>
        <v>0</v>
      </c>
    </row>
    <row r="26" spans="2:12" x14ac:dyDescent="0.25">
      <c r="B26" s="30" t="s">
        <v>4</v>
      </c>
      <c r="C26" s="30">
        <f t="shared" ref="C26:G26" si="3">+C15/$A$1</f>
        <v>0</v>
      </c>
      <c r="D26" s="30">
        <f t="shared" si="3"/>
        <v>0</v>
      </c>
      <c r="E26" s="30">
        <f t="shared" si="3"/>
        <v>0</v>
      </c>
      <c r="F26" s="30">
        <f t="shared" si="3"/>
        <v>0</v>
      </c>
      <c r="G26" s="30">
        <f t="shared" si="3"/>
        <v>0</v>
      </c>
    </row>
    <row r="27" spans="2:12" x14ac:dyDescent="0.25">
      <c r="B27" s="30" t="s">
        <v>5</v>
      </c>
      <c r="C27" s="30">
        <f t="shared" ref="C27:G27" si="4">+C16/$A$1</f>
        <v>0</v>
      </c>
      <c r="D27" s="30">
        <f t="shared" si="4"/>
        <v>0</v>
      </c>
      <c r="E27" s="30">
        <f t="shared" si="4"/>
        <v>0</v>
      </c>
      <c r="F27" s="30">
        <f t="shared" si="4"/>
        <v>0</v>
      </c>
      <c r="G27" s="30">
        <f t="shared" si="4"/>
        <v>0</v>
      </c>
    </row>
    <row r="28" spans="2:12" x14ac:dyDescent="0.25">
      <c r="B28" s="30" t="s">
        <v>6</v>
      </c>
      <c r="C28" s="30">
        <f t="shared" ref="C28:G28" si="5">+C17/$A$1</f>
        <v>0</v>
      </c>
      <c r="D28" s="30">
        <f t="shared" si="5"/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</row>
  </sheetData>
  <mergeCells count="10">
    <mergeCell ref="L12:L13"/>
    <mergeCell ref="B2:L6"/>
    <mergeCell ref="I11:K11"/>
    <mergeCell ref="B12:B13"/>
    <mergeCell ref="C12:D12"/>
    <mergeCell ref="E12:E13"/>
    <mergeCell ref="F12:F13"/>
    <mergeCell ref="G12:G13"/>
    <mergeCell ref="H12:H13"/>
    <mergeCell ref="I12:K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DYT</vt:lpstr>
      <vt:lpstr>ROOC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2019-01-02T19:07:36Z</dcterms:modified>
</cp:coreProperties>
</file>