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PRESUPUESTO VICENTE\DVICENTE\MINSA\2018\1.- INFORMACION A COMUNICACIONES\PCA - 2018\11. Noviembre\"/>
    </mc:Choice>
  </mc:AlternateContent>
  <bookViews>
    <workbookView xWindow="120" yWindow="225" windowWidth="17595" windowHeight="9855" activeTab="3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RO!$B$12:$L$45</definedName>
    <definedName name="_xlnm.Print_Area" localSheetId="2">DYT!$B$2:$L$47</definedName>
    <definedName name="_xlnm.Print_Area" localSheetId="4">RD!$B$2:$L$20</definedName>
    <definedName name="_xlnm.Print_Area" localSheetId="1">RDR!$B$2:$L$48</definedName>
    <definedName name="_xlnm.Print_Area" localSheetId="0">RO!$B$2:$L$48</definedName>
    <definedName name="_xlnm.Print_Area" localSheetId="3">ROOC!$B$2:$L$25</definedName>
  </definedNames>
  <calcPr calcId="152511"/>
</workbook>
</file>

<file path=xl/calcChain.xml><?xml version="1.0" encoding="utf-8"?>
<calcChain xmlns="http://schemas.openxmlformats.org/spreadsheetml/2006/main">
  <c r="L39" i="6" l="1"/>
  <c r="K39" i="6"/>
  <c r="J39" i="6"/>
  <c r="L38" i="6"/>
  <c r="K38" i="6"/>
  <c r="J38" i="6"/>
  <c r="L37" i="6"/>
  <c r="K37" i="6"/>
  <c r="J37" i="6"/>
  <c r="C45" i="6"/>
  <c r="D45" i="6"/>
  <c r="G23" i="5" l="1"/>
  <c r="G30" i="5" s="1"/>
  <c r="F23" i="5"/>
  <c r="F30" i="5" s="1"/>
  <c r="E23" i="5"/>
  <c r="E30" i="5" s="1"/>
  <c r="D23" i="5"/>
  <c r="D30" i="5" s="1"/>
  <c r="C23" i="5"/>
  <c r="C30" i="5" s="1"/>
  <c r="G45" i="6" l="1"/>
  <c r="F45" i="6"/>
  <c r="E45" i="6"/>
  <c r="L21" i="5" l="1"/>
  <c r="K21" i="5"/>
  <c r="J21" i="5"/>
  <c r="L20" i="5"/>
  <c r="K20" i="5"/>
  <c r="J20" i="5"/>
  <c r="L18" i="5"/>
  <c r="K18" i="5"/>
  <c r="J18" i="5"/>
  <c r="L17" i="5"/>
  <c r="K17" i="5"/>
  <c r="J17" i="5"/>
  <c r="L16" i="5"/>
  <c r="K16" i="5"/>
  <c r="J16" i="5"/>
  <c r="L15" i="5"/>
  <c r="K15" i="5"/>
  <c r="J15" i="5"/>
  <c r="L44" i="6" l="1"/>
  <c r="K44" i="6"/>
  <c r="J44" i="6"/>
  <c r="L43" i="6"/>
  <c r="K43" i="6"/>
  <c r="J43" i="6"/>
  <c r="L42" i="6"/>
  <c r="K42" i="6"/>
  <c r="J42" i="6"/>
  <c r="L41" i="6"/>
  <c r="K41" i="6"/>
  <c r="J41" i="6"/>
  <c r="L40" i="6"/>
  <c r="K40" i="6"/>
  <c r="J40" i="6"/>
  <c r="L36" i="6"/>
  <c r="K36" i="6"/>
  <c r="J36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45" i="4" l="1"/>
  <c r="K45" i="4"/>
  <c r="J45" i="4"/>
  <c r="L44" i="4"/>
  <c r="K44" i="4"/>
  <c r="J44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K45" i="1"/>
  <c r="K43" i="1"/>
  <c r="K41" i="1"/>
  <c r="J40" i="1"/>
  <c r="K39" i="1"/>
  <c r="J38" i="1"/>
  <c r="K37" i="1"/>
  <c r="K35" i="1"/>
  <c r="J33" i="1"/>
  <c r="J32" i="1"/>
  <c r="K31" i="1"/>
  <c r="K30" i="1"/>
  <c r="K29" i="1"/>
  <c r="K27" i="1"/>
  <c r="K25" i="1"/>
  <c r="J24" i="1"/>
  <c r="J23" i="1"/>
  <c r="K22" i="1"/>
  <c r="K21" i="1"/>
  <c r="K19" i="1"/>
  <c r="J17" i="1"/>
  <c r="J16" i="1"/>
  <c r="J15" i="1"/>
  <c r="L45" i="1"/>
  <c r="L44" i="1"/>
  <c r="K44" i="1"/>
  <c r="J44" i="1"/>
  <c r="L43" i="1"/>
  <c r="L42" i="1"/>
  <c r="K42" i="1"/>
  <c r="J42" i="1"/>
  <c r="L41" i="1"/>
  <c r="J41" i="1"/>
  <c r="L40" i="1"/>
  <c r="K40" i="1"/>
  <c r="L39" i="1"/>
  <c r="L38" i="1"/>
  <c r="L37" i="1"/>
  <c r="L36" i="1"/>
  <c r="K36" i="1"/>
  <c r="J36" i="1"/>
  <c r="L35" i="1"/>
  <c r="L34" i="1"/>
  <c r="K34" i="1"/>
  <c r="J34" i="1"/>
  <c r="L33" i="1"/>
  <c r="K33" i="1"/>
  <c r="L32" i="1"/>
  <c r="L31" i="1"/>
  <c r="L30" i="1"/>
  <c r="J30" i="1"/>
  <c r="L29" i="1"/>
  <c r="L28" i="1"/>
  <c r="K28" i="1"/>
  <c r="J28" i="1"/>
  <c r="L27" i="1"/>
  <c r="L26" i="1"/>
  <c r="K26" i="1"/>
  <c r="J26" i="1"/>
  <c r="L25" i="1"/>
  <c r="J25" i="1"/>
  <c r="L24" i="1"/>
  <c r="K24" i="1"/>
  <c r="L23" i="1"/>
  <c r="L22" i="1"/>
  <c r="J22" i="1"/>
  <c r="L21" i="1"/>
  <c r="L20" i="1"/>
  <c r="K20" i="1"/>
  <c r="J20" i="1"/>
  <c r="L19" i="1"/>
  <c r="L18" i="1"/>
  <c r="K18" i="1"/>
  <c r="J18" i="1"/>
  <c r="L17" i="1"/>
  <c r="K17" i="1"/>
  <c r="L16" i="1"/>
  <c r="L15" i="1"/>
  <c r="K15" i="1"/>
  <c r="J19" i="1" l="1"/>
  <c r="J27" i="1"/>
  <c r="J35" i="1"/>
  <c r="J43" i="1"/>
  <c r="K23" i="1"/>
  <c r="K32" i="1"/>
  <c r="J39" i="1"/>
  <c r="J31" i="1"/>
  <c r="K16" i="1"/>
  <c r="K38" i="1"/>
  <c r="J21" i="1"/>
  <c r="J29" i="1"/>
  <c r="J37" i="1"/>
  <c r="J45" i="1"/>
  <c r="C46" i="1"/>
  <c r="C53" i="1" s="1"/>
  <c r="D46" i="1"/>
  <c r="D53" i="1" s="1"/>
  <c r="C46" i="4" l="1"/>
  <c r="C53" i="4" s="1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E17" i="7" l="1"/>
  <c r="E28" i="7" s="1"/>
  <c r="E16" i="7"/>
  <c r="E27" i="7" s="1"/>
  <c r="E15" i="7"/>
  <c r="E26" i="7" s="1"/>
  <c r="E14" i="7"/>
  <c r="E25" i="7" s="1"/>
  <c r="G46" i="4" l="1"/>
  <c r="G53" i="4" s="1"/>
  <c r="F46" i="4"/>
  <c r="F53" i="4" s="1"/>
  <c r="D46" i="4"/>
  <c r="D53" i="4" s="1"/>
  <c r="G52" i="6"/>
  <c r="F52" i="6"/>
  <c r="D52" i="6"/>
  <c r="G18" i="7"/>
  <c r="F18" i="7"/>
  <c r="E18" i="7"/>
  <c r="D18" i="7"/>
  <c r="G46" i="1"/>
  <c r="G53" i="1" s="1"/>
  <c r="F46" i="1"/>
  <c r="F53" i="1" s="1"/>
  <c r="C52" i="6"/>
  <c r="C18" i="7"/>
  <c r="L22" i="5" l="1"/>
  <c r="L19" i="5"/>
  <c r="L17" i="7"/>
  <c r="L16" i="7"/>
  <c r="L15" i="7"/>
  <c r="L14" i="4"/>
  <c r="L14" i="6"/>
  <c r="L14" i="5"/>
  <c r="L14" i="7"/>
  <c r="L14" i="1"/>
  <c r="E46" i="4"/>
  <c r="E53" i="4" s="1"/>
  <c r="E46" i="1" l="1"/>
  <c r="E53" i="1" s="1"/>
  <c r="E52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46" i="1"/>
  <c r="I14" i="1"/>
  <c r="H45" i="6"/>
  <c r="K14" i="6"/>
  <c r="J14" i="6"/>
  <c r="I14" i="6"/>
  <c r="H23" i="5"/>
  <c r="K22" i="5"/>
  <c r="J22" i="5"/>
  <c r="I22" i="5"/>
  <c r="I21" i="5"/>
  <c r="K19" i="5"/>
  <c r="J19" i="5"/>
  <c r="I19" i="5"/>
  <c r="K14" i="5"/>
  <c r="J14" i="5"/>
  <c r="I14" i="5"/>
  <c r="H46" i="4"/>
  <c r="I15" i="4"/>
  <c r="K14" i="4"/>
  <c r="J14" i="4"/>
  <c r="I14" i="4"/>
  <c r="K14" i="1"/>
  <c r="J14" i="1"/>
  <c r="L23" i="5" l="1"/>
  <c r="L45" i="6"/>
  <c r="L46" i="4"/>
  <c r="L46" i="1"/>
  <c r="I18" i="7"/>
  <c r="K18" i="7"/>
  <c r="J18" i="7"/>
  <c r="J45" i="6"/>
  <c r="I45" i="6"/>
  <c r="K45" i="6"/>
  <c r="I23" i="5"/>
  <c r="K23" i="5"/>
  <c r="J23" i="5"/>
  <c r="I46" i="4"/>
  <c r="K46" i="4"/>
  <c r="J46" i="4"/>
  <c r="K46" i="1"/>
  <c r="I46" i="1" l="1"/>
  <c r="J46" i="1"/>
</calcChain>
</file>

<file path=xl/sharedStrings.xml><?xml version="1.0" encoding="utf-8"?>
<sst xmlns="http://schemas.openxmlformats.org/spreadsheetml/2006/main" count="241" uniqueCount="72">
  <si>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</si>
  <si>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</si>
  <si>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</si>
  <si>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</si>
  <si>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</si>
  <si>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</si>
  <si>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</si>
  <si>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</si>
  <si>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</si>
  <si>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</si>
  <si>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</si>
  <si>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</si>
  <si>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</si>
  <si>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</si>
  <si>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</si>
  <si>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</si>
  <si>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</si>
  <si>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</si>
  <si>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</si>
  <si>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</si>
  <si>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</si>
  <si>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</si>
  <si>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</si>
  <si>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</si>
  <si>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</si>
  <si>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DEVENGADO
AL MES DE JULIO
(4)</t>
  </si>
  <si>
    <t>DEVENG
AL MES DE JULIO</t>
  </si>
  <si>
    <t>UNIDADES EJECUTORAS</t>
  </si>
  <si>
    <t>(EN SOLES)</t>
  </si>
  <si>
    <t>COMPROMETIDO
ANUAL
(2)</t>
  </si>
  <si>
    <t>001  ADMINISTRACION CENTRAL - MINSA</t>
  </si>
  <si>
    <t>005  INSTITUTO NACIONAL DE SALUD MENTAL</t>
  </si>
  <si>
    <t>007  INSTITUTO NACIONAL DE CIENCIAS NEUROLOGICAS</t>
  </si>
  <si>
    <t>008  INSTITUTO NACIONAL DE OFTALMOLOGIA</t>
  </si>
  <si>
    <t>009  INSTITUTO NACIONAL DE REHABILITACION</t>
  </si>
  <si>
    <t>010  INSTITUTO NACIONAL DE SALUD DEL NIÑO</t>
  </si>
  <si>
    <t>011  INSTITUTO NACIONAL MATERNO PERINATAL</t>
  </si>
  <si>
    <t>016  HOSPITAL NACIONAL HIPOLITO UNANUE</t>
  </si>
  <si>
    <t>017  HOSPITAL HERMILIO VALDIZAN</t>
  </si>
  <si>
    <t>020  HOSPITAL SERGIO BERNALES</t>
  </si>
  <si>
    <t>021  HOSPITAL CAYETANO HEREDIA</t>
  </si>
  <si>
    <t>025  HOSPITAL DE APOYO DEPARTAMENTAL MARIA AUXILIADORA</t>
  </si>
  <si>
    <t>027  HOSPITAL NACIONAL ARZOBISPO LOAYZA</t>
  </si>
  <si>
    <t>028  HOSPITAL NACIONAL DOS DE MAYO</t>
  </si>
  <si>
    <t>029  HOSPITAL DE APOYO SANTA ROSA</t>
  </si>
  <si>
    <t>030  HOSPITAL DE EMERGENCIAS CASIMIRO ULLOA</t>
  </si>
  <si>
    <t>031  HOSPITAL DE EMERGENCIAS PEDIATRICAS</t>
  </si>
  <si>
    <t>032  HOSPITAL NACIONAL VICTOR LARCO HERRERA</t>
  </si>
  <si>
    <t>033  HOSPITAL NACIONAL DOCENTE MADRE NIÑO - SAN BARTOLOME</t>
  </si>
  <si>
    <t>036  HOSPITAL CARLOS LANFRANCO LA HOZ</t>
  </si>
  <si>
    <t>042  HOSPITAL "JOSE AGURTO TELLO DE CHOSICA"</t>
  </si>
  <si>
    <t>049  HOSPITAL SAN JUAN DE LURIGANCHO</t>
  </si>
  <si>
    <t>050  HOSPITAL VITARTE</t>
  </si>
  <si>
    <t>124  CENTRO NACIONAL DE ABASTECIMIENTOS DE RECURSOS ESTRATEGICOS DE SALUD</t>
  </si>
  <si>
    <t>125  PROGRAMA NACIONAL DE INVERSIONES EN SALUD</t>
  </si>
  <si>
    <t>139  INSTITUTO NACIONAL DE SALUD DEL NIÑO - SAN BORJA</t>
  </si>
  <si>
    <t>140  HOSPITAL DE HUAYCAN</t>
  </si>
  <si>
    <t>142  HOSPITAL DE EMERGENCIAS VILLA EL SALVADOR</t>
  </si>
  <si>
    <t>143  DIRECCION DE REDES INTEGRADAS DE SALUD LIMA CENTRO</t>
  </si>
  <si>
    <t>144  DIRECCION DE REDES INTEGRADAS DE SALUD LIMA NORTE</t>
  </si>
  <si>
    <t>145  DIRECCION DE REDES INTEGRADAS DE SALUD LIMA SUR</t>
  </si>
  <si>
    <t>146  DIRECCION DE REDES INTEGRADAS DE SALUD LIMA ESTE</t>
  </si>
  <si>
    <t>PLIEGO</t>
  </si>
  <si>
    <t>011 MINISTERIO DE SALUD</t>
  </si>
  <si>
    <t>EJECUCION PRESUPUESTAL MENSUALIZADA DE GASTOS 
MINISTERIO DE SALUD 2018
MES DE FEBRERO</t>
  </si>
  <si>
    <t>Fuente: Consulta Amigable y Base de Datos al 28 de Febrero del 2018</t>
  </si>
  <si>
    <t>COMP ANUAL</t>
  </si>
  <si>
    <t>DEV-JUNIO</t>
  </si>
  <si>
    <t>DEV. JUNIO</t>
  </si>
  <si>
    <t>EJECUCION PRESUPUESTAL MENSUALIZADA DE GASTOS 
MINISTERIO DE SALUD 2018
MES DE NOVIEMBRE</t>
  </si>
  <si>
    <t>DEVENGADO
MES DE NOVIEMBRE
(4)</t>
  </si>
  <si>
    <t>Fuente: SIAF, Consulta Amigable y Base de Datos al 30 de Noviembre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</si>
</sst>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_ * #,##0_ ;_ * \-#,##0_ ;_ * &quot;-&quot;_ ;_ @_ "/>
    <numFmt numFmtId="165" formatCode="_ * #,##0.00_ ;_ * \-#,##0.00_ ;_ * &quot;-&quot;??_ ;_ @_ "/>
    <numFmt numFmtId="166" formatCode="0.0%"/>
    <numFmt numFmtId="167" formatCode="#,##0.0"/>
    <numFmt numFmtId="168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87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6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6" fontId="1" fillId="33" borderId="2" xfId="1" applyNumberFormat="1" applyFont="1" applyFill="1" applyBorder="1" applyAlignment="1">
      <alignment vertical="center"/>
    </xf>
    <xf numFmtId="166" fontId="1" fillId="33" borderId="3" xfId="1" applyNumberFormat="1" applyFont="1" applyFill="1" applyBorder="1" applyAlignment="1">
      <alignment vertical="center"/>
    </xf>
    <xf numFmtId="166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164" fontId="0" fillId="34" borderId="2" xfId="0" applyNumberFormat="1" applyFill="1" applyBorder="1" applyAlignment="1">
      <alignment vertical="center"/>
    </xf>
    <xf numFmtId="164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6" fontId="19" fillId="35" borderId="18" xfId="1" applyNumberFormat="1" applyFont="1" applyFill="1" applyBorder="1" applyAlignment="1">
      <alignment horizontal="center" vertical="center" wrapText="1"/>
    </xf>
    <xf numFmtId="164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34" borderId="2" xfId="0" applyNumberFormat="1" applyFont="1" applyFill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6" fontId="23" fillId="0" borderId="0" xfId="1" applyNumberFormat="1" applyFont="1" applyAlignment="1">
      <alignment vertical="center"/>
    </xf>
    <xf numFmtId="166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4" fontId="0" fillId="34" borderId="23" xfId="0" applyNumberFormat="1" applyFill="1" applyBorder="1" applyAlignment="1">
      <alignment vertical="center"/>
    </xf>
    <xf numFmtId="166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5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5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6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7" fontId="23" fillId="0" borderId="0" xfId="0" applyNumberFormat="1" applyFont="1" applyAlignment="1">
      <alignment vertical="center"/>
    </xf>
    <xf numFmtId="168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34" borderId="23" xfId="0" applyNumberFormat="1" applyFill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41" fontId="23" fillId="34" borderId="23" xfId="0" applyNumberFormat="1" applyFont="1" applyFill="1" applyBorder="1" applyAlignment="1">
      <alignment vertical="center"/>
    </xf>
    <xf numFmtId="3" fontId="24" fillId="36" borderId="18" xfId="0" applyNumberFormat="1" applyFont="1" applyFill="1" applyBorder="1" applyAlignment="1">
      <alignment horizontal="center" vertical="center" wrapText="1"/>
    </xf>
    <xf numFmtId="166" fontId="24" fillId="36" borderId="18" xfId="1" applyNumberFormat="1" applyFont="1" applyFill="1" applyBorder="1" applyAlignment="1">
      <alignment horizontal="center" vertical="center" wrapText="1"/>
    </xf>
    <xf numFmtId="166" fontId="24" fillId="0" borderId="0" xfId="1" applyNumberFormat="1" applyFont="1" applyFill="1" applyBorder="1" applyAlignment="1">
      <alignment horizontal="center" vertical="center"/>
    </xf>
    <xf numFmtId="3" fontId="24" fillId="36" borderId="16" xfId="0" applyNumberFormat="1" applyFont="1" applyFill="1" applyBorder="1" applyAlignment="1">
      <alignment horizontal="center" vertical="center" wrapText="1"/>
    </xf>
    <xf numFmtId="3" fontId="24" fillId="36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24" fillId="36" borderId="15" xfId="0" applyNumberFormat="1" applyFont="1" applyFill="1" applyBorder="1" applyAlignment="1">
      <alignment horizontal="center" vertical="center" wrapText="1"/>
    </xf>
    <xf numFmtId="3" fontId="24" fillId="36" borderId="18" xfId="0" applyNumberFormat="1" applyFont="1" applyFill="1" applyBorder="1" applyAlignment="1">
      <alignment horizontal="center" vertical="center"/>
    </xf>
    <xf numFmtId="3" fontId="24" fillId="36" borderId="15" xfId="0" applyNumberFormat="1" applyFont="1" applyFill="1" applyBorder="1" applyAlignment="1">
      <alignment horizontal="center" vertical="center"/>
    </xf>
    <xf numFmtId="3" fontId="24" fillId="36" borderId="14" xfId="0" applyNumberFormat="1" applyFont="1" applyFill="1" applyBorder="1" applyAlignment="1">
      <alignment horizontal="center" vertical="center"/>
    </xf>
    <xf numFmtId="3" fontId="24" fillId="36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6" fontId="24" fillId="36" borderId="15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166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RO!$C$53:$G$53</c:f>
              <c:numCache>
                <c:formatCode>_ * #,##0_ ;_ * \-#,##0_ ;_ * "-"_ ;_ @_ </c:formatCode>
                <c:ptCount val="5"/>
                <c:pt idx="0" formatCode="_ * #,##0.00_ ;_ * \-#,##0.00_ ;_ * &quot;-&quot;??_ ;_ @_ ">
                  <c:v>6882.7593470000002</c:v>
                </c:pt>
                <c:pt idx="1">
                  <c:v>5280.2839279999998</c:v>
                </c:pt>
                <c:pt idx="2">
                  <c:v>5280.2839279999998</c:v>
                </c:pt>
                <c:pt idx="3">
                  <c:v>4844.1297981400012</c:v>
                </c:pt>
                <c:pt idx="4">
                  <c:v>4353.6522436599998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319663232"/>
        <c:axId val="-319654528"/>
        <c:axId val="0"/>
      </c:bar3DChart>
      <c:catAx>
        <c:axId val="-319663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319654528"/>
        <c:crosses val="autoZero"/>
        <c:auto val="1"/>
        <c:lblAlgn val="ctr"/>
        <c:lblOffset val="100"/>
        <c:noMultiLvlLbl val="0"/>
      </c:catAx>
      <c:valAx>
        <c:axId val="-319654528"/>
        <c:scaling>
          <c:orientation val="minMax"/>
        </c:scaling>
        <c:delete val="0"/>
        <c:axPos val="l"/>
        <c:numFmt formatCode="_ * #,##0.00_ ;_ * \-#,##0.00_ ;_ * &quot;-&quot;??_ ;_ @_ " sourceLinked="1"/>
        <c:majorTickMark val="none"/>
        <c:minorTickMark val="none"/>
        <c:tickLblPos val="nextTo"/>
        <c:crossAx val="-3196632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1216771227397666"/>
          <c:y val="0.93717246800920673"/>
          <c:w val="0.40023540674855251"/>
          <c:h val="5.0821885744817059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265.37835000000001</c:v>
                </c:pt>
                <c:pt idx="1">
                  <c:v>289.40552200000002</c:v>
                </c:pt>
                <c:pt idx="2">
                  <c:v>289.40552200000002</c:v>
                </c:pt>
                <c:pt idx="3">
                  <c:v>205.06774964000005</c:v>
                </c:pt>
                <c:pt idx="4">
                  <c:v>175.83669088000002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319653984"/>
        <c:axId val="-319644192"/>
        <c:axId val="0"/>
      </c:bar3DChart>
      <c:catAx>
        <c:axId val="-3196539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319644192"/>
        <c:crosses val="autoZero"/>
        <c:auto val="1"/>
        <c:lblAlgn val="ctr"/>
        <c:lblOffset val="100"/>
        <c:noMultiLvlLbl val="0"/>
      </c:catAx>
      <c:valAx>
        <c:axId val="-31964419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319653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DEV. JUNIO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>
                  <c:v>0</c:v>
                </c:pt>
                <c:pt idx="1">
                  <c:v>660.80753800000002</c:v>
                </c:pt>
                <c:pt idx="2">
                  <c:v>660.80753800000002</c:v>
                </c:pt>
                <c:pt idx="3">
                  <c:v>517.59143964999987</c:v>
                </c:pt>
                <c:pt idx="4">
                  <c:v>401.4952915799999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319661056"/>
        <c:axId val="-319675744"/>
        <c:axId val="0"/>
      </c:bar3DChart>
      <c:catAx>
        <c:axId val="-3196610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319675744"/>
        <c:crosses val="autoZero"/>
        <c:auto val="1"/>
        <c:lblAlgn val="ctr"/>
        <c:lblOffset val="100"/>
        <c:noMultiLvlLbl val="0"/>
      </c:catAx>
      <c:valAx>
        <c:axId val="-3196757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-31966105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ROOC!$B$30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ROOC!$C$29:$G$29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DEV-JUNIO</c:v>
                </c:pt>
              </c:strCache>
            </c:strRef>
          </c:cat>
          <c:val>
            <c:numRef>
              <c:f>ROOC!$C$30:$G$30</c:f>
              <c:numCache>
                <c:formatCode>#,##0.0</c:formatCode>
                <c:ptCount val="5"/>
                <c:pt idx="0">
                  <c:v>0</c:v>
                </c:pt>
                <c:pt idx="1">
                  <c:v>89.047531000000006</c:v>
                </c:pt>
                <c:pt idx="2">
                  <c:v>89.047531000000006</c:v>
                </c:pt>
                <c:pt idx="3">
                  <c:v>23.280308420000001</c:v>
                </c:pt>
                <c:pt idx="4">
                  <c:v>18.804843399999999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319652896"/>
        <c:axId val="-319660512"/>
        <c:axId val="0"/>
      </c:bar3DChart>
      <c:catAx>
        <c:axId val="-319652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319660512"/>
        <c:crosses val="autoZero"/>
        <c:auto val="1"/>
        <c:lblAlgn val="ctr"/>
        <c:lblOffset val="100"/>
        <c:noMultiLvlLbl val="0"/>
      </c:catAx>
      <c:valAx>
        <c:axId val="-31966051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319652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319671936"/>
        <c:axId val="-319676288"/>
        <c:axId val="0"/>
      </c:bar3DChart>
      <c:catAx>
        <c:axId val="-319671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319676288"/>
        <c:crosses val="autoZero"/>
        <c:auto val="1"/>
        <c:lblAlgn val="ctr"/>
        <c:lblOffset val="100"/>
        <c:noMultiLvlLbl val="0"/>
      </c:catAx>
      <c:valAx>
        <c:axId val="-319676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319671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347380</xdr:colOff>
      <xdr:row>47</xdr:row>
      <xdr:rowOff>123265</xdr:rowOff>
    </xdr:from>
    <xdr:to>
      <xdr:col>11</xdr:col>
      <xdr:colOff>1008527</xdr:colOff>
      <xdr:row>73</xdr:row>
      <xdr:rowOff>89648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47</xdr:row>
      <xdr:rowOff>134469</xdr:rowOff>
    </xdr:from>
    <xdr:to>
      <xdr:col>11</xdr:col>
      <xdr:colOff>986116</xdr:colOff>
      <xdr:row>90</xdr:row>
      <xdr:rowOff>100852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369792</xdr:colOff>
      <xdr:row>46</xdr:row>
      <xdr:rowOff>123265</xdr:rowOff>
    </xdr:from>
    <xdr:to>
      <xdr:col>11</xdr:col>
      <xdr:colOff>997321</xdr:colOff>
      <xdr:row>73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336175</xdr:colOff>
      <xdr:row>25</xdr:row>
      <xdr:rowOff>23531</xdr:rowOff>
    </xdr:from>
    <xdr:to>
      <xdr:col>12</xdr:col>
      <xdr:colOff>11204</xdr:colOff>
      <xdr:row>51</xdr:row>
      <xdr:rowOff>145677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72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71" t="s">
        <v>69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0">
        <v>1000000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18</v>
      </c>
      <c r="F12" s="72" t="s">
        <v>29</v>
      </c>
      <c r="G12" s="72" t="s">
        <v>70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50.1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6" t="s">
        <v>30</v>
      </c>
      <c r="C14" s="8">
        <v>3099047511</v>
      </c>
      <c r="D14" s="8">
        <v>1158682657</v>
      </c>
      <c r="E14" s="19">
        <v>1158682657</v>
      </c>
      <c r="F14" s="19">
        <v>1063568666.1999997</v>
      </c>
      <c r="G14" s="8">
        <v>940354440.46000028</v>
      </c>
      <c r="H14" s="8"/>
      <c r="I14" s="13">
        <f>IF(ISERROR(+#REF!/E14)=TRUE,0,++#REF!/E14)</f>
        <v>0</v>
      </c>
      <c r="J14" s="13">
        <f>IF(ISERROR(+G14/E14)=TRUE,0,++G14/E14)</f>
        <v>0.81157203379112997</v>
      </c>
      <c r="K14" s="13">
        <f>IF(ISERROR(+H14/E14)=TRUE,0,++H14/E14)</f>
        <v>0</v>
      </c>
      <c r="L14" s="16">
        <f>+D14-G14</f>
        <v>218328216.53999972</v>
      </c>
    </row>
    <row r="15" spans="1:12" ht="20.100000000000001" customHeight="1" x14ac:dyDescent="0.25">
      <c r="B15" s="37" t="s">
        <v>31</v>
      </c>
      <c r="C15" s="38">
        <v>35861323</v>
      </c>
      <c r="D15" s="38">
        <v>37414337</v>
      </c>
      <c r="E15" s="39">
        <v>37414337</v>
      </c>
      <c r="F15" s="39">
        <v>32964911.930000018</v>
      </c>
      <c r="G15" s="38">
        <v>29743918.780000016</v>
      </c>
      <c r="H15" s="38"/>
      <c r="I15" s="40"/>
      <c r="J15" s="40">
        <f t="shared" ref="J15:J45" si="0">IF(ISERROR(+G15/E15)=TRUE,0,++G15/E15)</f>
        <v>0.79498719381289629</v>
      </c>
      <c r="K15" s="40">
        <f t="shared" ref="K15:K45" si="1">IF(ISERROR(+H15/E15)=TRUE,0,++H15/E15)</f>
        <v>0</v>
      </c>
      <c r="L15" s="41">
        <f t="shared" ref="L15:L45" si="2">+D15-G15</f>
        <v>7670418.2199999839</v>
      </c>
    </row>
    <row r="16" spans="1:12" ht="20.100000000000001" customHeight="1" x14ac:dyDescent="0.25">
      <c r="B16" s="37" t="s">
        <v>32</v>
      </c>
      <c r="C16" s="38">
        <v>43685591</v>
      </c>
      <c r="D16" s="38">
        <v>47853795</v>
      </c>
      <c r="E16" s="39">
        <v>47853795</v>
      </c>
      <c r="F16" s="39">
        <v>43581616.469999991</v>
      </c>
      <c r="G16" s="38">
        <v>39464594.019999988</v>
      </c>
      <c r="H16" s="38"/>
      <c r="I16" s="40"/>
      <c r="J16" s="40">
        <f t="shared" si="0"/>
        <v>0.82469099932408685</v>
      </c>
      <c r="K16" s="40">
        <f t="shared" si="1"/>
        <v>0</v>
      </c>
      <c r="L16" s="41">
        <f t="shared" si="2"/>
        <v>8389200.9800000116</v>
      </c>
    </row>
    <row r="17" spans="2:12" ht="20.100000000000001" customHeight="1" x14ac:dyDescent="0.25">
      <c r="B17" s="37" t="s">
        <v>33</v>
      </c>
      <c r="C17" s="38">
        <v>30290272</v>
      </c>
      <c r="D17" s="38">
        <v>31791794</v>
      </c>
      <c r="E17" s="39">
        <v>31791794</v>
      </c>
      <c r="F17" s="39">
        <v>30221569.569999997</v>
      </c>
      <c r="G17" s="38">
        <v>27228669.819999989</v>
      </c>
      <c r="H17" s="38"/>
      <c r="I17" s="40"/>
      <c r="J17" s="40">
        <f t="shared" si="0"/>
        <v>0.85646849057967567</v>
      </c>
      <c r="K17" s="40">
        <f t="shared" si="1"/>
        <v>0</v>
      </c>
      <c r="L17" s="41">
        <f t="shared" si="2"/>
        <v>4563124.1800000109</v>
      </c>
    </row>
    <row r="18" spans="2:12" ht="20.100000000000001" customHeight="1" x14ac:dyDescent="0.25">
      <c r="B18" s="37" t="s">
        <v>34</v>
      </c>
      <c r="C18" s="38">
        <v>33114255</v>
      </c>
      <c r="D18" s="38">
        <v>36843546</v>
      </c>
      <c r="E18" s="39">
        <v>36843546</v>
      </c>
      <c r="F18" s="39">
        <v>34615567.180000007</v>
      </c>
      <c r="G18" s="38">
        <v>31735793.09</v>
      </c>
      <c r="H18" s="38"/>
      <c r="I18" s="40"/>
      <c r="J18" s="40">
        <f t="shared" si="0"/>
        <v>0.86136641380826917</v>
      </c>
      <c r="K18" s="40">
        <f t="shared" si="1"/>
        <v>0</v>
      </c>
      <c r="L18" s="41">
        <f t="shared" si="2"/>
        <v>5107752.91</v>
      </c>
    </row>
    <row r="19" spans="2:12" ht="20.100000000000001" customHeight="1" x14ac:dyDescent="0.25">
      <c r="B19" s="37" t="s">
        <v>35</v>
      </c>
      <c r="C19" s="38">
        <v>163324343</v>
      </c>
      <c r="D19" s="38">
        <v>180263132</v>
      </c>
      <c r="E19" s="39">
        <v>180263132</v>
      </c>
      <c r="F19" s="39">
        <v>172973624.74999997</v>
      </c>
      <c r="G19" s="38">
        <v>151935204.01999992</v>
      </c>
      <c r="H19" s="38"/>
      <c r="I19" s="40"/>
      <c r="J19" s="40">
        <f t="shared" si="0"/>
        <v>0.84285234775572371</v>
      </c>
      <c r="K19" s="40">
        <f t="shared" si="1"/>
        <v>0</v>
      </c>
      <c r="L19" s="41">
        <f t="shared" si="2"/>
        <v>28327927.980000079</v>
      </c>
    </row>
    <row r="20" spans="2:12" ht="20.100000000000001" customHeight="1" x14ac:dyDescent="0.25">
      <c r="B20" s="37" t="s">
        <v>36</v>
      </c>
      <c r="C20" s="38">
        <v>110261668</v>
      </c>
      <c r="D20" s="38">
        <v>122734514</v>
      </c>
      <c r="E20" s="39">
        <v>122734514</v>
      </c>
      <c r="F20" s="39">
        <v>110651678.48</v>
      </c>
      <c r="G20" s="38">
        <v>100148160.62000006</v>
      </c>
      <c r="H20" s="38"/>
      <c r="I20" s="40"/>
      <c r="J20" s="40">
        <f t="shared" si="0"/>
        <v>0.81597390461822383</v>
      </c>
      <c r="K20" s="40">
        <f t="shared" si="1"/>
        <v>0</v>
      </c>
      <c r="L20" s="41">
        <f t="shared" si="2"/>
        <v>22586353.379999936</v>
      </c>
    </row>
    <row r="21" spans="2:12" ht="20.100000000000001" customHeight="1" x14ac:dyDescent="0.25">
      <c r="B21" s="37" t="s">
        <v>37</v>
      </c>
      <c r="C21" s="38">
        <v>130602019</v>
      </c>
      <c r="D21" s="38">
        <v>147809749</v>
      </c>
      <c r="E21" s="39">
        <v>147809749</v>
      </c>
      <c r="F21" s="39">
        <v>135114542.79000002</v>
      </c>
      <c r="G21" s="38">
        <v>122614831.18000001</v>
      </c>
      <c r="H21" s="38"/>
      <c r="I21" s="40"/>
      <c r="J21" s="40">
        <f t="shared" si="0"/>
        <v>0.82954495227510339</v>
      </c>
      <c r="K21" s="40">
        <f t="shared" si="1"/>
        <v>0</v>
      </c>
      <c r="L21" s="41">
        <f t="shared" si="2"/>
        <v>25194917.819999993</v>
      </c>
    </row>
    <row r="22" spans="2:12" ht="20.100000000000001" customHeight="1" x14ac:dyDescent="0.25">
      <c r="B22" s="37" t="s">
        <v>38</v>
      </c>
      <c r="C22" s="38">
        <v>34112983</v>
      </c>
      <c r="D22" s="38">
        <v>36975991</v>
      </c>
      <c r="E22" s="39">
        <v>36975991</v>
      </c>
      <c r="F22" s="39">
        <v>34744265.040000014</v>
      </c>
      <c r="G22" s="38">
        <v>31124957.32</v>
      </c>
      <c r="H22" s="38"/>
      <c r="I22" s="40"/>
      <c r="J22" s="40">
        <f t="shared" si="0"/>
        <v>0.8417612747688088</v>
      </c>
      <c r="K22" s="40">
        <f t="shared" si="1"/>
        <v>0</v>
      </c>
      <c r="L22" s="41">
        <f t="shared" si="2"/>
        <v>5851033.6799999997</v>
      </c>
    </row>
    <row r="23" spans="2:12" ht="20.100000000000001" customHeight="1" x14ac:dyDescent="0.25">
      <c r="B23" s="37" t="s">
        <v>39</v>
      </c>
      <c r="C23" s="38">
        <v>75542443</v>
      </c>
      <c r="D23" s="38">
        <v>83707054</v>
      </c>
      <c r="E23" s="39">
        <v>83707054</v>
      </c>
      <c r="F23" s="39">
        <v>73328051.910000026</v>
      </c>
      <c r="G23" s="38">
        <v>69994994.210000053</v>
      </c>
      <c r="H23" s="38"/>
      <c r="I23" s="40"/>
      <c r="J23" s="40">
        <f t="shared" si="0"/>
        <v>0.8361899130986028</v>
      </c>
      <c r="K23" s="40">
        <f t="shared" si="1"/>
        <v>0</v>
      </c>
      <c r="L23" s="41">
        <f t="shared" si="2"/>
        <v>13712059.789999947</v>
      </c>
    </row>
    <row r="24" spans="2:12" ht="20.100000000000001" customHeight="1" x14ac:dyDescent="0.25">
      <c r="B24" s="37" t="s">
        <v>40</v>
      </c>
      <c r="C24" s="38">
        <v>136143663</v>
      </c>
      <c r="D24" s="38">
        <v>151299392</v>
      </c>
      <c r="E24" s="39">
        <v>151299392</v>
      </c>
      <c r="F24" s="39">
        <v>145721984.50999999</v>
      </c>
      <c r="G24" s="38">
        <v>131592703.13999991</v>
      </c>
      <c r="H24" s="38"/>
      <c r="I24" s="40"/>
      <c r="J24" s="40">
        <f t="shared" si="0"/>
        <v>0.86975037639278752</v>
      </c>
      <c r="K24" s="40">
        <f t="shared" si="1"/>
        <v>0</v>
      </c>
      <c r="L24" s="41">
        <f t="shared" si="2"/>
        <v>19706688.860000089</v>
      </c>
    </row>
    <row r="25" spans="2:12" ht="20.100000000000001" customHeight="1" x14ac:dyDescent="0.25">
      <c r="B25" s="37" t="s">
        <v>41</v>
      </c>
      <c r="C25" s="38">
        <v>116404536</v>
      </c>
      <c r="D25" s="38">
        <v>126788577</v>
      </c>
      <c r="E25" s="39">
        <v>126788577</v>
      </c>
      <c r="F25" s="39">
        <v>119978351.67999998</v>
      </c>
      <c r="G25" s="38">
        <v>107187215.43999998</v>
      </c>
      <c r="H25" s="38"/>
      <c r="I25" s="40"/>
      <c r="J25" s="40">
        <f t="shared" si="0"/>
        <v>0.84540120234964056</v>
      </c>
      <c r="K25" s="40">
        <f t="shared" si="1"/>
        <v>0</v>
      </c>
      <c r="L25" s="41">
        <f t="shared" si="2"/>
        <v>19601361.560000017</v>
      </c>
    </row>
    <row r="26" spans="2:12" ht="20.100000000000001" customHeight="1" x14ac:dyDescent="0.25">
      <c r="B26" s="37" t="s">
        <v>42</v>
      </c>
      <c r="C26" s="38">
        <v>178411998</v>
      </c>
      <c r="D26" s="38">
        <v>197687241</v>
      </c>
      <c r="E26" s="39">
        <v>197687241</v>
      </c>
      <c r="F26" s="39">
        <v>187604875.48000005</v>
      </c>
      <c r="G26" s="38">
        <v>168881204.98000014</v>
      </c>
      <c r="H26" s="38"/>
      <c r="I26" s="40"/>
      <c r="J26" s="40">
        <f t="shared" si="0"/>
        <v>0.85428479918944356</v>
      </c>
      <c r="K26" s="40">
        <f t="shared" si="1"/>
        <v>0</v>
      </c>
      <c r="L26" s="41">
        <f t="shared" si="2"/>
        <v>28806036.019999862</v>
      </c>
    </row>
    <row r="27" spans="2:12" ht="20.100000000000001" customHeight="1" x14ac:dyDescent="0.25">
      <c r="B27" s="37" t="s">
        <v>43</v>
      </c>
      <c r="C27" s="38">
        <v>164010013</v>
      </c>
      <c r="D27" s="38">
        <v>176807587</v>
      </c>
      <c r="E27" s="39">
        <v>176807587</v>
      </c>
      <c r="F27" s="39">
        <v>162102923.01000002</v>
      </c>
      <c r="G27" s="38">
        <v>144605521.16999996</v>
      </c>
      <c r="H27" s="38"/>
      <c r="I27" s="40"/>
      <c r="J27" s="40">
        <f t="shared" si="0"/>
        <v>0.8178694343586056</v>
      </c>
      <c r="K27" s="40">
        <f t="shared" si="1"/>
        <v>0</v>
      </c>
      <c r="L27" s="41">
        <f t="shared" si="2"/>
        <v>32202065.830000043</v>
      </c>
    </row>
    <row r="28" spans="2:12" ht="20.100000000000001" customHeight="1" x14ac:dyDescent="0.25">
      <c r="B28" s="37" t="s">
        <v>44</v>
      </c>
      <c r="C28" s="38">
        <v>75183718</v>
      </c>
      <c r="D28" s="38">
        <v>85259943</v>
      </c>
      <c r="E28" s="39">
        <v>85259943</v>
      </c>
      <c r="F28" s="39">
        <v>80564279.909999967</v>
      </c>
      <c r="G28" s="38">
        <v>71567334.519999966</v>
      </c>
      <c r="H28" s="38"/>
      <c r="I28" s="40"/>
      <c r="J28" s="40">
        <f t="shared" si="0"/>
        <v>0.83940162286995623</v>
      </c>
      <c r="K28" s="40">
        <f t="shared" si="1"/>
        <v>0</v>
      </c>
      <c r="L28" s="41">
        <f t="shared" si="2"/>
        <v>13692608.480000034</v>
      </c>
    </row>
    <row r="29" spans="2:12" ht="20.100000000000001" customHeight="1" x14ac:dyDescent="0.25">
      <c r="B29" s="37" t="s">
        <v>45</v>
      </c>
      <c r="C29" s="38">
        <v>57310738</v>
      </c>
      <c r="D29" s="38">
        <v>63288474</v>
      </c>
      <c r="E29" s="39">
        <v>63288474</v>
      </c>
      <c r="F29" s="39">
        <v>56315034.539999992</v>
      </c>
      <c r="G29" s="38">
        <v>50220050.599999957</v>
      </c>
      <c r="H29" s="38"/>
      <c r="I29" s="40"/>
      <c r="J29" s="40">
        <f t="shared" si="0"/>
        <v>0.79351021482995399</v>
      </c>
      <c r="K29" s="40">
        <f t="shared" si="1"/>
        <v>0</v>
      </c>
      <c r="L29" s="41">
        <f t="shared" si="2"/>
        <v>13068423.400000043</v>
      </c>
    </row>
    <row r="30" spans="2:12" ht="20.100000000000001" customHeight="1" x14ac:dyDescent="0.25">
      <c r="B30" s="37" t="s">
        <v>46</v>
      </c>
      <c r="C30" s="38">
        <v>41868976</v>
      </c>
      <c r="D30" s="38">
        <v>46642435</v>
      </c>
      <c r="E30" s="39">
        <v>46642435</v>
      </c>
      <c r="F30" s="39">
        <v>42396309.079999998</v>
      </c>
      <c r="G30" s="38">
        <v>37046089.769999966</v>
      </c>
      <c r="H30" s="38"/>
      <c r="I30" s="40"/>
      <c r="J30" s="40">
        <f t="shared" si="0"/>
        <v>0.79425719883620927</v>
      </c>
      <c r="K30" s="40">
        <f t="shared" si="1"/>
        <v>0</v>
      </c>
      <c r="L30" s="41">
        <f t="shared" si="2"/>
        <v>9596345.230000034</v>
      </c>
    </row>
    <row r="31" spans="2:12" ht="20.100000000000001" customHeight="1" x14ac:dyDescent="0.25">
      <c r="B31" s="37" t="s">
        <v>47</v>
      </c>
      <c r="C31" s="38">
        <v>52915978</v>
      </c>
      <c r="D31" s="38">
        <v>55477842</v>
      </c>
      <c r="E31" s="39">
        <v>55477842</v>
      </c>
      <c r="F31" s="39">
        <v>50402466.229999982</v>
      </c>
      <c r="G31" s="38">
        <v>48082873.369999982</v>
      </c>
      <c r="H31" s="38"/>
      <c r="I31" s="40"/>
      <c r="J31" s="40">
        <f t="shared" si="0"/>
        <v>0.86670410449634983</v>
      </c>
      <c r="K31" s="40">
        <f t="shared" si="1"/>
        <v>0</v>
      </c>
      <c r="L31" s="41">
        <f t="shared" si="2"/>
        <v>7394968.6300000176</v>
      </c>
    </row>
    <row r="32" spans="2:12" ht="20.100000000000001" customHeight="1" x14ac:dyDescent="0.25">
      <c r="B32" s="37" t="s">
        <v>48</v>
      </c>
      <c r="C32" s="38">
        <v>84541195</v>
      </c>
      <c r="D32" s="38">
        <v>96142652</v>
      </c>
      <c r="E32" s="39">
        <v>96142652</v>
      </c>
      <c r="F32" s="39">
        <v>89642486.480000034</v>
      </c>
      <c r="G32" s="38">
        <v>79819980.980000049</v>
      </c>
      <c r="H32" s="38"/>
      <c r="I32" s="40"/>
      <c r="J32" s="40">
        <f t="shared" si="0"/>
        <v>0.83022445625901864</v>
      </c>
      <c r="K32" s="40">
        <f t="shared" si="1"/>
        <v>0</v>
      </c>
      <c r="L32" s="41">
        <f t="shared" si="2"/>
        <v>16322671.019999951</v>
      </c>
    </row>
    <row r="33" spans="2:12" ht="20.100000000000001" customHeight="1" x14ac:dyDescent="0.25">
      <c r="B33" s="37" t="s">
        <v>49</v>
      </c>
      <c r="C33" s="38">
        <v>39157066</v>
      </c>
      <c r="D33" s="38">
        <v>46841786</v>
      </c>
      <c r="E33" s="39">
        <v>46841786</v>
      </c>
      <c r="F33" s="39">
        <v>45237985.449999996</v>
      </c>
      <c r="G33" s="38">
        <v>38798194.509999983</v>
      </c>
      <c r="H33" s="38"/>
      <c r="I33" s="40"/>
      <c r="J33" s="40">
        <f t="shared" si="0"/>
        <v>0.82828170791779765</v>
      </c>
      <c r="K33" s="40">
        <f t="shared" si="1"/>
        <v>0</v>
      </c>
      <c r="L33" s="41">
        <f t="shared" si="2"/>
        <v>8043591.490000017</v>
      </c>
    </row>
    <row r="34" spans="2:12" ht="20.100000000000001" customHeight="1" x14ac:dyDescent="0.25">
      <c r="B34" s="37" t="s">
        <v>50</v>
      </c>
      <c r="C34" s="38">
        <v>21683919</v>
      </c>
      <c r="D34" s="38">
        <v>23942146</v>
      </c>
      <c r="E34" s="39">
        <v>23942146</v>
      </c>
      <c r="F34" s="39">
        <v>23043691.570000004</v>
      </c>
      <c r="G34" s="38">
        <v>22231181.800000008</v>
      </c>
      <c r="H34" s="38"/>
      <c r="I34" s="40"/>
      <c r="J34" s="40">
        <f t="shared" si="0"/>
        <v>0.92853755883035749</v>
      </c>
      <c r="K34" s="40">
        <f t="shared" si="1"/>
        <v>0</v>
      </c>
      <c r="L34" s="41">
        <f t="shared" si="2"/>
        <v>1710964.1999999918</v>
      </c>
    </row>
    <row r="35" spans="2:12" ht="20.100000000000001" customHeight="1" x14ac:dyDescent="0.25">
      <c r="B35" s="37" t="s">
        <v>51</v>
      </c>
      <c r="C35" s="38">
        <v>49771012</v>
      </c>
      <c r="D35" s="38">
        <v>58952359</v>
      </c>
      <c r="E35" s="39">
        <v>58952359</v>
      </c>
      <c r="F35" s="39">
        <v>51042726.74000001</v>
      </c>
      <c r="G35" s="38">
        <v>48747971.510000035</v>
      </c>
      <c r="H35" s="38"/>
      <c r="I35" s="40"/>
      <c r="J35" s="40">
        <f t="shared" si="0"/>
        <v>0.8269045096227623</v>
      </c>
      <c r="K35" s="40">
        <f t="shared" si="1"/>
        <v>0</v>
      </c>
      <c r="L35" s="41">
        <f t="shared" si="2"/>
        <v>10204387.489999965</v>
      </c>
    </row>
    <row r="36" spans="2:12" ht="20.100000000000001" customHeight="1" x14ac:dyDescent="0.25">
      <c r="B36" s="37" t="s">
        <v>52</v>
      </c>
      <c r="C36" s="38">
        <v>49911887</v>
      </c>
      <c r="D36" s="38">
        <v>55340114</v>
      </c>
      <c r="E36" s="39">
        <v>55340114</v>
      </c>
      <c r="F36" s="39">
        <v>49856329.579999968</v>
      </c>
      <c r="G36" s="38">
        <v>47896428.809999995</v>
      </c>
      <c r="H36" s="38"/>
      <c r="I36" s="40"/>
      <c r="J36" s="40">
        <f t="shared" si="0"/>
        <v>0.865492051751104</v>
      </c>
      <c r="K36" s="40">
        <f t="shared" si="1"/>
        <v>0</v>
      </c>
      <c r="L36" s="41">
        <f t="shared" si="2"/>
        <v>7443685.1900000051</v>
      </c>
    </row>
    <row r="37" spans="2:12" ht="20.100000000000001" customHeight="1" x14ac:dyDescent="0.25">
      <c r="B37" s="37" t="s">
        <v>53</v>
      </c>
      <c r="C37" s="38">
        <v>954000000</v>
      </c>
      <c r="D37" s="38">
        <v>942994000</v>
      </c>
      <c r="E37" s="39">
        <v>942994000</v>
      </c>
      <c r="F37" s="39">
        <v>858702120.17000198</v>
      </c>
      <c r="G37" s="38">
        <v>785635450.76999962</v>
      </c>
      <c r="H37" s="38"/>
      <c r="I37" s="40"/>
      <c r="J37" s="40">
        <f t="shared" si="0"/>
        <v>0.833128790607363</v>
      </c>
      <c r="K37" s="40">
        <f t="shared" si="1"/>
        <v>0</v>
      </c>
      <c r="L37" s="41">
        <f t="shared" si="2"/>
        <v>157358549.23000038</v>
      </c>
    </row>
    <row r="38" spans="2:12" ht="20.100000000000001" customHeight="1" x14ac:dyDescent="0.25">
      <c r="B38" s="37" t="s">
        <v>54</v>
      </c>
      <c r="C38" s="38">
        <v>149332500</v>
      </c>
      <c r="D38" s="38">
        <v>160392706</v>
      </c>
      <c r="E38" s="39">
        <v>160392706</v>
      </c>
      <c r="F38" s="39">
        <v>137484182.23000005</v>
      </c>
      <c r="G38" s="38">
        <v>124914567.16999997</v>
      </c>
      <c r="H38" s="38"/>
      <c r="I38" s="40"/>
      <c r="J38" s="40">
        <f t="shared" si="0"/>
        <v>0.77880453722128717</v>
      </c>
      <c r="K38" s="40">
        <f t="shared" si="1"/>
        <v>0</v>
      </c>
      <c r="L38" s="41">
        <f t="shared" si="2"/>
        <v>35478138.830000028</v>
      </c>
    </row>
    <row r="39" spans="2:12" ht="20.100000000000001" customHeight="1" x14ac:dyDescent="0.25">
      <c r="B39" s="37" t="s">
        <v>55</v>
      </c>
      <c r="C39" s="38">
        <v>127652181</v>
      </c>
      <c r="D39" s="38">
        <v>166673150</v>
      </c>
      <c r="E39" s="39">
        <v>166673150</v>
      </c>
      <c r="F39" s="39">
        <v>158878846.65999994</v>
      </c>
      <c r="G39" s="38">
        <v>138642680.00999996</v>
      </c>
      <c r="H39" s="38"/>
      <c r="I39" s="40"/>
      <c r="J39" s="40">
        <f t="shared" si="0"/>
        <v>0.83182372211720945</v>
      </c>
      <c r="K39" s="40">
        <f t="shared" si="1"/>
        <v>0</v>
      </c>
      <c r="L39" s="41">
        <f t="shared" si="2"/>
        <v>28030469.990000039</v>
      </c>
    </row>
    <row r="40" spans="2:12" ht="20.100000000000001" customHeight="1" x14ac:dyDescent="0.25">
      <c r="B40" s="37" t="s">
        <v>56</v>
      </c>
      <c r="C40" s="38">
        <v>22180202</v>
      </c>
      <c r="D40" s="38">
        <v>24776947</v>
      </c>
      <c r="E40" s="39">
        <v>24776947</v>
      </c>
      <c r="F40" s="39">
        <v>22068454.100000005</v>
      </c>
      <c r="G40" s="38">
        <v>21243276.820000008</v>
      </c>
      <c r="H40" s="38"/>
      <c r="I40" s="40"/>
      <c r="J40" s="40">
        <f t="shared" si="0"/>
        <v>0.8573807265277682</v>
      </c>
      <c r="K40" s="40">
        <f t="shared" si="1"/>
        <v>0</v>
      </c>
      <c r="L40" s="41">
        <f t="shared" si="2"/>
        <v>3533670.1799999923</v>
      </c>
    </row>
    <row r="41" spans="2:12" ht="20.100000000000001" customHeight="1" x14ac:dyDescent="0.25">
      <c r="B41" s="37" t="s">
        <v>57</v>
      </c>
      <c r="C41" s="38">
        <v>85087148</v>
      </c>
      <c r="D41" s="38">
        <v>78571853</v>
      </c>
      <c r="E41" s="39">
        <v>78571853</v>
      </c>
      <c r="F41" s="39">
        <v>76476346.640000015</v>
      </c>
      <c r="G41" s="38">
        <v>67502769.699999973</v>
      </c>
      <c r="H41" s="38"/>
      <c r="I41" s="40"/>
      <c r="J41" s="40">
        <f t="shared" si="0"/>
        <v>0.85912151899993972</v>
      </c>
      <c r="K41" s="40">
        <f t="shared" si="1"/>
        <v>0</v>
      </c>
      <c r="L41" s="41">
        <f t="shared" si="2"/>
        <v>11069083.300000027</v>
      </c>
    </row>
    <row r="42" spans="2:12" ht="20.100000000000001" customHeight="1" x14ac:dyDescent="0.25">
      <c r="B42" s="37" t="s">
        <v>58</v>
      </c>
      <c r="C42" s="38">
        <v>166220204</v>
      </c>
      <c r="D42" s="38">
        <v>199890430</v>
      </c>
      <c r="E42" s="39">
        <v>199890430</v>
      </c>
      <c r="F42" s="39">
        <v>185824782.78000003</v>
      </c>
      <c r="G42" s="38">
        <v>160884950.78999981</v>
      </c>
      <c r="H42" s="38"/>
      <c r="I42" s="40"/>
      <c r="J42" s="40">
        <f t="shared" si="0"/>
        <v>0.80486569962353782</v>
      </c>
      <c r="K42" s="40">
        <f t="shared" si="1"/>
        <v>0</v>
      </c>
      <c r="L42" s="41">
        <f t="shared" si="2"/>
        <v>39005479.210000187</v>
      </c>
    </row>
    <row r="43" spans="2:12" ht="20.100000000000001" customHeight="1" x14ac:dyDescent="0.25">
      <c r="B43" s="37" t="s">
        <v>59</v>
      </c>
      <c r="C43" s="38">
        <v>197918429</v>
      </c>
      <c r="D43" s="38">
        <v>239692585</v>
      </c>
      <c r="E43" s="39">
        <v>239692585</v>
      </c>
      <c r="F43" s="39">
        <v>224215941.34</v>
      </c>
      <c r="G43" s="38">
        <v>195696311.33000001</v>
      </c>
      <c r="H43" s="38"/>
      <c r="I43" s="40"/>
      <c r="J43" s="40">
        <f t="shared" si="0"/>
        <v>0.81644708087235995</v>
      </c>
      <c r="K43" s="40">
        <f t="shared" si="1"/>
        <v>0</v>
      </c>
      <c r="L43" s="41">
        <f t="shared" si="2"/>
        <v>43996273.669999987</v>
      </c>
    </row>
    <row r="44" spans="2:12" ht="20.100000000000001" customHeight="1" x14ac:dyDescent="0.25">
      <c r="B44" s="37" t="s">
        <v>60</v>
      </c>
      <c r="C44" s="38">
        <v>246782330</v>
      </c>
      <c r="D44" s="38">
        <v>265487495</v>
      </c>
      <c r="E44" s="39">
        <v>265487495</v>
      </c>
      <c r="F44" s="39">
        <v>222367690.10999987</v>
      </c>
      <c r="G44" s="38">
        <v>213259899.55999973</v>
      </c>
      <c r="H44" s="38"/>
      <c r="I44" s="40"/>
      <c r="J44" s="40">
        <f t="shared" si="0"/>
        <v>0.803276627247546</v>
      </c>
      <c r="K44" s="40">
        <f t="shared" si="1"/>
        <v>0</v>
      </c>
      <c r="L44" s="41">
        <f t="shared" si="2"/>
        <v>52227595.440000266</v>
      </c>
    </row>
    <row r="45" spans="2:12" ht="20.100000000000001" customHeight="1" x14ac:dyDescent="0.25">
      <c r="B45" s="37" t="s">
        <v>61</v>
      </c>
      <c r="C45" s="38">
        <v>110429246</v>
      </c>
      <c r="D45" s="38">
        <v>133257645</v>
      </c>
      <c r="E45" s="39">
        <v>133257645</v>
      </c>
      <c r="F45" s="39">
        <v>122437495.53000002</v>
      </c>
      <c r="G45" s="38">
        <v>104850023.38999991</v>
      </c>
      <c r="H45" s="38"/>
      <c r="I45" s="40"/>
      <c r="J45" s="40">
        <f t="shared" si="0"/>
        <v>0.78682182466904549</v>
      </c>
      <c r="K45" s="40">
        <f t="shared" si="1"/>
        <v>0</v>
      </c>
      <c r="L45" s="41">
        <f t="shared" si="2"/>
        <v>28407621.610000089</v>
      </c>
    </row>
    <row r="46" spans="2:12" ht="23.25" customHeight="1" x14ac:dyDescent="0.25">
      <c r="B46" s="29" t="s">
        <v>9</v>
      </c>
      <c r="C46" s="11">
        <f t="shared" ref="C46:H46" si="3">SUM(C14:C45)</f>
        <v>6882759347</v>
      </c>
      <c r="D46" s="11">
        <f t="shared" si="3"/>
        <v>5280283928</v>
      </c>
      <c r="E46" s="11">
        <f t="shared" si="3"/>
        <v>5280283928</v>
      </c>
      <c r="F46" s="11">
        <f t="shared" si="3"/>
        <v>4844129798.1400013</v>
      </c>
      <c r="G46" s="11">
        <f t="shared" si="3"/>
        <v>4353652243.6599998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0.82451101172300445</v>
      </c>
      <c r="K46" s="15">
        <f>IF(ISERROR(+H46/E46)=TRUE,0,++H46/E46)</f>
        <v>0</v>
      </c>
      <c r="L46" s="18">
        <f>SUM(L14:L45)</f>
        <v>926631684.34000075</v>
      </c>
    </row>
    <row r="47" spans="2:12" x14ac:dyDescent="0.2">
      <c r="B47" s="12" t="s">
        <v>71</v>
      </c>
    </row>
    <row r="48" spans="2:12" s="34" customFormat="1" x14ac:dyDescent="0.2">
      <c r="B48" s="12"/>
    </row>
    <row r="49" spans="2:12" s="34" customFormat="1" x14ac:dyDescent="0.25">
      <c r="K49" s="35"/>
    </row>
    <row r="50" spans="2:12" s="34" customFormat="1" x14ac:dyDescent="0.25">
      <c r="K50" s="35"/>
    </row>
    <row r="51" spans="2:12" s="34" customFormat="1" x14ac:dyDescent="0.25">
      <c r="K51" s="35"/>
    </row>
    <row r="52" spans="2:12" s="34" customFormat="1" ht="44.25" customHeigh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68</v>
      </c>
      <c r="H52" s="45" t="s">
        <v>20</v>
      </c>
      <c r="I52" s="68"/>
      <c r="J52" s="68"/>
      <c r="K52" s="68"/>
      <c r="L52" s="44"/>
    </row>
    <row r="53" spans="2:12" s="34" customFormat="1" x14ac:dyDescent="0.25">
      <c r="B53" s="46" t="s">
        <v>63</v>
      </c>
      <c r="C53" s="47">
        <f>C46/$A$10</f>
        <v>6882.7593470000002</v>
      </c>
      <c r="D53" s="48">
        <f>D46/$A$10</f>
        <v>5280.2839279999998</v>
      </c>
      <c r="E53" s="48">
        <f>E46/$A$10</f>
        <v>5280.2839279999998</v>
      </c>
      <c r="F53" s="48">
        <f>F46/$A$10</f>
        <v>4844.1297981400012</v>
      </c>
      <c r="G53" s="48">
        <f>G46/$A$10</f>
        <v>4353.6522436599998</v>
      </c>
      <c r="H53" s="49"/>
      <c r="I53" s="50"/>
      <c r="J53" s="50"/>
      <c r="K53" s="50"/>
      <c r="L53" s="51"/>
    </row>
    <row r="54" spans="2:12" s="34" customFormat="1" x14ac:dyDescent="0.25">
      <c r="B54" s="46"/>
      <c r="C54" s="48"/>
      <c r="D54" s="48"/>
      <c r="E54" s="48"/>
      <c r="F54" s="48"/>
      <c r="G54" s="48"/>
      <c r="H54" s="52"/>
      <c r="I54" s="50"/>
      <c r="J54" s="50"/>
      <c r="K54" s="50"/>
      <c r="L54" s="51"/>
    </row>
    <row r="55" spans="2:12" s="34" customFormat="1" x14ac:dyDescent="0.25">
      <c r="B55" s="46"/>
      <c r="C55" s="48"/>
      <c r="D55" s="48"/>
      <c r="E55" s="48"/>
      <c r="F55" s="48"/>
      <c r="G55" s="48"/>
      <c r="H55" s="52"/>
      <c r="I55" s="50"/>
      <c r="J55" s="50"/>
      <c r="K55" s="50"/>
      <c r="L55" s="51"/>
    </row>
    <row r="56" spans="2:12" s="34" customFormat="1" x14ac:dyDescent="0.25">
      <c r="B56" s="46"/>
      <c r="C56" s="48"/>
      <c r="D56" s="48"/>
      <c r="E56" s="48"/>
      <c r="F56" s="48"/>
      <c r="G56" s="48"/>
      <c r="H56" s="52"/>
      <c r="I56" s="50"/>
      <c r="J56" s="50"/>
      <c r="K56" s="50"/>
      <c r="L56" s="51"/>
    </row>
    <row r="57" spans="2:12" s="34" customFormat="1" x14ac:dyDescent="0.25">
      <c r="K57" s="35"/>
    </row>
    <row r="58" spans="2:12" s="34" customFormat="1" x14ac:dyDescent="0.25">
      <c r="K58" s="35"/>
    </row>
    <row r="59" spans="2:12" s="34" customFormat="1" x14ac:dyDescent="0.25">
      <c r="K59" s="35"/>
    </row>
    <row r="60" spans="2:12" s="34" customFormat="1" x14ac:dyDescent="0.25">
      <c r="K60" s="35"/>
    </row>
    <row r="61" spans="2:12" s="34" customFormat="1" x14ac:dyDescent="0.25">
      <c r="K61" s="35"/>
    </row>
    <row r="62" spans="2:12" s="34" customFormat="1" x14ac:dyDescent="0.25">
      <c r="K62" s="35"/>
    </row>
    <row r="63" spans="2:12" s="34" customFormat="1" x14ac:dyDescent="0.25">
      <c r="K63" s="35"/>
    </row>
    <row r="64" spans="2:12" s="34" customFormat="1" x14ac:dyDescent="0.25">
      <c r="K64" s="35"/>
    </row>
    <row r="65" spans="11:11" s="34" customFormat="1" x14ac:dyDescent="0.25">
      <c r="K65" s="35"/>
    </row>
    <row r="66" spans="11:11" s="34" customFormat="1" x14ac:dyDescent="0.25">
      <c r="K66" s="35"/>
    </row>
    <row r="67" spans="11:11" s="34" customFormat="1" x14ac:dyDescent="0.25">
      <c r="K67" s="35"/>
    </row>
    <row r="68" spans="11:11" s="34" customFormat="1" x14ac:dyDescent="0.25">
      <c r="K68" s="35"/>
    </row>
    <row r="69" spans="11:11" s="34" customFormat="1" x14ac:dyDescent="0.25">
      <c r="K69" s="35"/>
    </row>
    <row r="70" spans="11:11" s="34" customFormat="1" x14ac:dyDescent="0.25">
      <c r="K70" s="35"/>
    </row>
    <row r="71" spans="11:11" s="34" customFormat="1" x14ac:dyDescent="0.25">
      <c r="K71" s="35"/>
    </row>
    <row r="72" spans="11:11" s="34" customFormat="1" x14ac:dyDescent="0.25">
      <c r="K72" s="35"/>
    </row>
  </sheetData>
  <mergeCells count="11">
    <mergeCell ref="I52:K52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61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69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13</v>
      </c>
      <c r="F12" s="72" t="s">
        <v>29</v>
      </c>
      <c r="G12" s="72" t="s">
        <v>70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50.1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6" t="s">
        <v>30</v>
      </c>
      <c r="C14" s="8">
        <v>71826330</v>
      </c>
      <c r="D14" s="8">
        <v>67687837</v>
      </c>
      <c r="E14" s="19">
        <v>67687837</v>
      </c>
      <c r="F14" s="19">
        <v>51166854.640000038</v>
      </c>
      <c r="G14" s="8">
        <v>39890109.540000007</v>
      </c>
      <c r="H14" s="8"/>
      <c r="I14" s="13">
        <f>IF(ISERROR(+#REF!/E14)=TRUE,0,++#REF!/E14)</f>
        <v>0</v>
      </c>
      <c r="J14" s="13">
        <f>IF(ISERROR(+G14/E14)=TRUE,0,++G14/E14)</f>
        <v>0.58932463065705598</v>
      </c>
      <c r="K14" s="13">
        <f>IF(ISERROR(+H14/E14)=TRUE,0,++H14/E14)</f>
        <v>0</v>
      </c>
      <c r="L14" s="16">
        <f>+D14-G14</f>
        <v>27797727.459999993</v>
      </c>
    </row>
    <row r="15" spans="1:12" ht="20.100000000000001" customHeight="1" x14ac:dyDescent="0.25">
      <c r="B15" s="7" t="s">
        <v>31</v>
      </c>
      <c r="C15" s="9">
        <v>4240076</v>
      </c>
      <c r="D15" s="9">
        <v>5777439</v>
      </c>
      <c r="E15" s="20">
        <v>5777439</v>
      </c>
      <c r="F15" s="23">
        <v>1761160.2</v>
      </c>
      <c r="G15" s="9">
        <v>1580404.8100000003</v>
      </c>
      <c r="H15" s="9"/>
      <c r="I15" s="14">
        <f>IF(ISERROR(+#REF!/E15)=TRUE,0,++#REF!/E15)</f>
        <v>0</v>
      </c>
      <c r="J15" s="14">
        <f t="shared" ref="J15:J45" si="0">IF(ISERROR(+G15/E15)=TRUE,0,++G15/E15)</f>
        <v>0.27354764109149404</v>
      </c>
      <c r="K15" s="14">
        <f t="shared" ref="K15:K45" si="1">IF(ISERROR(+H15/E15)=TRUE,0,++H15/E15)</f>
        <v>0</v>
      </c>
      <c r="L15" s="17">
        <f t="shared" ref="L15:L45" si="2">+D15-G15</f>
        <v>4197034.1899999995</v>
      </c>
    </row>
    <row r="16" spans="1:12" ht="20.100000000000001" customHeight="1" x14ac:dyDescent="0.25">
      <c r="B16" s="7" t="s">
        <v>32</v>
      </c>
      <c r="C16" s="9">
        <v>5734517</v>
      </c>
      <c r="D16" s="9">
        <v>6150512</v>
      </c>
      <c r="E16" s="20">
        <v>6150512</v>
      </c>
      <c r="F16" s="23">
        <v>4066599.55</v>
      </c>
      <c r="G16" s="9">
        <v>3343976.9399999985</v>
      </c>
      <c r="H16" s="9"/>
      <c r="I16" s="14"/>
      <c r="J16" s="14">
        <f t="shared" si="0"/>
        <v>0.54369082443868066</v>
      </c>
      <c r="K16" s="14">
        <f t="shared" si="1"/>
        <v>0</v>
      </c>
      <c r="L16" s="17">
        <f t="shared" si="2"/>
        <v>2806535.0600000015</v>
      </c>
    </row>
    <row r="17" spans="2:12" ht="20.100000000000001" customHeight="1" x14ac:dyDescent="0.25">
      <c r="B17" s="7" t="s">
        <v>33</v>
      </c>
      <c r="C17" s="9">
        <v>20371200</v>
      </c>
      <c r="D17" s="9">
        <v>20385408</v>
      </c>
      <c r="E17" s="20">
        <v>20385408</v>
      </c>
      <c r="F17" s="23">
        <v>12674213.250000002</v>
      </c>
      <c r="G17" s="9">
        <v>10371612.779999997</v>
      </c>
      <c r="H17" s="9"/>
      <c r="I17" s="14"/>
      <c r="J17" s="14">
        <f t="shared" si="0"/>
        <v>0.50877631588241934</v>
      </c>
      <c r="K17" s="14">
        <f t="shared" si="1"/>
        <v>0</v>
      </c>
      <c r="L17" s="17">
        <f t="shared" si="2"/>
        <v>10013795.220000003</v>
      </c>
    </row>
    <row r="18" spans="2:12" ht="20.100000000000001" customHeight="1" x14ac:dyDescent="0.25">
      <c r="B18" s="7" t="s">
        <v>34</v>
      </c>
      <c r="C18" s="9">
        <v>4272321</v>
      </c>
      <c r="D18" s="9">
        <v>2715580</v>
      </c>
      <c r="E18" s="20">
        <v>2715580</v>
      </c>
      <c r="F18" s="23">
        <v>2146949.0499999998</v>
      </c>
      <c r="G18" s="9">
        <v>1884617.66</v>
      </c>
      <c r="H18" s="9"/>
      <c r="I18" s="14"/>
      <c r="J18" s="14">
        <f t="shared" si="0"/>
        <v>0.69400189278165247</v>
      </c>
      <c r="K18" s="14">
        <f t="shared" si="1"/>
        <v>0</v>
      </c>
      <c r="L18" s="17">
        <f t="shared" si="2"/>
        <v>830962.34000000008</v>
      </c>
    </row>
    <row r="19" spans="2:12" ht="20.100000000000001" customHeight="1" x14ac:dyDescent="0.25">
      <c r="B19" s="7" t="s">
        <v>35</v>
      </c>
      <c r="C19" s="9">
        <v>15647775</v>
      </c>
      <c r="D19" s="9">
        <v>15647775</v>
      </c>
      <c r="E19" s="20">
        <v>15647775</v>
      </c>
      <c r="F19" s="23">
        <v>12541690.57</v>
      </c>
      <c r="G19" s="9">
        <v>10816452.619999999</v>
      </c>
      <c r="H19" s="9"/>
      <c r="I19" s="14"/>
      <c r="J19" s="14">
        <f t="shared" si="0"/>
        <v>0.69124540837275583</v>
      </c>
      <c r="K19" s="14">
        <f t="shared" si="1"/>
        <v>0</v>
      </c>
      <c r="L19" s="17">
        <f t="shared" si="2"/>
        <v>4831322.3800000008</v>
      </c>
    </row>
    <row r="20" spans="2:12" ht="20.100000000000001" customHeight="1" x14ac:dyDescent="0.25">
      <c r="B20" s="7" t="s">
        <v>36</v>
      </c>
      <c r="C20" s="9">
        <v>16500000</v>
      </c>
      <c r="D20" s="9">
        <v>16500000</v>
      </c>
      <c r="E20" s="20">
        <v>16500000</v>
      </c>
      <c r="F20" s="23">
        <v>7493938.7699999986</v>
      </c>
      <c r="G20" s="9">
        <v>6325739.2300000014</v>
      </c>
      <c r="H20" s="9"/>
      <c r="I20" s="14"/>
      <c r="J20" s="14">
        <f t="shared" si="0"/>
        <v>0.38337813515151525</v>
      </c>
      <c r="K20" s="14">
        <f t="shared" si="1"/>
        <v>0</v>
      </c>
      <c r="L20" s="17">
        <f t="shared" si="2"/>
        <v>10174260.77</v>
      </c>
    </row>
    <row r="21" spans="2:12" ht="20.100000000000001" customHeight="1" x14ac:dyDescent="0.25">
      <c r="B21" s="7" t="s">
        <v>37</v>
      </c>
      <c r="C21" s="9">
        <v>10500000</v>
      </c>
      <c r="D21" s="9">
        <v>12302382</v>
      </c>
      <c r="E21" s="20">
        <v>12302382</v>
      </c>
      <c r="F21" s="23">
        <v>11022832.199999999</v>
      </c>
      <c r="G21" s="9">
        <v>8683718.7600000016</v>
      </c>
      <c r="H21" s="9"/>
      <c r="I21" s="14"/>
      <c r="J21" s="14">
        <f t="shared" si="0"/>
        <v>0.70585669994640077</v>
      </c>
      <c r="K21" s="14">
        <f t="shared" si="1"/>
        <v>0</v>
      </c>
      <c r="L21" s="17">
        <f t="shared" si="2"/>
        <v>3618663.2399999984</v>
      </c>
    </row>
    <row r="22" spans="2:12" ht="20.100000000000001" customHeight="1" x14ac:dyDescent="0.25">
      <c r="B22" s="7" t="s">
        <v>38</v>
      </c>
      <c r="C22" s="9">
        <v>5218754</v>
      </c>
      <c r="D22" s="9">
        <v>5218754</v>
      </c>
      <c r="E22" s="20">
        <v>5218754</v>
      </c>
      <c r="F22" s="23">
        <v>3238159.21</v>
      </c>
      <c r="G22" s="9">
        <v>3111977.46</v>
      </c>
      <c r="H22" s="9"/>
      <c r="I22" s="14"/>
      <c r="J22" s="14">
        <f t="shared" si="0"/>
        <v>0.59630660115422185</v>
      </c>
      <c r="K22" s="14">
        <f t="shared" si="1"/>
        <v>0</v>
      </c>
      <c r="L22" s="17">
        <f t="shared" si="2"/>
        <v>2106776.54</v>
      </c>
    </row>
    <row r="23" spans="2:12" ht="20.100000000000001" customHeight="1" x14ac:dyDescent="0.25">
      <c r="B23" s="7" t="s">
        <v>39</v>
      </c>
      <c r="C23" s="9">
        <v>3341800</v>
      </c>
      <c r="D23" s="9">
        <v>4805598</v>
      </c>
      <c r="E23" s="20">
        <v>4805598</v>
      </c>
      <c r="F23" s="23">
        <v>4399596.1199999982</v>
      </c>
      <c r="G23" s="9">
        <v>3621966.7199999988</v>
      </c>
      <c r="H23" s="9"/>
      <c r="I23" s="14"/>
      <c r="J23" s="14">
        <f t="shared" si="0"/>
        <v>0.75369740040677535</v>
      </c>
      <c r="K23" s="14">
        <f t="shared" si="1"/>
        <v>0</v>
      </c>
      <c r="L23" s="17">
        <f t="shared" si="2"/>
        <v>1183631.2800000012</v>
      </c>
    </row>
    <row r="24" spans="2:12" ht="20.100000000000001" customHeight="1" x14ac:dyDescent="0.25">
      <c r="B24" s="7" t="s">
        <v>40</v>
      </c>
      <c r="C24" s="9">
        <v>12640000</v>
      </c>
      <c r="D24" s="9">
        <v>13542892</v>
      </c>
      <c r="E24" s="20">
        <v>13542892</v>
      </c>
      <c r="F24" s="23">
        <v>12161302.460000001</v>
      </c>
      <c r="G24" s="9">
        <v>11920062.98</v>
      </c>
      <c r="H24" s="9"/>
      <c r="I24" s="14"/>
      <c r="J24" s="14">
        <f t="shared" si="0"/>
        <v>0.88017116137380413</v>
      </c>
      <c r="K24" s="14">
        <f t="shared" si="1"/>
        <v>0</v>
      </c>
      <c r="L24" s="17">
        <f t="shared" si="2"/>
        <v>1622829.0199999996</v>
      </c>
    </row>
    <row r="25" spans="2:12" ht="20.100000000000001" customHeight="1" x14ac:dyDescent="0.25">
      <c r="B25" s="7" t="s">
        <v>41</v>
      </c>
      <c r="C25" s="9">
        <v>5399077</v>
      </c>
      <c r="D25" s="9">
        <v>7076149</v>
      </c>
      <c r="E25" s="20">
        <v>7076149</v>
      </c>
      <c r="F25" s="23">
        <v>5834487.7500000009</v>
      </c>
      <c r="G25" s="9">
        <v>5505102.9700000007</v>
      </c>
      <c r="H25" s="9"/>
      <c r="I25" s="14"/>
      <c r="J25" s="14">
        <f t="shared" si="0"/>
        <v>0.77798008069078262</v>
      </c>
      <c r="K25" s="14">
        <f t="shared" si="1"/>
        <v>0</v>
      </c>
      <c r="L25" s="17">
        <f t="shared" si="2"/>
        <v>1571046.0299999993</v>
      </c>
    </row>
    <row r="26" spans="2:12" ht="20.100000000000001" customHeight="1" x14ac:dyDescent="0.25">
      <c r="B26" s="7" t="s">
        <v>42</v>
      </c>
      <c r="C26" s="9">
        <v>12970307</v>
      </c>
      <c r="D26" s="9">
        <v>18262574</v>
      </c>
      <c r="E26" s="20">
        <v>18262574</v>
      </c>
      <c r="F26" s="23">
        <v>7579057.6000000006</v>
      </c>
      <c r="G26" s="9">
        <v>7980271.040000001</v>
      </c>
      <c r="H26" s="9"/>
      <c r="I26" s="14"/>
      <c r="J26" s="14">
        <f t="shared" si="0"/>
        <v>0.43697405634057945</v>
      </c>
      <c r="K26" s="14">
        <f t="shared" si="1"/>
        <v>0</v>
      </c>
      <c r="L26" s="17">
        <f t="shared" si="2"/>
        <v>10282302.959999999</v>
      </c>
    </row>
    <row r="27" spans="2:12" ht="20.100000000000001" customHeight="1" x14ac:dyDescent="0.25">
      <c r="B27" s="7" t="s">
        <v>43</v>
      </c>
      <c r="C27" s="9">
        <v>9600000</v>
      </c>
      <c r="D27" s="9">
        <v>11678574</v>
      </c>
      <c r="E27" s="20">
        <v>11678574</v>
      </c>
      <c r="F27" s="23">
        <v>9970282.7099999972</v>
      </c>
      <c r="G27" s="9">
        <v>7971035.2299999958</v>
      </c>
      <c r="H27" s="9"/>
      <c r="I27" s="14"/>
      <c r="J27" s="14">
        <f t="shared" si="0"/>
        <v>0.6825349764448978</v>
      </c>
      <c r="K27" s="14">
        <f t="shared" si="1"/>
        <v>0</v>
      </c>
      <c r="L27" s="17">
        <f t="shared" si="2"/>
        <v>3707538.7700000042</v>
      </c>
    </row>
    <row r="28" spans="2:12" ht="20.100000000000001" customHeight="1" x14ac:dyDescent="0.25">
      <c r="B28" s="7" t="s">
        <v>44</v>
      </c>
      <c r="C28" s="9">
        <v>6100000</v>
      </c>
      <c r="D28" s="9">
        <v>7198398</v>
      </c>
      <c r="E28" s="20">
        <v>7198398</v>
      </c>
      <c r="F28" s="23">
        <v>6747242.580000001</v>
      </c>
      <c r="G28" s="9">
        <v>6650871.9000000013</v>
      </c>
      <c r="H28" s="9"/>
      <c r="I28" s="14"/>
      <c r="J28" s="14">
        <f t="shared" si="0"/>
        <v>0.92393778449038266</v>
      </c>
      <c r="K28" s="14">
        <f t="shared" si="1"/>
        <v>0</v>
      </c>
      <c r="L28" s="17">
        <f t="shared" si="2"/>
        <v>547526.0999999987</v>
      </c>
    </row>
    <row r="29" spans="2:12" ht="20.100000000000001" customHeight="1" x14ac:dyDescent="0.25">
      <c r="B29" s="7" t="s">
        <v>45</v>
      </c>
      <c r="C29" s="9">
        <v>7665813</v>
      </c>
      <c r="D29" s="9">
        <v>8000000</v>
      </c>
      <c r="E29" s="20">
        <v>8000000</v>
      </c>
      <c r="F29" s="23">
        <v>6147875.3200000003</v>
      </c>
      <c r="G29" s="9">
        <v>4640574.66</v>
      </c>
      <c r="H29" s="9"/>
      <c r="I29" s="14"/>
      <c r="J29" s="14">
        <f t="shared" si="0"/>
        <v>0.58007183250000005</v>
      </c>
      <c r="K29" s="14">
        <f t="shared" si="1"/>
        <v>0</v>
      </c>
      <c r="L29" s="17">
        <f t="shared" si="2"/>
        <v>3359425.34</v>
      </c>
    </row>
    <row r="30" spans="2:12" ht="20.100000000000001" customHeight="1" x14ac:dyDescent="0.25">
      <c r="B30" s="7" t="s">
        <v>46</v>
      </c>
      <c r="C30" s="9">
        <v>1838084</v>
      </c>
      <c r="D30" s="9">
        <v>2873446</v>
      </c>
      <c r="E30" s="20">
        <v>2873446</v>
      </c>
      <c r="F30" s="23">
        <v>2088487.5400000003</v>
      </c>
      <c r="G30" s="9">
        <v>1776362.09</v>
      </c>
      <c r="H30" s="9"/>
      <c r="I30" s="14"/>
      <c r="J30" s="14">
        <f t="shared" si="0"/>
        <v>0.61819922490278223</v>
      </c>
      <c r="K30" s="14">
        <f t="shared" si="1"/>
        <v>0</v>
      </c>
      <c r="L30" s="17">
        <f t="shared" si="2"/>
        <v>1097083.9099999999</v>
      </c>
    </row>
    <row r="31" spans="2:12" ht="20.100000000000001" customHeight="1" x14ac:dyDescent="0.25">
      <c r="B31" s="7" t="s">
        <v>47</v>
      </c>
      <c r="C31" s="9">
        <v>3770850</v>
      </c>
      <c r="D31" s="9">
        <v>3285413</v>
      </c>
      <c r="E31" s="20">
        <v>3285413</v>
      </c>
      <c r="F31" s="23">
        <v>2202644.02</v>
      </c>
      <c r="G31" s="9">
        <v>1854072.3099999998</v>
      </c>
      <c r="H31" s="9"/>
      <c r="I31" s="14"/>
      <c r="J31" s="14">
        <f t="shared" si="0"/>
        <v>0.56433462398791256</v>
      </c>
      <c r="K31" s="14">
        <f t="shared" si="1"/>
        <v>0</v>
      </c>
      <c r="L31" s="17">
        <f t="shared" si="2"/>
        <v>1431340.6900000002</v>
      </c>
    </row>
    <row r="32" spans="2:12" ht="20.100000000000001" customHeight="1" x14ac:dyDescent="0.25">
      <c r="B32" s="7" t="s">
        <v>48</v>
      </c>
      <c r="C32" s="9">
        <v>3713223</v>
      </c>
      <c r="D32" s="9">
        <v>4762893</v>
      </c>
      <c r="E32" s="20">
        <v>4762893</v>
      </c>
      <c r="F32" s="23">
        <v>4736161.92</v>
      </c>
      <c r="G32" s="9">
        <v>4633192.6500000004</v>
      </c>
      <c r="H32" s="9"/>
      <c r="I32" s="14"/>
      <c r="J32" s="14">
        <f t="shared" si="0"/>
        <v>0.97276857783704151</v>
      </c>
      <c r="K32" s="14">
        <f t="shared" si="1"/>
        <v>0</v>
      </c>
      <c r="L32" s="17">
        <f t="shared" si="2"/>
        <v>129700.34999999963</v>
      </c>
    </row>
    <row r="33" spans="2:12" ht="20.100000000000001" customHeight="1" x14ac:dyDescent="0.25">
      <c r="B33" s="7" t="s">
        <v>49</v>
      </c>
      <c r="C33" s="9">
        <v>2582004</v>
      </c>
      <c r="D33" s="9">
        <v>2582004</v>
      </c>
      <c r="E33" s="20">
        <v>2582004</v>
      </c>
      <c r="F33" s="23">
        <v>2563147.4300000002</v>
      </c>
      <c r="G33" s="9">
        <v>2552878.6199999996</v>
      </c>
      <c r="H33" s="9"/>
      <c r="I33" s="14"/>
      <c r="J33" s="14">
        <f t="shared" si="0"/>
        <v>0.98871985481044944</v>
      </c>
      <c r="K33" s="14">
        <f t="shared" si="1"/>
        <v>0</v>
      </c>
      <c r="L33" s="17">
        <f t="shared" si="2"/>
        <v>29125.380000000354</v>
      </c>
    </row>
    <row r="34" spans="2:12" ht="20.100000000000001" customHeight="1" x14ac:dyDescent="0.25">
      <c r="B34" s="7" t="s">
        <v>50</v>
      </c>
      <c r="C34" s="9">
        <v>2981000</v>
      </c>
      <c r="D34" s="9">
        <v>3658939</v>
      </c>
      <c r="E34" s="20">
        <v>3658939</v>
      </c>
      <c r="F34" s="23">
        <v>3431803.6399999997</v>
      </c>
      <c r="G34" s="9">
        <v>3279397.0300000003</v>
      </c>
      <c r="H34" s="9"/>
      <c r="I34" s="14"/>
      <c r="J34" s="14">
        <f t="shared" si="0"/>
        <v>0.89626993781530662</v>
      </c>
      <c r="K34" s="14">
        <f t="shared" si="1"/>
        <v>0</v>
      </c>
      <c r="L34" s="17">
        <f t="shared" si="2"/>
        <v>379541.96999999974</v>
      </c>
    </row>
    <row r="35" spans="2:12" ht="20.100000000000001" customHeight="1" x14ac:dyDescent="0.25">
      <c r="B35" s="7" t="s">
        <v>51</v>
      </c>
      <c r="C35" s="9">
        <v>3010862</v>
      </c>
      <c r="D35" s="9">
        <v>5784562</v>
      </c>
      <c r="E35" s="20">
        <v>5784562</v>
      </c>
      <c r="F35" s="23">
        <v>3567552.2399999998</v>
      </c>
      <c r="G35" s="9">
        <v>3144198.7699999996</v>
      </c>
      <c r="H35" s="9"/>
      <c r="I35" s="14"/>
      <c r="J35" s="14">
        <f t="shared" si="0"/>
        <v>0.54355001640573641</v>
      </c>
      <c r="K35" s="14">
        <f t="shared" si="1"/>
        <v>0</v>
      </c>
      <c r="L35" s="17">
        <f t="shared" si="2"/>
        <v>2640363.2300000004</v>
      </c>
    </row>
    <row r="36" spans="2:12" ht="20.100000000000001" customHeight="1" x14ac:dyDescent="0.25">
      <c r="B36" s="7" t="s">
        <v>52</v>
      </c>
      <c r="C36" s="9">
        <v>4500000</v>
      </c>
      <c r="D36" s="9">
        <v>3239343</v>
      </c>
      <c r="E36" s="20">
        <v>3239343</v>
      </c>
      <c r="F36" s="23">
        <v>3117531.01</v>
      </c>
      <c r="G36" s="9">
        <v>2458474.0499999998</v>
      </c>
      <c r="H36" s="9"/>
      <c r="I36" s="14"/>
      <c r="J36" s="14">
        <f t="shared" si="0"/>
        <v>0.75894218364649868</v>
      </c>
      <c r="K36" s="14">
        <f t="shared" si="1"/>
        <v>0</v>
      </c>
      <c r="L36" s="17">
        <f t="shared" si="2"/>
        <v>780868.95000000019</v>
      </c>
    </row>
    <row r="37" spans="2:12" ht="20.100000000000001" customHeight="1" x14ac:dyDescent="0.25">
      <c r="B37" s="7" t="s">
        <v>53</v>
      </c>
      <c r="C37" s="9">
        <v>1639304</v>
      </c>
      <c r="D37" s="9">
        <v>1833220</v>
      </c>
      <c r="E37" s="20">
        <v>1833220</v>
      </c>
      <c r="F37" s="23">
        <v>1530278.46</v>
      </c>
      <c r="G37" s="9">
        <v>1426562.06</v>
      </c>
      <c r="H37" s="9"/>
      <c r="I37" s="14"/>
      <c r="J37" s="14">
        <f t="shared" si="0"/>
        <v>0.77817286523166884</v>
      </c>
      <c r="K37" s="14">
        <f t="shared" si="1"/>
        <v>0</v>
      </c>
      <c r="L37" s="17">
        <f t="shared" si="2"/>
        <v>406657.93999999994</v>
      </c>
    </row>
    <row r="38" spans="2:12" ht="20.100000000000001" customHeight="1" x14ac:dyDescent="0.25">
      <c r="B38" s="7" t="s">
        <v>54</v>
      </c>
      <c r="C38" s="9">
        <v>163328</v>
      </c>
      <c r="D38" s="9">
        <v>2114509</v>
      </c>
      <c r="E38" s="20">
        <v>2114509</v>
      </c>
      <c r="F38" s="23">
        <v>2112097.37</v>
      </c>
      <c r="G38" s="9">
        <v>2009235.9700000002</v>
      </c>
      <c r="H38" s="9"/>
      <c r="I38" s="14"/>
      <c r="J38" s="14">
        <f t="shared" si="0"/>
        <v>0.950213959836539</v>
      </c>
      <c r="K38" s="14">
        <f t="shared" si="1"/>
        <v>0</v>
      </c>
      <c r="L38" s="17">
        <f t="shared" si="2"/>
        <v>105273.0299999998</v>
      </c>
    </row>
    <row r="39" spans="2:12" ht="20.100000000000001" customHeight="1" x14ac:dyDescent="0.25">
      <c r="B39" s="7" t="s">
        <v>55</v>
      </c>
      <c r="C39" s="9">
        <v>2389000</v>
      </c>
      <c r="D39" s="9">
        <v>4025813</v>
      </c>
      <c r="E39" s="20">
        <v>4025813</v>
      </c>
      <c r="F39" s="23">
        <v>3875640.29</v>
      </c>
      <c r="G39" s="9">
        <v>3697170.19</v>
      </c>
      <c r="H39" s="9"/>
      <c r="I39" s="14"/>
      <c r="J39" s="14">
        <f t="shared" si="0"/>
        <v>0.91836610145578046</v>
      </c>
      <c r="K39" s="14">
        <f t="shared" si="1"/>
        <v>0</v>
      </c>
      <c r="L39" s="17">
        <f t="shared" si="2"/>
        <v>328642.81000000006</v>
      </c>
    </row>
    <row r="40" spans="2:12" ht="20.100000000000001" customHeight="1" x14ac:dyDescent="0.25">
      <c r="B40" s="7" t="s">
        <v>56</v>
      </c>
      <c r="C40" s="9">
        <v>1261191</v>
      </c>
      <c r="D40" s="9">
        <v>1261191</v>
      </c>
      <c r="E40" s="20">
        <v>1261191</v>
      </c>
      <c r="F40" s="23">
        <v>848038.19000000006</v>
      </c>
      <c r="G40" s="9">
        <v>714923.31</v>
      </c>
      <c r="H40" s="9"/>
      <c r="I40" s="14"/>
      <c r="J40" s="14">
        <f t="shared" si="0"/>
        <v>0.56686363128185979</v>
      </c>
      <c r="K40" s="14">
        <f t="shared" si="1"/>
        <v>0</v>
      </c>
      <c r="L40" s="17">
        <f t="shared" si="2"/>
        <v>546267.68999999994</v>
      </c>
    </row>
    <row r="41" spans="2:12" ht="20.100000000000001" customHeight="1" x14ac:dyDescent="0.25">
      <c r="B41" s="7" t="s">
        <v>57</v>
      </c>
      <c r="C41" s="9">
        <v>1300000</v>
      </c>
      <c r="D41" s="9">
        <v>2861043</v>
      </c>
      <c r="E41" s="20">
        <v>2861043</v>
      </c>
      <c r="F41" s="23">
        <v>1760798.2700000003</v>
      </c>
      <c r="G41" s="9">
        <v>1310877.94</v>
      </c>
      <c r="H41" s="9"/>
      <c r="I41" s="14"/>
      <c r="J41" s="14">
        <f t="shared" si="0"/>
        <v>0.45818183788219891</v>
      </c>
      <c r="K41" s="14">
        <f t="shared" si="1"/>
        <v>0</v>
      </c>
      <c r="L41" s="17">
        <f t="shared" si="2"/>
        <v>1550165.06</v>
      </c>
    </row>
    <row r="42" spans="2:12" ht="20.100000000000001" customHeight="1" x14ac:dyDescent="0.25">
      <c r="B42" s="7" t="s">
        <v>58</v>
      </c>
      <c r="C42" s="9">
        <v>6135903</v>
      </c>
      <c r="D42" s="9">
        <v>6289011</v>
      </c>
      <c r="E42" s="20">
        <v>6289011</v>
      </c>
      <c r="F42" s="23">
        <v>3477647.5500000007</v>
      </c>
      <c r="G42" s="9">
        <v>3298137.56</v>
      </c>
      <c r="H42" s="9"/>
      <c r="I42" s="14"/>
      <c r="J42" s="14">
        <f t="shared" si="0"/>
        <v>0.52442865181822707</v>
      </c>
      <c r="K42" s="14">
        <f t="shared" si="1"/>
        <v>0</v>
      </c>
      <c r="L42" s="17">
        <f t="shared" si="2"/>
        <v>2990873.44</v>
      </c>
    </row>
    <row r="43" spans="2:12" ht="20.100000000000001" customHeight="1" x14ac:dyDescent="0.25">
      <c r="B43" s="7" t="s">
        <v>59</v>
      </c>
      <c r="C43" s="9">
        <v>7432268</v>
      </c>
      <c r="D43" s="9">
        <v>5937878</v>
      </c>
      <c r="E43" s="20">
        <v>5937878</v>
      </c>
      <c r="F43" s="23">
        <v>4256672.7299999995</v>
      </c>
      <c r="G43" s="9">
        <v>3922548.54</v>
      </c>
      <c r="H43" s="9"/>
      <c r="I43" s="14"/>
      <c r="J43" s="14">
        <f t="shared" si="0"/>
        <v>0.66059769836968696</v>
      </c>
      <c r="K43" s="14">
        <f t="shared" si="1"/>
        <v>0</v>
      </c>
      <c r="L43" s="17">
        <f t="shared" si="2"/>
        <v>2015329.46</v>
      </c>
    </row>
    <row r="44" spans="2:12" ht="20.100000000000001" customHeight="1" x14ac:dyDescent="0.25">
      <c r="B44" s="7" t="s">
        <v>60</v>
      </c>
      <c r="C44" s="9">
        <v>10002456</v>
      </c>
      <c r="D44" s="9">
        <v>9888705</v>
      </c>
      <c r="E44" s="20">
        <v>9888705</v>
      </c>
      <c r="F44" s="23">
        <v>3967715.1700000004</v>
      </c>
      <c r="G44" s="9">
        <v>2916883.04</v>
      </c>
      <c r="H44" s="9"/>
      <c r="I44" s="14"/>
      <c r="J44" s="14">
        <f t="shared" si="0"/>
        <v>0.2949711858125002</v>
      </c>
      <c r="K44" s="14">
        <f t="shared" si="1"/>
        <v>0</v>
      </c>
      <c r="L44" s="17">
        <f t="shared" si="2"/>
        <v>6971821.96</v>
      </c>
    </row>
    <row r="45" spans="2:12" ht="20.100000000000001" customHeight="1" x14ac:dyDescent="0.25">
      <c r="B45" s="7" t="s">
        <v>61</v>
      </c>
      <c r="C45" s="9">
        <v>630907</v>
      </c>
      <c r="D45" s="9">
        <v>6057680</v>
      </c>
      <c r="E45" s="20">
        <v>6057680</v>
      </c>
      <c r="F45" s="23">
        <v>2579291.83</v>
      </c>
      <c r="G45" s="9">
        <v>2543281.4500000002</v>
      </c>
      <c r="H45" s="9"/>
      <c r="I45" s="14"/>
      <c r="J45" s="14">
        <f t="shared" si="0"/>
        <v>0.4198441400007924</v>
      </c>
      <c r="K45" s="14">
        <f t="shared" si="1"/>
        <v>0</v>
      </c>
      <c r="L45" s="17">
        <f t="shared" si="2"/>
        <v>3514398.55</v>
      </c>
    </row>
    <row r="46" spans="2:12" ht="23.25" customHeight="1" x14ac:dyDescent="0.25">
      <c r="B46" s="29" t="s">
        <v>9</v>
      </c>
      <c r="C46" s="11">
        <f t="shared" ref="C46:H46" si="3">SUM(C14:C45)</f>
        <v>265378350</v>
      </c>
      <c r="D46" s="11">
        <f t="shared" si="3"/>
        <v>289405522</v>
      </c>
      <c r="E46" s="11">
        <f t="shared" si="3"/>
        <v>289405522</v>
      </c>
      <c r="F46" s="11">
        <f t="shared" si="3"/>
        <v>205067749.64000005</v>
      </c>
      <c r="G46" s="11">
        <f t="shared" si="3"/>
        <v>175836690.88000003</v>
      </c>
      <c r="H46" s="11">
        <f t="shared" si="3"/>
        <v>0</v>
      </c>
      <c r="I46" s="15">
        <f>IF(ISERROR(+#REF!/E46)=TRUE,0,++#REF!/E46)</f>
        <v>0</v>
      </c>
      <c r="J46" s="15">
        <f>IF(ISERROR(+G46/E46)=TRUE,0,++G46/E46)</f>
        <v>0.6075789074957596</v>
      </c>
      <c r="K46" s="15">
        <f>IF(ISERROR(+H46/E46)=TRUE,0,++H46/E46)</f>
        <v>0</v>
      </c>
      <c r="L46" s="18">
        <f>SUM(L14:L45)</f>
        <v>113568831.11999996</v>
      </c>
    </row>
    <row r="47" spans="2:12" x14ac:dyDescent="0.2">
      <c r="B47" s="12" t="s">
        <v>71</v>
      </c>
    </row>
    <row r="49" spans="2:11" s="30" customFormat="1" x14ac:dyDescent="0.25">
      <c r="K49" s="36"/>
    </row>
    <row r="50" spans="2:11" s="34" customFormat="1" x14ac:dyDescent="0.25">
      <c r="K50" s="35"/>
    </row>
    <row r="51" spans="2:11" s="34" customFormat="1" x14ac:dyDescent="0.25">
      <c r="K51" s="35"/>
    </row>
    <row r="52" spans="2:11" s="34" customFormat="1" x14ac:dyDescent="0.25">
      <c r="B52" s="43" t="s">
        <v>62</v>
      </c>
      <c r="C52" s="43" t="s">
        <v>8</v>
      </c>
      <c r="D52" s="43" t="s">
        <v>7</v>
      </c>
      <c r="E52" s="44" t="s">
        <v>23</v>
      </c>
      <c r="F52" s="44" t="s">
        <v>24</v>
      </c>
      <c r="G52" s="44" t="s">
        <v>68</v>
      </c>
      <c r="K52" s="35"/>
    </row>
    <row r="53" spans="2:11" s="34" customFormat="1" x14ac:dyDescent="0.25">
      <c r="B53" s="34" t="s">
        <v>63</v>
      </c>
      <c r="C53" s="53">
        <f>C46/$A$1</f>
        <v>265.37835000000001</v>
      </c>
      <c r="D53" s="53">
        <f>D46/$A$1</f>
        <v>289.40552200000002</v>
      </c>
      <c r="E53" s="53">
        <f>E46/$A$1</f>
        <v>289.40552200000002</v>
      </c>
      <c r="F53" s="53">
        <f>F46/$A$1</f>
        <v>205.06774964000005</v>
      </c>
      <c r="G53" s="53">
        <f>G46/$A$1</f>
        <v>175.83669088000002</v>
      </c>
      <c r="K53" s="35"/>
    </row>
    <row r="54" spans="2:11" s="34" customFormat="1" x14ac:dyDescent="0.25">
      <c r="C54" s="53"/>
      <c r="D54" s="53"/>
      <c r="E54" s="53"/>
      <c r="F54" s="53"/>
      <c r="G54" s="53"/>
      <c r="K54" s="35"/>
    </row>
    <row r="55" spans="2:11" s="34" customFormat="1" x14ac:dyDescent="0.25">
      <c r="C55" s="53"/>
      <c r="D55" s="53"/>
      <c r="E55" s="53"/>
      <c r="F55" s="53"/>
      <c r="G55" s="53"/>
      <c r="K55" s="35"/>
    </row>
    <row r="56" spans="2:11" s="34" customFormat="1" x14ac:dyDescent="0.25">
      <c r="C56" s="53"/>
      <c r="D56" s="53"/>
      <c r="E56" s="53"/>
      <c r="F56" s="53"/>
      <c r="G56" s="53"/>
      <c r="K56" s="35"/>
    </row>
    <row r="57" spans="2:11" s="34" customFormat="1" x14ac:dyDescent="0.25">
      <c r="K57" s="35"/>
    </row>
    <row r="58" spans="2:11" s="34" customFormat="1" x14ac:dyDescent="0.25">
      <c r="K58" s="35"/>
    </row>
    <row r="59" spans="2:11" s="34" customFormat="1" x14ac:dyDescent="0.25">
      <c r="K59" s="35"/>
    </row>
    <row r="60" spans="2:11" s="34" customFormat="1" x14ac:dyDescent="0.25">
      <c r="K60" s="35"/>
    </row>
    <row r="61" spans="2:11" s="34" customFormat="1" x14ac:dyDescent="0.25">
      <c r="K61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59"/>
  <sheetViews>
    <sheetView showGridLines="0" zoomScale="85" zoomScaleNormal="85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69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13</v>
      </c>
      <c r="F12" s="72" t="s">
        <v>29</v>
      </c>
      <c r="G12" s="72" t="s">
        <v>70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50.1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25" t="s">
        <v>30</v>
      </c>
      <c r="C14" s="62">
        <v>0</v>
      </c>
      <c r="D14" s="62">
        <v>12035532</v>
      </c>
      <c r="E14" s="63">
        <v>12035532</v>
      </c>
      <c r="F14" s="63">
        <v>7394290.8200000003</v>
      </c>
      <c r="G14" s="55">
        <v>2549568.3999999994</v>
      </c>
      <c r="H14" s="8"/>
      <c r="I14" s="13">
        <f>IF(ISERROR(+#REF!/E14)=TRUE,0,++#REF!/E14)</f>
        <v>0</v>
      </c>
      <c r="J14" s="13">
        <f>IF(ISERROR(+G14/E14)=TRUE,0,++G14/E14)</f>
        <v>0.21183678461409097</v>
      </c>
      <c r="K14" s="13">
        <f>IF(ISERROR(+H14/E14)=TRUE,0,++H14/E14)</f>
        <v>0</v>
      </c>
      <c r="L14" s="16">
        <f>+D14-G14</f>
        <v>9485963.6000000015</v>
      </c>
    </row>
    <row r="15" spans="1:12" ht="20.100000000000001" customHeight="1" x14ac:dyDescent="0.25">
      <c r="B15" s="42" t="s">
        <v>31</v>
      </c>
      <c r="C15" s="64">
        <v>0</v>
      </c>
      <c r="D15" s="64">
        <v>8114085</v>
      </c>
      <c r="E15" s="65">
        <v>8114085</v>
      </c>
      <c r="F15" s="65">
        <v>2974266.82</v>
      </c>
      <c r="G15" s="57">
        <v>2602482.2799999998</v>
      </c>
      <c r="H15" s="38"/>
      <c r="I15" s="40"/>
      <c r="J15" s="40">
        <f t="shared" ref="J15:J44" si="0">IF(ISERROR(+G15/E15)=TRUE,0,++G15/E15)</f>
        <v>0.32073638370808288</v>
      </c>
      <c r="K15" s="40">
        <f t="shared" ref="K15:K44" si="1">IF(ISERROR(+H15/E15)=TRUE,0,++H15/E15)</f>
        <v>0</v>
      </c>
      <c r="L15" s="41">
        <f t="shared" ref="L15:L44" si="2">+D15-G15</f>
        <v>5511602.7200000007</v>
      </c>
    </row>
    <row r="16" spans="1:12" ht="20.100000000000001" customHeight="1" x14ac:dyDescent="0.25">
      <c r="B16" s="42" t="s">
        <v>32</v>
      </c>
      <c r="C16" s="64">
        <v>0</v>
      </c>
      <c r="D16" s="64">
        <v>14711633</v>
      </c>
      <c r="E16" s="65">
        <v>14711633</v>
      </c>
      <c r="F16" s="65">
        <v>9812094.9199999999</v>
      </c>
      <c r="G16" s="57">
        <v>8297150.9799999995</v>
      </c>
      <c r="H16" s="38"/>
      <c r="I16" s="40"/>
      <c r="J16" s="40">
        <f t="shared" si="0"/>
        <v>0.56398572340677611</v>
      </c>
      <c r="K16" s="40">
        <f t="shared" si="1"/>
        <v>0</v>
      </c>
      <c r="L16" s="41">
        <f t="shared" si="2"/>
        <v>6414482.0200000005</v>
      </c>
    </row>
    <row r="17" spans="2:12" ht="20.100000000000001" customHeight="1" x14ac:dyDescent="0.25">
      <c r="B17" s="42" t="s">
        <v>33</v>
      </c>
      <c r="C17" s="64">
        <v>0</v>
      </c>
      <c r="D17" s="64">
        <v>14406049</v>
      </c>
      <c r="E17" s="65">
        <v>14406049</v>
      </c>
      <c r="F17" s="65">
        <v>13663109.420000002</v>
      </c>
      <c r="G17" s="57">
        <v>12971976.330000002</v>
      </c>
      <c r="H17" s="38"/>
      <c r="I17" s="40"/>
      <c r="J17" s="40">
        <f t="shared" si="0"/>
        <v>0.90045343660846922</v>
      </c>
      <c r="K17" s="40">
        <f t="shared" si="1"/>
        <v>0</v>
      </c>
      <c r="L17" s="41">
        <f t="shared" si="2"/>
        <v>1434072.6699999981</v>
      </c>
    </row>
    <row r="18" spans="2:12" ht="20.100000000000001" customHeight="1" x14ac:dyDescent="0.25">
      <c r="B18" s="42" t="s">
        <v>34</v>
      </c>
      <c r="C18" s="64">
        <v>0</v>
      </c>
      <c r="D18" s="64">
        <v>4127258</v>
      </c>
      <c r="E18" s="65">
        <v>4127258</v>
      </c>
      <c r="F18" s="65">
        <v>3541199.8400000003</v>
      </c>
      <c r="G18" s="57">
        <v>2540427.16</v>
      </c>
      <c r="H18" s="38"/>
      <c r="I18" s="40"/>
      <c r="J18" s="40">
        <f t="shared" si="0"/>
        <v>0.61552419548281212</v>
      </c>
      <c r="K18" s="40">
        <f t="shared" si="1"/>
        <v>0</v>
      </c>
      <c r="L18" s="41">
        <f t="shared" si="2"/>
        <v>1586830.8399999999</v>
      </c>
    </row>
    <row r="19" spans="2:12" ht="20.100000000000001" customHeight="1" x14ac:dyDescent="0.25">
      <c r="B19" s="42" t="s">
        <v>35</v>
      </c>
      <c r="C19" s="64">
        <v>0</v>
      </c>
      <c r="D19" s="64">
        <v>42751797</v>
      </c>
      <c r="E19" s="65">
        <v>42751797</v>
      </c>
      <c r="F19" s="65">
        <v>35618611.439999998</v>
      </c>
      <c r="G19" s="57">
        <v>27579079.34</v>
      </c>
      <c r="H19" s="38"/>
      <c r="I19" s="40"/>
      <c r="J19" s="40">
        <f t="shared" si="0"/>
        <v>0.64509754619203497</v>
      </c>
      <c r="K19" s="40">
        <f t="shared" si="1"/>
        <v>0</v>
      </c>
      <c r="L19" s="41">
        <f t="shared" si="2"/>
        <v>15172717.66</v>
      </c>
    </row>
    <row r="20" spans="2:12" ht="20.100000000000001" customHeight="1" x14ac:dyDescent="0.25">
      <c r="B20" s="42" t="s">
        <v>36</v>
      </c>
      <c r="C20" s="64">
        <v>0</v>
      </c>
      <c r="D20" s="64">
        <v>33448132</v>
      </c>
      <c r="E20" s="65">
        <v>33448132</v>
      </c>
      <c r="F20" s="65">
        <v>28992851.390000001</v>
      </c>
      <c r="G20" s="57">
        <v>22369252.479999997</v>
      </c>
      <c r="H20" s="38"/>
      <c r="I20" s="40"/>
      <c r="J20" s="40">
        <f t="shared" si="0"/>
        <v>0.66877434231603716</v>
      </c>
      <c r="K20" s="40">
        <f t="shared" si="1"/>
        <v>0</v>
      </c>
      <c r="L20" s="41">
        <f t="shared" si="2"/>
        <v>11078879.520000003</v>
      </c>
    </row>
    <row r="21" spans="2:12" ht="20.100000000000001" customHeight="1" x14ac:dyDescent="0.25">
      <c r="B21" s="42" t="s">
        <v>37</v>
      </c>
      <c r="C21" s="64">
        <v>0</v>
      </c>
      <c r="D21" s="64">
        <v>46243220</v>
      </c>
      <c r="E21" s="65">
        <v>46243220</v>
      </c>
      <c r="F21" s="65">
        <v>38011671.109999999</v>
      </c>
      <c r="G21" s="57">
        <v>29589586.249999993</v>
      </c>
      <c r="H21" s="38"/>
      <c r="I21" s="40"/>
      <c r="J21" s="40">
        <f t="shared" si="0"/>
        <v>0.63986863912158354</v>
      </c>
      <c r="K21" s="40">
        <f t="shared" si="1"/>
        <v>0</v>
      </c>
      <c r="L21" s="41">
        <f t="shared" si="2"/>
        <v>16653633.750000007</v>
      </c>
    </row>
    <row r="22" spans="2:12" ht="20.100000000000001" customHeight="1" x14ac:dyDescent="0.25">
      <c r="B22" s="42" t="s">
        <v>38</v>
      </c>
      <c r="C22" s="64">
        <v>0</v>
      </c>
      <c r="D22" s="64">
        <v>9610405</v>
      </c>
      <c r="E22" s="65">
        <v>9610405</v>
      </c>
      <c r="F22" s="65">
        <v>5894065.9799999995</v>
      </c>
      <c r="G22" s="57">
        <v>4674332.580000001</v>
      </c>
      <c r="H22" s="38"/>
      <c r="I22" s="40"/>
      <c r="J22" s="40">
        <f t="shared" si="0"/>
        <v>0.4863824760767107</v>
      </c>
      <c r="K22" s="40">
        <f t="shared" si="1"/>
        <v>0</v>
      </c>
      <c r="L22" s="41">
        <f t="shared" si="2"/>
        <v>4936072.419999999</v>
      </c>
    </row>
    <row r="23" spans="2:12" ht="20.100000000000001" customHeight="1" x14ac:dyDescent="0.25">
      <c r="B23" s="42" t="s">
        <v>39</v>
      </c>
      <c r="C23" s="64">
        <v>0</v>
      </c>
      <c r="D23" s="64">
        <v>22761049</v>
      </c>
      <c r="E23" s="65">
        <v>22761049</v>
      </c>
      <c r="F23" s="65">
        <v>17053234.289999999</v>
      </c>
      <c r="G23" s="57">
        <v>11106231.949999999</v>
      </c>
      <c r="H23" s="38"/>
      <c r="I23" s="40"/>
      <c r="J23" s="40">
        <f t="shared" si="0"/>
        <v>0.48794903741035833</v>
      </c>
      <c r="K23" s="40">
        <f t="shared" si="1"/>
        <v>0</v>
      </c>
      <c r="L23" s="41">
        <f t="shared" si="2"/>
        <v>11654817.050000001</v>
      </c>
    </row>
    <row r="24" spans="2:12" ht="20.100000000000001" customHeight="1" x14ac:dyDescent="0.25">
      <c r="B24" s="42" t="s">
        <v>40</v>
      </c>
      <c r="C24" s="64">
        <v>0</v>
      </c>
      <c r="D24" s="64">
        <v>45434873</v>
      </c>
      <c r="E24" s="65">
        <v>45434873</v>
      </c>
      <c r="F24" s="65">
        <v>42758828.170000002</v>
      </c>
      <c r="G24" s="57">
        <v>40172672.360000007</v>
      </c>
      <c r="H24" s="38"/>
      <c r="I24" s="40"/>
      <c r="J24" s="40">
        <f t="shared" si="0"/>
        <v>0.88418146035095124</v>
      </c>
      <c r="K24" s="40">
        <f t="shared" si="1"/>
        <v>0</v>
      </c>
      <c r="L24" s="41">
        <f t="shared" si="2"/>
        <v>5262200.6399999931</v>
      </c>
    </row>
    <row r="25" spans="2:12" ht="20.100000000000001" customHeight="1" x14ac:dyDescent="0.25">
      <c r="B25" s="42" t="s">
        <v>41</v>
      </c>
      <c r="C25" s="64">
        <v>0</v>
      </c>
      <c r="D25" s="64">
        <v>46435482</v>
      </c>
      <c r="E25" s="65">
        <v>46435482</v>
      </c>
      <c r="F25" s="65">
        <v>37738139.239999987</v>
      </c>
      <c r="G25" s="57">
        <v>26515132.970000003</v>
      </c>
      <c r="H25" s="38"/>
      <c r="I25" s="40"/>
      <c r="J25" s="40">
        <f t="shared" si="0"/>
        <v>0.57101018074928134</v>
      </c>
      <c r="K25" s="40">
        <f t="shared" si="1"/>
        <v>0</v>
      </c>
      <c r="L25" s="41">
        <f t="shared" si="2"/>
        <v>19920349.029999997</v>
      </c>
    </row>
    <row r="26" spans="2:12" ht="20.100000000000001" customHeight="1" x14ac:dyDescent="0.25">
      <c r="B26" s="42" t="s">
        <v>42</v>
      </c>
      <c r="C26" s="64">
        <v>0</v>
      </c>
      <c r="D26" s="64">
        <v>59273279</v>
      </c>
      <c r="E26" s="65">
        <v>59273279</v>
      </c>
      <c r="F26" s="65">
        <v>44575709.539999999</v>
      </c>
      <c r="G26" s="57">
        <v>32553617.349999994</v>
      </c>
      <c r="H26" s="38"/>
      <c r="I26" s="40"/>
      <c r="J26" s="40">
        <f t="shared" si="0"/>
        <v>0.54921235840520977</v>
      </c>
      <c r="K26" s="40">
        <f t="shared" si="1"/>
        <v>0</v>
      </c>
      <c r="L26" s="41">
        <f t="shared" si="2"/>
        <v>26719661.650000006</v>
      </c>
    </row>
    <row r="27" spans="2:12" ht="20.100000000000001" customHeight="1" x14ac:dyDescent="0.25">
      <c r="B27" s="42" t="s">
        <v>43</v>
      </c>
      <c r="C27" s="64">
        <v>0</v>
      </c>
      <c r="D27" s="64">
        <v>49635979</v>
      </c>
      <c r="E27" s="65">
        <v>49635979</v>
      </c>
      <c r="F27" s="65">
        <v>44887910.709999986</v>
      </c>
      <c r="G27" s="57">
        <v>38394794.259999998</v>
      </c>
      <c r="H27" s="38"/>
      <c r="I27" s="40"/>
      <c r="J27" s="40">
        <f t="shared" si="0"/>
        <v>0.77352749021027667</v>
      </c>
      <c r="K27" s="40">
        <f t="shared" si="1"/>
        <v>0</v>
      </c>
      <c r="L27" s="41">
        <f t="shared" si="2"/>
        <v>11241184.740000002</v>
      </c>
    </row>
    <row r="28" spans="2:12" ht="20.100000000000001" customHeight="1" x14ac:dyDescent="0.25">
      <c r="B28" s="42" t="s">
        <v>44</v>
      </c>
      <c r="C28" s="64">
        <v>0</v>
      </c>
      <c r="D28" s="64">
        <v>14382866</v>
      </c>
      <c r="E28" s="65">
        <v>14382866</v>
      </c>
      <c r="F28" s="65">
        <v>12278948.960000003</v>
      </c>
      <c r="G28" s="57">
        <v>10782940.279999999</v>
      </c>
      <c r="H28" s="38"/>
      <c r="I28" s="40"/>
      <c r="J28" s="40">
        <f t="shared" si="0"/>
        <v>0.74970734483655754</v>
      </c>
      <c r="K28" s="40">
        <f t="shared" si="1"/>
        <v>0</v>
      </c>
      <c r="L28" s="41">
        <f t="shared" si="2"/>
        <v>3599925.7200000007</v>
      </c>
    </row>
    <row r="29" spans="2:12" ht="20.100000000000001" customHeight="1" x14ac:dyDescent="0.25">
      <c r="B29" s="42" t="s">
        <v>45</v>
      </c>
      <c r="C29" s="64">
        <v>0</v>
      </c>
      <c r="D29" s="64">
        <v>9248541</v>
      </c>
      <c r="E29" s="65">
        <v>9248541</v>
      </c>
      <c r="F29" s="65">
        <v>7651987.7399999984</v>
      </c>
      <c r="G29" s="57">
        <v>6783476.839999998</v>
      </c>
      <c r="H29" s="38"/>
      <c r="I29" s="40"/>
      <c r="J29" s="40">
        <f t="shared" si="0"/>
        <v>0.73346453673071221</v>
      </c>
      <c r="K29" s="40">
        <f t="shared" si="1"/>
        <v>0</v>
      </c>
      <c r="L29" s="41">
        <f t="shared" si="2"/>
        <v>2465064.160000002</v>
      </c>
    </row>
    <row r="30" spans="2:12" ht="20.100000000000001" customHeight="1" x14ac:dyDescent="0.25">
      <c r="B30" s="42" t="s">
        <v>46</v>
      </c>
      <c r="C30" s="64">
        <v>0</v>
      </c>
      <c r="D30" s="64">
        <v>7967083</v>
      </c>
      <c r="E30" s="65">
        <v>7967083</v>
      </c>
      <c r="F30" s="65">
        <v>5915966.589999998</v>
      </c>
      <c r="G30" s="57">
        <v>4973101.25</v>
      </c>
      <c r="H30" s="38"/>
      <c r="I30" s="40"/>
      <c r="J30" s="40">
        <f t="shared" si="0"/>
        <v>0.62420602998613173</v>
      </c>
      <c r="K30" s="40">
        <f t="shared" si="1"/>
        <v>0</v>
      </c>
      <c r="L30" s="41">
        <f t="shared" si="2"/>
        <v>2993981.75</v>
      </c>
    </row>
    <row r="31" spans="2:12" ht="20.100000000000001" customHeight="1" x14ac:dyDescent="0.25">
      <c r="B31" s="42" t="s">
        <v>47</v>
      </c>
      <c r="C31" s="64">
        <v>0</v>
      </c>
      <c r="D31" s="64">
        <v>9012236</v>
      </c>
      <c r="E31" s="65">
        <v>9012236</v>
      </c>
      <c r="F31" s="65">
        <v>4983075.83</v>
      </c>
      <c r="G31" s="57">
        <v>3962681.01</v>
      </c>
      <c r="H31" s="38"/>
      <c r="I31" s="40"/>
      <c r="J31" s="40">
        <f t="shared" si="0"/>
        <v>0.43970009329538196</v>
      </c>
      <c r="K31" s="40">
        <f t="shared" si="1"/>
        <v>0</v>
      </c>
      <c r="L31" s="41">
        <f t="shared" si="2"/>
        <v>5049554.99</v>
      </c>
    </row>
    <row r="32" spans="2:12" ht="20.100000000000001" customHeight="1" x14ac:dyDescent="0.25">
      <c r="B32" s="42" t="s">
        <v>48</v>
      </c>
      <c r="C32" s="64">
        <v>0</v>
      </c>
      <c r="D32" s="64">
        <v>26958619</v>
      </c>
      <c r="E32" s="65">
        <v>26958619</v>
      </c>
      <c r="F32" s="65">
        <v>18682880.300000001</v>
      </c>
      <c r="G32" s="57">
        <v>13142576.900000002</v>
      </c>
      <c r="H32" s="38"/>
      <c r="I32" s="40"/>
      <c r="J32" s="40">
        <f t="shared" si="0"/>
        <v>0.48750927857246701</v>
      </c>
      <c r="K32" s="40">
        <f t="shared" si="1"/>
        <v>0</v>
      </c>
      <c r="L32" s="41">
        <f t="shared" si="2"/>
        <v>13816042.099999998</v>
      </c>
    </row>
    <row r="33" spans="2:12" ht="20.100000000000001" customHeight="1" x14ac:dyDescent="0.25">
      <c r="B33" s="42" t="s">
        <v>49</v>
      </c>
      <c r="C33" s="64">
        <v>0</v>
      </c>
      <c r="D33" s="64">
        <v>9663274</v>
      </c>
      <c r="E33" s="65">
        <v>9663274</v>
      </c>
      <c r="F33" s="65">
        <v>9402718.4000000004</v>
      </c>
      <c r="G33" s="57">
        <v>7900172.7899999991</v>
      </c>
      <c r="H33" s="38"/>
      <c r="I33" s="40"/>
      <c r="J33" s="40">
        <f t="shared" si="0"/>
        <v>0.81754618465749795</v>
      </c>
      <c r="K33" s="40">
        <f t="shared" si="1"/>
        <v>0</v>
      </c>
      <c r="L33" s="41">
        <f t="shared" si="2"/>
        <v>1763101.2100000009</v>
      </c>
    </row>
    <row r="34" spans="2:12" ht="20.100000000000001" customHeight="1" x14ac:dyDescent="0.25">
      <c r="B34" s="42" t="s">
        <v>50</v>
      </c>
      <c r="C34" s="64">
        <v>0</v>
      </c>
      <c r="D34" s="64">
        <v>4908306</v>
      </c>
      <c r="E34" s="65">
        <v>4908306</v>
      </c>
      <c r="F34" s="65">
        <v>3717703.4899999993</v>
      </c>
      <c r="G34" s="57">
        <v>2873277.9999999986</v>
      </c>
      <c r="H34" s="38"/>
      <c r="I34" s="40"/>
      <c r="J34" s="40">
        <f t="shared" si="0"/>
        <v>0.58539096788179035</v>
      </c>
      <c r="K34" s="40">
        <f t="shared" si="1"/>
        <v>0</v>
      </c>
      <c r="L34" s="41">
        <f t="shared" si="2"/>
        <v>2035028.0000000014</v>
      </c>
    </row>
    <row r="35" spans="2:12" ht="20.100000000000001" customHeight="1" x14ac:dyDescent="0.25">
      <c r="B35" s="42" t="s">
        <v>51</v>
      </c>
      <c r="C35" s="64">
        <v>0</v>
      </c>
      <c r="D35" s="64">
        <v>19820454</v>
      </c>
      <c r="E35" s="65">
        <v>19820454</v>
      </c>
      <c r="F35" s="65">
        <v>14483215.339999998</v>
      </c>
      <c r="G35" s="57">
        <v>10528538.379999999</v>
      </c>
      <c r="H35" s="38"/>
      <c r="I35" s="40"/>
      <c r="J35" s="40">
        <f t="shared" si="0"/>
        <v>0.53119562145246513</v>
      </c>
      <c r="K35" s="40">
        <f t="shared" si="1"/>
        <v>0</v>
      </c>
      <c r="L35" s="41">
        <f t="shared" si="2"/>
        <v>9291915.620000001</v>
      </c>
    </row>
    <row r="36" spans="2:12" ht="20.100000000000001" customHeight="1" x14ac:dyDescent="0.25">
      <c r="B36" s="42" t="s">
        <v>52</v>
      </c>
      <c r="C36" s="64">
        <v>0</v>
      </c>
      <c r="D36" s="64">
        <v>10007727</v>
      </c>
      <c r="E36" s="65">
        <v>10007727</v>
      </c>
      <c r="F36" s="65">
        <v>6524997.7700000014</v>
      </c>
      <c r="G36" s="57">
        <v>5430365.1099999994</v>
      </c>
      <c r="H36" s="38"/>
      <c r="I36" s="40"/>
      <c r="J36" s="40">
        <f t="shared" si="0"/>
        <v>0.54261723066586443</v>
      </c>
      <c r="K36" s="40">
        <f t="shared" si="1"/>
        <v>0</v>
      </c>
      <c r="L36" s="41">
        <f t="shared" si="2"/>
        <v>4577361.8900000006</v>
      </c>
    </row>
    <row r="37" spans="2:12" ht="20.100000000000001" customHeight="1" x14ac:dyDescent="0.25">
      <c r="B37" s="42" t="s">
        <v>54</v>
      </c>
      <c r="C37" s="64">
        <v>0</v>
      </c>
      <c r="D37" s="64">
        <v>0</v>
      </c>
      <c r="E37" s="65">
        <v>0</v>
      </c>
      <c r="F37" s="65">
        <v>0</v>
      </c>
      <c r="G37" s="57">
        <v>0</v>
      </c>
      <c r="H37" s="38"/>
      <c r="I37" s="40"/>
      <c r="J37" s="40">
        <f t="shared" ref="J37:J39" si="3">IF(ISERROR(+G37/E37)=TRUE,0,++G37/E37)</f>
        <v>0</v>
      </c>
      <c r="K37" s="40">
        <f t="shared" ref="K37:K39" si="4">IF(ISERROR(+H37/E37)=TRUE,0,++H37/E37)</f>
        <v>0</v>
      </c>
      <c r="L37" s="41">
        <f t="shared" ref="L37:L39" si="5">+D37-G37</f>
        <v>0</v>
      </c>
    </row>
    <row r="38" spans="2:12" ht="20.100000000000001" customHeight="1" x14ac:dyDescent="0.25">
      <c r="B38" s="42" t="s">
        <v>55</v>
      </c>
      <c r="C38" s="64">
        <v>0</v>
      </c>
      <c r="D38" s="64">
        <v>66239018</v>
      </c>
      <c r="E38" s="65">
        <v>66239018</v>
      </c>
      <c r="F38" s="65">
        <v>49917289.170000002</v>
      </c>
      <c r="G38" s="57">
        <v>37458645.820000008</v>
      </c>
      <c r="H38" s="38"/>
      <c r="I38" s="40"/>
      <c r="J38" s="40">
        <f t="shared" si="3"/>
        <v>0.56550726370973692</v>
      </c>
      <c r="K38" s="40">
        <f t="shared" si="4"/>
        <v>0</v>
      </c>
      <c r="L38" s="41">
        <f t="shared" si="5"/>
        <v>28780372.179999992</v>
      </c>
    </row>
    <row r="39" spans="2:12" ht="20.100000000000001" customHeight="1" x14ac:dyDescent="0.25">
      <c r="B39" s="42" t="s">
        <v>56</v>
      </c>
      <c r="C39" s="64">
        <v>0</v>
      </c>
      <c r="D39" s="64">
        <v>4116490</v>
      </c>
      <c r="E39" s="65">
        <v>4116490</v>
      </c>
      <c r="F39" s="65">
        <v>3680242.91</v>
      </c>
      <c r="G39" s="57">
        <v>2599782.9900000002</v>
      </c>
      <c r="H39" s="38"/>
      <c r="I39" s="40"/>
      <c r="J39" s="40">
        <f t="shared" si="3"/>
        <v>0.63155333548727199</v>
      </c>
      <c r="K39" s="40">
        <f t="shared" si="4"/>
        <v>0</v>
      </c>
      <c r="L39" s="41">
        <f t="shared" si="5"/>
        <v>1516707.0099999998</v>
      </c>
    </row>
    <row r="40" spans="2:12" ht="20.100000000000001" customHeight="1" x14ac:dyDescent="0.25">
      <c r="B40" s="42" t="s">
        <v>57</v>
      </c>
      <c r="C40" s="64">
        <v>0</v>
      </c>
      <c r="D40" s="64">
        <v>19359526</v>
      </c>
      <c r="E40" s="65">
        <v>19359526</v>
      </c>
      <c r="F40" s="65">
        <v>14407326.089999994</v>
      </c>
      <c r="G40" s="57">
        <v>12757982.569999998</v>
      </c>
      <c r="H40" s="38"/>
      <c r="I40" s="40"/>
      <c r="J40" s="40">
        <f t="shared" si="0"/>
        <v>0.65900283767278178</v>
      </c>
      <c r="K40" s="40">
        <f t="shared" si="1"/>
        <v>0</v>
      </c>
      <c r="L40" s="41">
        <f t="shared" si="2"/>
        <v>6601543.4300000016</v>
      </c>
    </row>
    <row r="41" spans="2:12" ht="20.100000000000001" customHeight="1" x14ac:dyDescent="0.25">
      <c r="B41" s="42" t="s">
        <v>58</v>
      </c>
      <c r="C41" s="64">
        <v>0</v>
      </c>
      <c r="D41" s="64">
        <v>14157033</v>
      </c>
      <c r="E41" s="65">
        <v>14157033</v>
      </c>
      <c r="F41" s="65">
        <v>8561450.9399999995</v>
      </c>
      <c r="G41" s="57">
        <v>6128708.21</v>
      </c>
      <c r="H41" s="38"/>
      <c r="I41" s="40"/>
      <c r="J41" s="40">
        <f t="shared" si="0"/>
        <v>0.43290908554073443</v>
      </c>
      <c r="K41" s="40">
        <f t="shared" si="1"/>
        <v>0</v>
      </c>
      <c r="L41" s="41">
        <f t="shared" si="2"/>
        <v>8028324.79</v>
      </c>
    </row>
    <row r="42" spans="2:12" ht="20.100000000000001" customHeight="1" x14ac:dyDescent="0.25">
      <c r="B42" s="42" t="s">
        <v>59</v>
      </c>
      <c r="C42" s="64">
        <v>0</v>
      </c>
      <c r="D42" s="64">
        <v>16097020</v>
      </c>
      <c r="E42" s="65">
        <v>16097020</v>
      </c>
      <c r="F42" s="65">
        <v>10824230.42</v>
      </c>
      <c r="G42" s="57">
        <v>5616489.6599999992</v>
      </c>
      <c r="H42" s="38"/>
      <c r="I42" s="40"/>
      <c r="J42" s="40">
        <f t="shared" si="0"/>
        <v>0.34891487119976239</v>
      </c>
      <c r="K42" s="40">
        <f t="shared" si="1"/>
        <v>0</v>
      </c>
      <c r="L42" s="41">
        <f t="shared" si="2"/>
        <v>10480530.34</v>
      </c>
    </row>
    <row r="43" spans="2:12" ht="20.100000000000001" customHeight="1" x14ac:dyDescent="0.25">
      <c r="B43" s="42" t="s">
        <v>60</v>
      </c>
      <c r="C43" s="64">
        <v>0</v>
      </c>
      <c r="D43" s="64">
        <v>12311878</v>
      </c>
      <c r="E43" s="65">
        <v>12311878</v>
      </c>
      <c r="F43" s="65">
        <v>7376643.9999999991</v>
      </c>
      <c r="G43" s="57">
        <v>2866599.9000000008</v>
      </c>
      <c r="H43" s="38"/>
      <c r="I43" s="40"/>
      <c r="J43" s="40">
        <f t="shared" si="0"/>
        <v>0.23283205860227016</v>
      </c>
      <c r="K43" s="40">
        <f t="shared" si="1"/>
        <v>0</v>
      </c>
      <c r="L43" s="41">
        <f t="shared" si="2"/>
        <v>9445278.0999999996</v>
      </c>
    </row>
    <row r="44" spans="2:12" ht="20.100000000000001" customHeight="1" x14ac:dyDescent="0.25">
      <c r="B44" s="42" t="s">
        <v>61</v>
      </c>
      <c r="C44" s="64">
        <v>0</v>
      </c>
      <c r="D44" s="64">
        <v>7568694</v>
      </c>
      <c r="E44" s="65">
        <v>7568694</v>
      </c>
      <c r="F44" s="65">
        <v>6266778.0100000026</v>
      </c>
      <c r="G44" s="57">
        <v>5773647.1800000006</v>
      </c>
      <c r="H44" s="38"/>
      <c r="I44" s="40"/>
      <c r="J44" s="40">
        <f t="shared" si="0"/>
        <v>0.76283268685456174</v>
      </c>
      <c r="K44" s="40">
        <f t="shared" si="1"/>
        <v>0</v>
      </c>
      <c r="L44" s="41">
        <f t="shared" si="2"/>
        <v>1795046.8199999994</v>
      </c>
    </row>
    <row r="45" spans="2:12" ht="23.25" customHeight="1" x14ac:dyDescent="0.25">
      <c r="B45" s="29" t="s">
        <v>9</v>
      </c>
      <c r="C45" s="61">
        <f>SUM(C14:C44)</f>
        <v>0</v>
      </c>
      <c r="D45" s="61">
        <f t="shared" ref="D45:G45" si="6">SUM(D14:D44)</f>
        <v>660807538</v>
      </c>
      <c r="E45" s="61">
        <f t="shared" si="6"/>
        <v>660807538</v>
      </c>
      <c r="F45" s="61">
        <f t="shared" si="6"/>
        <v>517591439.64999986</v>
      </c>
      <c r="G45" s="61">
        <f t="shared" si="6"/>
        <v>401495291.57999992</v>
      </c>
      <c r="H45" s="11">
        <f t="shared" ref="H45" si="7">SUM(H14:H44)</f>
        <v>0</v>
      </c>
      <c r="I45" s="15">
        <f>IF(ISERROR(+#REF!/E45)=TRUE,0,++#REF!/E45)</f>
        <v>0</v>
      </c>
      <c r="J45" s="15">
        <f>IF(ISERROR(+G45/E45)=TRUE,0,++G45/E45)</f>
        <v>0.60758279603644583</v>
      </c>
      <c r="K45" s="15">
        <f>IF(ISERROR(+H45/E45)=TRUE,0,++H45/E45)</f>
        <v>0</v>
      </c>
      <c r="L45" s="18">
        <f>SUM(L14:L44)</f>
        <v>259312246.42000005</v>
      </c>
    </row>
    <row r="46" spans="2:12" x14ac:dyDescent="0.2">
      <c r="B46" s="12" t="s">
        <v>71</v>
      </c>
    </row>
    <row r="49" spans="2:11" s="34" customFormat="1" x14ac:dyDescent="0.25">
      <c r="K49" s="35"/>
    </row>
    <row r="50" spans="2:11" s="34" customFormat="1" x14ac:dyDescent="0.25">
      <c r="K50" s="35"/>
    </row>
    <row r="51" spans="2:11" s="34" customFormat="1" x14ac:dyDescent="0.25">
      <c r="B51" s="43" t="s">
        <v>62</v>
      </c>
      <c r="C51" s="43" t="s">
        <v>8</v>
      </c>
      <c r="D51" s="43" t="s">
        <v>7</v>
      </c>
      <c r="E51" s="44" t="s">
        <v>23</v>
      </c>
      <c r="F51" s="44" t="s">
        <v>24</v>
      </c>
      <c r="G51" s="44" t="s">
        <v>68</v>
      </c>
      <c r="K51" s="35"/>
    </row>
    <row r="52" spans="2:11" s="34" customFormat="1" x14ac:dyDescent="0.25">
      <c r="B52" s="34" t="s">
        <v>63</v>
      </c>
      <c r="C52" s="54">
        <f>C45/$A$1</f>
        <v>0</v>
      </c>
      <c r="D52" s="54">
        <f>D45/$A$1</f>
        <v>660.80753800000002</v>
      </c>
      <c r="E52" s="54">
        <f>E45/$A$1</f>
        <v>660.80753800000002</v>
      </c>
      <c r="F52" s="54">
        <f>F45/$A$1</f>
        <v>517.59143964999987</v>
      </c>
      <c r="G52" s="54">
        <f>G45/$A$1</f>
        <v>401.4952915799999</v>
      </c>
      <c r="H52" s="34">
        <v>1373981</v>
      </c>
      <c r="K52" s="35"/>
    </row>
    <row r="53" spans="2:11" s="34" customFormat="1" x14ac:dyDescent="0.25">
      <c r="C53" s="54"/>
      <c r="D53" s="54"/>
      <c r="E53" s="54"/>
      <c r="F53" s="54"/>
      <c r="G53" s="54"/>
      <c r="H53" s="34">
        <v>5072</v>
      </c>
      <c r="K53" s="35"/>
    </row>
    <row r="54" spans="2:11" s="34" customFormat="1" x14ac:dyDescent="0.25">
      <c r="C54" s="54"/>
      <c r="D54" s="54"/>
      <c r="E54" s="54"/>
      <c r="F54" s="54"/>
      <c r="G54" s="54"/>
      <c r="H54" s="34">
        <v>3078714.9799999995</v>
      </c>
      <c r="K54" s="35"/>
    </row>
    <row r="55" spans="2:11" s="34" customFormat="1" x14ac:dyDescent="0.25">
      <c r="C55" s="54"/>
      <c r="D55" s="54"/>
      <c r="E55" s="54"/>
      <c r="F55" s="54"/>
      <c r="G55" s="54"/>
      <c r="H55" s="34">
        <v>0</v>
      </c>
      <c r="K55" s="35"/>
    </row>
    <row r="56" spans="2:11" s="34" customFormat="1" x14ac:dyDescent="0.25">
      <c r="K56" s="35"/>
    </row>
    <row r="57" spans="2:11" s="34" customFormat="1" x14ac:dyDescent="0.25">
      <c r="K57" s="35"/>
    </row>
    <row r="58" spans="2:11" s="34" customFormat="1" x14ac:dyDescent="0.25">
      <c r="K58" s="35"/>
    </row>
    <row r="59" spans="2:11" s="34" customFormat="1" x14ac:dyDescent="0.25">
      <c r="K59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37"/>
  <sheetViews>
    <sheetView showGridLines="0" tabSelected="1" zoomScale="85" zoomScaleNormal="85" workbookViewId="0">
      <selection activeCell="J18" sqref="J18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69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17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  <c r="L11" s="33" t="s">
        <v>28</v>
      </c>
    </row>
    <row r="12" spans="1:12" s="5" customFormat="1" ht="15" customHeight="1" x14ac:dyDescent="0.25">
      <c r="B12" s="75" t="s">
        <v>27</v>
      </c>
      <c r="C12" s="74" t="s">
        <v>0</v>
      </c>
      <c r="D12" s="74"/>
      <c r="E12" s="72" t="s">
        <v>13</v>
      </c>
      <c r="F12" s="72" t="s">
        <v>29</v>
      </c>
      <c r="G12" s="72" t="s">
        <v>70</v>
      </c>
      <c r="H12" s="72" t="s">
        <v>20</v>
      </c>
      <c r="I12" s="78" t="s">
        <v>22</v>
      </c>
      <c r="J12" s="78"/>
      <c r="K12" s="78"/>
      <c r="L12" s="69" t="s">
        <v>21</v>
      </c>
    </row>
    <row r="13" spans="1:12" s="5" customFormat="1" ht="50.1" customHeight="1" x14ac:dyDescent="0.25">
      <c r="B13" s="76"/>
      <c r="C13" s="66" t="s">
        <v>8</v>
      </c>
      <c r="D13" s="66" t="s">
        <v>7</v>
      </c>
      <c r="E13" s="73"/>
      <c r="F13" s="73"/>
      <c r="G13" s="73"/>
      <c r="H13" s="73"/>
      <c r="I13" s="66" t="s">
        <v>14</v>
      </c>
      <c r="J13" s="66" t="s">
        <v>15</v>
      </c>
      <c r="K13" s="67" t="s">
        <v>16</v>
      </c>
      <c r="L13" s="70"/>
    </row>
    <row r="14" spans="1:12" ht="20.100000000000001" customHeight="1" x14ac:dyDescent="0.25">
      <c r="B14" s="6" t="s">
        <v>30</v>
      </c>
      <c r="C14" s="55">
        <v>0</v>
      </c>
      <c r="D14" s="55">
        <v>27331740</v>
      </c>
      <c r="E14" s="56">
        <v>27331740</v>
      </c>
      <c r="F14" s="56">
        <v>15326513.139999999</v>
      </c>
      <c r="G14" s="55">
        <v>14812000.559999999</v>
      </c>
      <c r="H14" s="8"/>
      <c r="I14" s="13">
        <f>IF(ISERROR(+#REF!/E14)=TRUE,0,++#REF!/E14)</f>
        <v>0</v>
      </c>
      <c r="J14" s="13">
        <f>IF(ISERROR(+G14/E14)=TRUE,0,++G14/E14)</f>
        <v>0.54193405030195663</v>
      </c>
      <c r="K14" s="13">
        <f>IF(ISERROR(+H14/E14)=TRUE,0,++H14/E14)</f>
        <v>0</v>
      </c>
      <c r="L14" s="16">
        <f>+D14-G14</f>
        <v>12519739.440000001</v>
      </c>
    </row>
    <row r="15" spans="1:12" ht="20.100000000000001" customHeight="1" x14ac:dyDescent="0.25">
      <c r="B15" s="37" t="s">
        <v>32</v>
      </c>
      <c r="C15" s="57">
        <v>0</v>
      </c>
      <c r="D15" s="57">
        <v>279196</v>
      </c>
      <c r="E15" s="58">
        <v>279196</v>
      </c>
      <c r="F15" s="58">
        <v>0</v>
      </c>
      <c r="G15" s="57">
        <v>0</v>
      </c>
      <c r="H15" s="38"/>
      <c r="I15" s="40"/>
      <c r="J15" s="14">
        <f t="shared" ref="J15:J18" si="0">IF(ISERROR(+G15/E15)=TRUE,0,++G15/E15)</f>
        <v>0</v>
      </c>
      <c r="K15" s="14">
        <f t="shared" ref="K15:K18" si="1">IF(ISERROR(+H15/E15)=TRUE,0,++H15/E15)</f>
        <v>0</v>
      </c>
      <c r="L15" s="17">
        <f t="shared" ref="L15:L18" si="2">+D15-G15</f>
        <v>279196</v>
      </c>
    </row>
    <row r="16" spans="1:12" ht="20.100000000000001" customHeight="1" x14ac:dyDescent="0.25">
      <c r="B16" s="37" t="s">
        <v>42</v>
      </c>
      <c r="C16" s="57">
        <v>0</v>
      </c>
      <c r="D16" s="57">
        <v>122861</v>
      </c>
      <c r="E16" s="58">
        <v>122861</v>
      </c>
      <c r="F16" s="58">
        <v>0</v>
      </c>
      <c r="G16" s="57">
        <v>0</v>
      </c>
      <c r="H16" s="38"/>
      <c r="I16" s="40"/>
      <c r="J16" s="14">
        <f t="shared" si="0"/>
        <v>0</v>
      </c>
      <c r="K16" s="14">
        <f t="shared" si="1"/>
        <v>0</v>
      </c>
      <c r="L16" s="17">
        <f t="shared" si="2"/>
        <v>122861</v>
      </c>
    </row>
    <row r="17" spans="2:12" ht="20.100000000000001" customHeight="1" x14ac:dyDescent="0.25">
      <c r="B17" s="37" t="s">
        <v>43</v>
      </c>
      <c r="C17" s="57">
        <v>0</v>
      </c>
      <c r="D17" s="57">
        <v>1236870</v>
      </c>
      <c r="E17" s="58">
        <v>1236870</v>
      </c>
      <c r="F17" s="58">
        <v>1236870</v>
      </c>
      <c r="G17" s="57">
        <v>1236870</v>
      </c>
      <c r="H17" s="38"/>
      <c r="I17" s="40"/>
      <c r="J17" s="14">
        <f t="shared" si="0"/>
        <v>1</v>
      </c>
      <c r="K17" s="14">
        <f t="shared" si="1"/>
        <v>0</v>
      </c>
      <c r="L17" s="17">
        <f t="shared" si="2"/>
        <v>0</v>
      </c>
    </row>
    <row r="18" spans="2:12" ht="20.100000000000001" customHeight="1" x14ac:dyDescent="0.25">
      <c r="B18" s="37" t="s">
        <v>45</v>
      </c>
      <c r="C18" s="57">
        <v>0</v>
      </c>
      <c r="D18" s="57">
        <v>355067</v>
      </c>
      <c r="E18" s="58">
        <v>355067</v>
      </c>
      <c r="F18" s="58">
        <v>209997</v>
      </c>
      <c r="G18" s="57">
        <v>209997</v>
      </c>
      <c r="H18" s="38"/>
      <c r="I18" s="40"/>
      <c r="J18" s="14">
        <f t="shared" si="0"/>
        <v>0.59142922321702662</v>
      </c>
      <c r="K18" s="14">
        <f t="shared" si="1"/>
        <v>0</v>
      </c>
      <c r="L18" s="17">
        <f t="shared" si="2"/>
        <v>145070</v>
      </c>
    </row>
    <row r="19" spans="2:12" ht="20.100000000000001" customHeight="1" x14ac:dyDescent="0.25">
      <c r="B19" s="7" t="s">
        <v>48</v>
      </c>
      <c r="C19" s="59">
        <v>0</v>
      </c>
      <c r="D19" s="59">
        <v>48720</v>
      </c>
      <c r="E19" s="60">
        <v>48720</v>
      </c>
      <c r="F19" s="60">
        <v>81870</v>
      </c>
      <c r="G19" s="59">
        <v>33150</v>
      </c>
      <c r="H19" s="9"/>
      <c r="I19" s="14">
        <f>IF(ISERROR(+#REF!/E19)=TRUE,0,++#REF!/E19)</f>
        <v>0</v>
      </c>
      <c r="J19" s="14">
        <f>IF(ISERROR(+G19/E19)=TRUE,0,++G19/E19)</f>
        <v>0.68041871921182262</v>
      </c>
      <c r="K19" s="14">
        <f>IF(ISERROR(+H19/E19)=TRUE,0,++H19/E19)</f>
        <v>0</v>
      </c>
      <c r="L19" s="17">
        <f>+D19-G19</f>
        <v>15570</v>
      </c>
    </row>
    <row r="20" spans="2:12" ht="20.100000000000001" customHeight="1" x14ac:dyDescent="0.25">
      <c r="B20" s="7" t="s">
        <v>54</v>
      </c>
      <c r="C20" s="59">
        <v>0</v>
      </c>
      <c r="D20" s="59">
        <v>59137510</v>
      </c>
      <c r="E20" s="60">
        <v>59137510</v>
      </c>
      <c r="F20" s="60">
        <v>5985179.6900000004</v>
      </c>
      <c r="G20" s="59">
        <v>2304925.84</v>
      </c>
      <c r="H20" s="9"/>
      <c r="I20" s="14"/>
      <c r="J20" s="14">
        <f t="shared" ref="J20:J21" si="3">IF(ISERROR(+G20/E20)=TRUE,0,++G20/E20)</f>
        <v>3.8975699856148828E-2</v>
      </c>
      <c r="K20" s="14">
        <f t="shared" ref="K20:K21" si="4">IF(ISERROR(+H20/E20)=TRUE,0,++H20/E20)</f>
        <v>0</v>
      </c>
      <c r="L20" s="17">
        <f t="shared" ref="L20:L21" si="5">+D20-G20</f>
        <v>56832584.159999996</v>
      </c>
    </row>
    <row r="21" spans="2:12" ht="20.100000000000001" customHeight="1" x14ac:dyDescent="0.25">
      <c r="B21" s="7" t="s">
        <v>58</v>
      </c>
      <c r="C21" s="59">
        <v>0</v>
      </c>
      <c r="D21" s="59">
        <v>21067</v>
      </c>
      <c r="E21" s="60">
        <v>21067</v>
      </c>
      <c r="F21" s="60">
        <v>0</v>
      </c>
      <c r="G21" s="59">
        <v>0</v>
      </c>
      <c r="H21" s="9"/>
      <c r="I21" s="14">
        <f>IF(ISERROR(+#REF!/E21)=TRUE,0,++#REF!/E21)</f>
        <v>0</v>
      </c>
      <c r="J21" s="14">
        <f t="shared" si="3"/>
        <v>0</v>
      </c>
      <c r="K21" s="14">
        <f t="shared" si="4"/>
        <v>0</v>
      </c>
      <c r="L21" s="17">
        <f t="shared" si="5"/>
        <v>21067</v>
      </c>
    </row>
    <row r="22" spans="2:12" ht="20.100000000000001" customHeight="1" x14ac:dyDescent="0.25">
      <c r="B22" s="7" t="s">
        <v>59</v>
      </c>
      <c r="C22" s="59">
        <v>0</v>
      </c>
      <c r="D22" s="59">
        <v>514500</v>
      </c>
      <c r="E22" s="60">
        <v>514500</v>
      </c>
      <c r="F22" s="60">
        <v>439878.59000000008</v>
      </c>
      <c r="G22" s="59">
        <v>207900</v>
      </c>
      <c r="H22" s="9"/>
      <c r="I22" s="14">
        <f>IF(ISERROR(+#REF!/E22)=TRUE,0,++#REF!/E22)</f>
        <v>0</v>
      </c>
      <c r="J22" s="14">
        <f>IF(ISERROR(+G22/E22)=TRUE,0,++G22/E22)</f>
        <v>0.40408163265306124</v>
      </c>
      <c r="K22" s="14">
        <f>IF(ISERROR(+H22/E22)=TRUE,0,++H22/E22)</f>
        <v>0</v>
      </c>
      <c r="L22" s="17">
        <f>+D22-G22</f>
        <v>306600</v>
      </c>
    </row>
    <row r="23" spans="2:12" ht="23.25" customHeight="1" x14ac:dyDescent="0.25">
      <c r="B23" s="29" t="s">
        <v>9</v>
      </c>
      <c r="C23" s="61">
        <f>SUM(C14:C22)</f>
        <v>0</v>
      </c>
      <c r="D23" s="61">
        <f t="shared" ref="D23:G23" si="6">SUM(D14:D22)</f>
        <v>89047531</v>
      </c>
      <c r="E23" s="61">
        <f t="shared" si="6"/>
        <v>89047531</v>
      </c>
      <c r="F23" s="61">
        <f t="shared" si="6"/>
        <v>23280308.420000002</v>
      </c>
      <c r="G23" s="61">
        <f t="shared" si="6"/>
        <v>18804843.399999999</v>
      </c>
      <c r="H23" s="11">
        <f t="shared" ref="H23" si="7">SUM(H14:H22)</f>
        <v>0</v>
      </c>
      <c r="I23" s="15">
        <f>IF(ISERROR(+#REF!/E23)=TRUE,0,++#REF!/E23)</f>
        <v>0</v>
      </c>
      <c r="J23" s="15">
        <f>IF(ISERROR(+G23/E23)=TRUE,0,++G23/E23)</f>
        <v>0.21117759458148255</v>
      </c>
      <c r="K23" s="15">
        <f>IF(ISERROR(+H23/E23)=TRUE,0,++H23/E23)</f>
        <v>0</v>
      </c>
      <c r="L23" s="18">
        <f>SUM(L14:L22)</f>
        <v>70242687.599999994</v>
      </c>
    </row>
    <row r="24" spans="2:12" x14ac:dyDescent="0.2">
      <c r="B24" s="12" t="s">
        <v>71</v>
      </c>
    </row>
    <row r="25" spans="2:12" s="30" customFormat="1" x14ac:dyDescent="0.25">
      <c r="K25" s="36"/>
    </row>
    <row r="26" spans="2:12" s="30" customFormat="1" x14ac:dyDescent="0.25">
      <c r="K26" s="36"/>
    </row>
    <row r="27" spans="2:12" s="34" customFormat="1" x14ac:dyDescent="0.25">
      <c r="K27" s="35"/>
    </row>
    <row r="28" spans="2:12" s="34" customFormat="1" x14ac:dyDescent="0.25">
      <c r="B28" s="34">
        <v>1000000</v>
      </c>
      <c r="K28" s="35"/>
    </row>
    <row r="29" spans="2:12" s="34" customFormat="1" x14ac:dyDescent="0.25">
      <c r="B29" s="43" t="s">
        <v>62</v>
      </c>
      <c r="C29" s="43" t="s">
        <v>8</v>
      </c>
      <c r="D29" s="43" t="s">
        <v>7</v>
      </c>
      <c r="E29" s="44" t="s">
        <v>23</v>
      </c>
      <c r="F29" s="44" t="s">
        <v>66</v>
      </c>
      <c r="G29" s="44" t="s">
        <v>67</v>
      </c>
      <c r="K29" s="35"/>
    </row>
    <row r="30" spans="2:12" s="34" customFormat="1" x14ac:dyDescent="0.25">
      <c r="B30" s="34" t="s">
        <v>63</v>
      </c>
      <c r="C30" s="53">
        <f>+C23/$B$28</f>
        <v>0</v>
      </c>
      <c r="D30" s="53">
        <f t="shared" ref="D30:G30" si="8">+D23/$B$28</f>
        <v>89.047531000000006</v>
      </c>
      <c r="E30" s="53">
        <f t="shared" si="8"/>
        <v>89.047531000000006</v>
      </c>
      <c r="F30" s="53">
        <f t="shared" si="8"/>
        <v>23.280308420000001</v>
      </c>
      <c r="G30" s="53">
        <f t="shared" si="8"/>
        <v>18.804843399999999</v>
      </c>
      <c r="K30" s="35"/>
    </row>
    <row r="31" spans="2:12" s="34" customFormat="1" x14ac:dyDescent="0.25">
      <c r="C31" s="53"/>
      <c r="D31" s="53"/>
      <c r="E31" s="53"/>
      <c r="F31" s="53"/>
      <c r="G31" s="53"/>
      <c r="K31" s="35"/>
    </row>
    <row r="32" spans="2:12" s="34" customFormat="1" x14ac:dyDescent="0.25">
      <c r="C32" s="53"/>
      <c r="D32" s="53"/>
      <c r="E32" s="53"/>
      <c r="F32" s="53"/>
      <c r="G32" s="53"/>
      <c r="K32" s="35"/>
    </row>
    <row r="33" spans="3:11" s="34" customFormat="1" x14ac:dyDescent="0.25">
      <c r="C33" s="53"/>
      <c r="D33" s="53"/>
      <c r="E33" s="53"/>
      <c r="F33" s="53"/>
      <c r="G33" s="53"/>
      <c r="K33" s="35"/>
    </row>
    <row r="34" spans="3:11" s="34" customFormat="1" x14ac:dyDescent="0.25">
      <c r="K34" s="35"/>
    </row>
    <row r="35" spans="3:11" s="34" customFormat="1" x14ac:dyDescent="0.25">
      <c r="K35" s="35"/>
    </row>
    <row r="36" spans="3:11" s="34" customFormat="1" x14ac:dyDescent="0.25">
      <c r="K36" s="35"/>
    </row>
    <row r="37" spans="3:11" s="34" customFormat="1" x14ac:dyDescent="0.25">
      <c r="K37" s="35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0">
        <v>1000000</v>
      </c>
    </row>
    <row r="2" spans="1:12" ht="15" customHeight="1" x14ac:dyDescent="0.25">
      <c r="B2" s="71" t="s">
        <v>64</v>
      </c>
      <c r="C2" s="71"/>
      <c r="D2" s="71"/>
      <c r="E2" s="71"/>
      <c r="F2" s="71"/>
      <c r="G2" s="71"/>
      <c r="H2" s="71"/>
      <c r="I2" s="71"/>
      <c r="J2" s="71"/>
      <c r="K2" s="71"/>
      <c r="L2" s="71"/>
    </row>
    <row r="3" spans="1:12" ht="15.75" customHeight="1" x14ac:dyDescent="0.25"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" customHeight="1" x14ac:dyDescent="0.25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</row>
    <row r="5" spans="1:12" ht="15" customHeight="1" x14ac:dyDescent="0.2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5" customHeight="1" x14ac:dyDescent="0.25"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8" spans="1:12" ht="15.75" x14ac:dyDescent="0.25">
      <c r="B8" s="2" t="s">
        <v>19</v>
      </c>
    </row>
    <row r="9" spans="1:12" x14ac:dyDescent="0.2">
      <c r="B9" s="3" t="s">
        <v>2</v>
      </c>
    </row>
    <row r="11" spans="1:12" x14ac:dyDescent="0.25">
      <c r="B11" s="4"/>
      <c r="I11" s="77"/>
      <c r="J11" s="77"/>
      <c r="K11" s="77"/>
    </row>
    <row r="12" spans="1:12" s="5" customFormat="1" ht="15" customHeight="1" x14ac:dyDescent="0.25">
      <c r="B12" s="81" t="s">
        <v>1</v>
      </c>
      <c r="C12" s="83" t="s">
        <v>0</v>
      </c>
      <c r="D12" s="83"/>
      <c r="E12" s="84" t="s">
        <v>13</v>
      </c>
      <c r="F12" s="84" t="s">
        <v>29</v>
      </c>
      <c r="G12" s="84" t="s">
        <v>25</v>
      </c>
      <c r="H12" s="84" t="s">
        <v>20</v>
      </c>
      <c r="I12" s="86" t="s">
        <v>22</v>
      </c>
      <c r="J12" s="86"/>
      <c r="K12" s="86"/>
      <c r="L12" s="79" t="s">
        <v>21</v>
      </c>
    </row>
    <row r="13" spans="1:12" s="5" customFormat="1" ht="40.5" customHeight="1" x14ac:dyDescent="0.25">
      <c r="B13" s="82"/>
      <c r="C13" s="21" t="s">
        <v>8</v>
      </c>
      <c r="D13" s="21" t="s">
        <v>7</v>
      </c>
      <c r="E13" s="85"/>
      <c r="F13" s="85"/>
      <c r="G13" s="85"/>
      <c r="H13" s="85"/>
      <c r="I13" s="21" t="s">
        <v>14</v>
      </c>
      <c r="J13" s="21" t="s">
        <v>15</v>
      </c>
      <c r="K13" s="22" t="s">
        <v>16</v>
      </c>
      <c r="L13" s="80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29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">
      <c r="B19" s="12" t="s">
        <v>65</v>
      </c>
    </row>
    <row r="24" spans="2:12" ht="30" x14ac:dyDescent="0.25">
      <c r="B24" s="32" t="s">
        <v>1</v>
      </c>
      <c r="C24" s="32" t="s">
        <v>8</v>
      </c>
      <c r="D24" s="32" t="s">
        <v>7</v>
      </c>
      <c r="E24" s="31" t="s">
        <v>23</v>
      </c>
      <c r="F24" s="31" t="s">
        <v>24</v>
      </c>
      <c r="G24" s="31" t="s">
        <v>26</v>
      </c>
    </row>
    <row r="25" spans="2:12" x14ac:dyDescent="0.25">
      <c r="B25" s="30" t="s">
        <v>3</v>
      </c>
      <c r="C25" s="30">
        <f>+C14/$A$1</f>
        <v>0</v>
      </c>
      <c r="D25" s="30">
        <f t="shared" ref="D25:G25" si="2">+D14/$A$1</f>
        <v>0</v>
      </c>
      <c r="E25" s="30">
        <f t="shared" si="2"/>
        <v>0</v>
      </c>
      <c r="F25" s="30">
        <f t="shared" si="2"/>
        <v>0</v>
      </c>
      <c r="G25" s="30">
        <f t="shared" si="2"/>
        <v>0</v>
      </c>
    </row>
    <row r="26" spans="2:12" x14ac:dyDescent="0.25">
      <c r="B26" s="30" t="s">
        <v>4</v>
      </c>
      <c r="C26" s="30">
        <f t="shared" ref="C26:G26" si="3">+C15/$A$1</f>
        <v>0</v>
      </c>
      <c r="D26" s="30">
        <f t="shared" si="3"/>
        <v>0</v>
      </c>
      <c r="E26" s="30">
        <f t="shared" si="3"/>
        <v>0</v>
      </c>
      <c r="F26" s="30">
        <f t="shared" si="3"/>
        <v>0</v>
      </c>
      <c r="G26" s="30">
        <f t="shared" si="3"/>
        <v>0</v>
      </c>
    </row>
    <row r="27" spans="2:12" x14ac:dyDescent="0.25">
      <c r="B27" s="30" t="s">
        <v>5</v>
      </c>
      <c r="C27" s="30">
        <f t="shared" ref="C27:G27" si="4">+C16/$A$1</f>
        <v>0</v>
      </c>
      <c r="D27" s="30">
        <f t="shared" si="4"/>
        <v>0</v>
      </c>
      <c r="E27" s="30">
        <f t="shared" si="4"/>
        <v>0</v>
      </c>
      <c r="F27" s="30">
        <f t="shared" si="4"/>
        <v>0</v>
      </c>
      <c r="G27" s="30">
        <f t="shared" si="4"/>
        <v>0</v>
      </c>
    </row>
    <row r="28" spans="2:12" x14ac:dyDescent="0.25">
      <c r="B28" s="30" t="s">
        <v>6</v>
      </c>
      <c r="C28" s="30">
        <f t="shared" ref="C28:G28" si="5">+C17/$A$1</f>
        <v>0</v>
      </c>
      <c r="D28" s="30">
        <f t="shared" si="5"/>
        <v>0</v>
      </c>
      <c r="E28" s="30">
        <f t="shared" si="5"/>
        <v>0</v>
      </c>
      <c r="F28" s="30">
        <f t="shared" si="5"/>
        <v>0</v>
      </c>
      <c r="G28" s="30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2019-01-02T19:36:17Z</dcterms:modified>
</cp:coreProperties>
</file>