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12. Diciiembre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DYT!$B$2:$L$47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39" i="6" l="1"/>
  <c r="K39" i="6"/>
  <c r="J39" i="6"/>
  <c r="L38" i="6"/>
  <c r="K38" i="6"/>
  <c r="J38" i="6"/>
  <c r="L37" i="6"/>
  <c r="K37" i="6"/>
  <c r="J37" i="6"/>
  <c r="C45" i="6"/>
  <c r="D45" i="6"/>
  <c r="G23" i="5" l="1"/>
  <c r="G30" i="5" s="1"/>
  <c r="F23" i="5"/>
  <c r="F30" i="5" s="1"/>
  <c r="E23" i="5"/>
  <c r="E30" i="5" s="1"/>
  <c r="D23" i="5"/>
  <c r="D30" i="5" s="1"/>
  <c r="C23" i="5"/>
  <c r="C30" i="5" s="1"/>
  <c r="G45" i="6" l="1"/>
  <c r="F45" i="6"/>
  <c r="E45" i="6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52" i="6"/>
  <c r="F52" i="6"/>
  <c r="D52" i="6"/>
  <c r="G18" i="7"/>
  <c r="F18" i="7"/>
  <c r="E18" i="7"/>
  <c r="D18" i="7"/>
  <c r="G46" i="1"/>
  <c r="G53" i="1" s="1"/>
  <c r="F46" i="1"/>
  <c r="F53" i="1" s="1"/>
  <c r="C52" i="6"/>
  <c r="C18" i="7"/>
  <c r="L22" i="5" l="1"/>
  <c r="L19" i="5"/>
  <c r="L17" i="7"/>
  <c r="L16" i="7"/>
  <c r="L15" i="7"/>
  <c r="L14" i="4"/>
  <c r="L14" i="6"/>
  <c r="L14" i="5"/>
  <c r="L14" i="7"/>
  <c r="L14" i="1"/>
  <c r="E46" i="4"/>
  <c r="E53" i="4" s="1"/>
  <c r="E46" i="1" l="1"/>
  <c r="E53" i="1" s="1"/>
  <c r="E52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5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5" i="6"/>
  <c r="L46" i="4"/>
  <c r="L46" i="1"/>
  <c r="I18" i="7"/>
  <c r="K18" i="7"/>
  <c r="J18" i="7"/>
  <c r="J45" i="6"/>
  <c r="I45" i="6"/>
  <c r="K45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<sst xmlns="http://schemas.openxmlformats.org/spreadsheetml/2006/main" count="241" uniqueCount="72">
  <si>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</si>
  <si>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</si>
  <si>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</si>
  <si>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</si>
  <si>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</si>
  <si>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</si>
  <si>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</si>
  <si>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</si>
  <si>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</si>
  <si>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</si>
  <si>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</si>
  <si>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</si>
  <si>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</si>
  <si>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</si>
  <si>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</si>
  <si>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</si>
  <si>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</si>
  <si>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</si>
  <si>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</si>
  <si>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</si>
  <si>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</si>
  <si>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</si>
  <si>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</si>
  <si>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</si>
  <si>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</si>
  <si>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</si>
  <si>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</si>
  <si>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</si>
  <si>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</si>
  <si>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</si>
  <si>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</si>
  <si>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</si>
  <si>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</si>
  <si>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</si>
  <si>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</si>
  <si>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</si>
  <si>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</si>
  <si>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</si>
  <si>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</si>
  <si>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</si>
  <si>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</si>
  <si>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</si>
  <si>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</si>
  <si>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</si>
  <si>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</si>
  <si>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</si>
  <si>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</si>
  <si>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</si>
  <si>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</si>
  <si>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</si>
  <si>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</si>
  <si>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</si>
  <si>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</si>
  <si>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</si>
  <si>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</si>
  <si>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</si>
  <si>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</si>
  <si>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</si>
  <si>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</si>
  <si>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</si>
  <si>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</si>
  <si>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</si>
  <si>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</si>
  <si>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</si>
  <si>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</si>
  <si>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</si>
  <si>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COMP ANUAL</t>
  </si>
  <si>
    <t>DEV-JUNIO</t>
  </si>
  <si>
    <t>DEV. JUNIO</t>
  </si>
  <si>
    <t>Fuente: SIAF, Consulta Amigable y Base de Datos al 31 de Diciembre del 2018</t>
  </si>
  <si>
    <t>DEVENGADO
MES DE DICIEMBRE
(4)</t>
  </si>
  <si>
    <t>EJECUCION PRESUPUESTAL MENSUALIZADA DE GASTOS 
MINISTERIO DE SALUD 2018
AL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</si>
</sst>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6" fontId="24" fillId="36" borderId="18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24" fillId="36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5257.6941360000001</c:v>
                </c:pt>
                <c:pt idx="2">
                  <c:v>5255.8669961223004</c:v>
                </c:pt>
                <c:pt idx="3">
                  <c:v>5133.3591539999998</c:v>
                </c:pt>
                <c:pt idx="4">
                  <c:v>5078.3461559999996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65714768"/>
        <c:axId val="665715856"/>
        <c:axId val="0"/>
      </c:bar3DChart>
      <c:catAx>
        <c:axId val="66571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5715856"/>
        <c:crosses val="autoZero"/>
        <c:auto val="1"/>
        <c:lblAlgn val="ctr"/>
        <c:lblOffset val="100"/>
        <c:noMultiLvlLbl val="0"/>
      </c:catAx>
      <c:valAx>
        <c:axId val="665715856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66571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289.40552200000002</c:v>
                </c:pt>
                <c:pt idx="3">
                  <c:v>229.27579900000001</c:v>
                </c:pt>
                <c:pt idx="4">
                  <c:v>228.53680900000001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65716944"/>
        <c:axId val="665718576"/>
        <c:axId val="0"/>
      </c:bar3DChart>
      <c:catAx>
        <c:axId val="66571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5718576"/>
        <c:crosses val="autoZero"/>
        <c:auto val="1"/>
        <c:lblAlgn val="ctr"/>
        <c:lblOffset val="100"/>
        <c:noMultiLvlLbl val="0"/>
      </c:catAx>
      <c:valAx>
        <c:axId val="66571857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65716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>
                  <c:v>0</c:v>
                </c:pt>
                <c:pt idx="1">
                  <c:v>662.79773699999998</c:v>
                </c:pt>
                <c:pt idx="2">
                  <c:v>662.79773699999998</c:v>
                </c:pt>
                <c:pt idx="3">
                  <c:v>586.18390799999997</c:v>
                </c:pt>
                <c:pt idx="4">
                  <c:v>584.54319999999996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99473760"/>
        <c:axId val="841344768"/>
        <c:axId val="0"/>
      </c:bar3DChart>
      <c:catAx>
        <c:axId val="59947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41344768"/>
        <c:crosses val="autoZero"/>
        <c:auto val="1"/>
        <c:lblAlgn val="ctr"/>
        <c:lblOffset val="100"/>
        <c:noMultiLvlLbl val="0"/>
      </c:catAx>
      <c:valAx>
        <c:axId val="8413447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5994737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DEV-JUNIO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89.047531000000006</c:v>
                </c:pt>
                <c:pt idx="2">
                  <c:v>89.047531000000006</c:v>
                </c:pt>
                <c:pt idx="3">
                  <c:v>22.141338000000001</c:v>
                </c:pt>
                <c:pt idx="4">
                  <c:v>21.065432999999999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41348576"/>
        <c:axId val="841338240"/>
        <c:axId val="0"/>
      </c:bar3DChart>
      <c:catAx>
        <c:axId val="84134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41338240"/>
        <c:crosses val="autoZero"/>
        <c:auto val="1"/>
        <c:lblAlgn val="ctr"/>
        <c:lblOffset val="100"/>
        <c:noMultiLvlLbl val="0"/>
      </c:catAx>
      <c:valAx>
        <c:axId val="8413382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841348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41339872"/>
        <c:axId val="841347488"/>
        <c:axId val="0"/>
      </c:bar3DChart>
      <c:catAx>
        <c:axId val="84133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41347488"/>
        <c:crosses val="autoZero"/>
        <c:auto val="1"/>
        <c:lblAlgn val="ctr"/>
        <c:lblOffset val="100"/>
        <c:noMultiLvlLbl val="0"/>
      </c:catAx>
      <c:valAx>
        <c:axId val="841347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41339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347380</xdr:colOff>
      <xdr:row>47</xdr:row>
      <xdr:rowOff>123265</xdr:rowOff>
    </xdr:from>
    <xdr:to>
      <xdr:col>11</xdr:col>
      <xdr:colOff>1008527</xdr:colOff>
      <xdr:row>73</xdr:row>
      <xdr:rowOff>89648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134469</xdr:rowOff>
    </xdr:from>
    <xdr:to>
      <xdr:col>11</xdr:col>
      <xdr:colOff>986116</xdr:colOff>
      <xdr:row>90</xdr:row>
      <xdr:rowOff>100852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369792</xdr:colOff>
      <xdr:row>46</xdr:row>
      <xdr:rowOff>123265</xdr:rowOff>
    </xdr:from>
    <xdr:to>
      <xdr:col>11</xdr:col>
      <xdr:colOff>997321</xdr:colOff>
      <xdr:row>73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25</xdr:row>
      <xdr:rowOff>23531</xdr:rowOff>
    </xdr:from>
    <xdr:to>
      <xdr:col>12</xdr:col>
      <xdr:colOff>11204</xdr:colOff>
      <xdr:row>51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1.42578125" style="1"/>
    <col min="14" max="14" width="12.7109375" style="1" bestFit="1" customWidth="1"/>
    <col min="15" max="16384" width="11.42578125" style="1"/>
  </cols>
  <sheetData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18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3099047511</v>
      </c>
      <c r="D14" s="8">
        <v>1123159671</v>
      </c>
      <c r="E14" s="19">
        <v>1122036511.329</v>
      </c>
      <c r="F14" s="19">
        <v>1092088735</v>
      </c>
      <c r="G14" s="8">
        <v>1051599879</v>
      </c>
      <c r="H14" s="8"/>
      <c r="I14" s="13">
        <f>IF(ISERROR(+#REF!/E14)=TRUE,0,++#REF!/E14)</f>
        <v>0</v>
      </c>
      <c r="J14" s="13">
        <f>IF(ISERROR(+G14/E14)=TRUE,0,++G14/E14)</f>
        <v>0.9372242956286948</v>
      </c>
      <c r="K14" s="13">
        <f>IF(ISERROR(+H14/E14)=TRUE,0,++H14/E14)</f>
        <v>0</v>
      </c>
      <c r="L14" s="16">
        <f>+D14-G14</f>
        <v>71559792</v>
      </c>
    </row>
    <row r="15" spans="1:12" ht="20.100000000000001" customHeight="1" x14ac:dyDescent="0.25">
      <c r="B15" s="37" t="s">
        <v>31</v>
      </c>
      <c r="C15" s="38">
        <v>35861323</v>
      </c>
      <c r="D15" s="38">
        <v>36932500</v>
      </c>
      <c r="E15" s="39">
        <v>36832782.25</v>
      </c>
      <c r="F15" s="39">
        <v>36766708</v>
      </c>
      <c r="G15" s="38">
        <v>36766708</v>
      </c>
      <c r="H15" s="38"/>
      <c r="I15" s="40"/>
      <c r="J15" s="40">
        <f t="shared" ref="J15:J45" si="0">IF(ISERROR(+G15/E15)=TRUE,0,++G15/E15)</f>
        <v>0.99820610211980387</v>
      </c>
      <c r="K15" s="40">
        <f t="shared" ref="K15:K45" si="1">IF(ISERROR(+H15/E15)=TRUE,0,++H15/E15)</f>
        <v>0</v>
      </c>
      <c r="L15" s="41">
        <f t="shared" ref="L15:L45" si="2">+D15-G15</f>
        <v>165792</v>
      </c>
    </row>
    <row r="16" spans="1:12" ht="20.100000000000001" customHeight="1" x14ac:dyDescent="0.25">
      <c r="B16" s="37" t="s">
        <v>32</v>
      </c>
      <c r="C16" s="38">
        <v>43685591</v>
      </c>
      <c r="D16" s="38">
        <v>47579721</v>
      </c>
      <c r="E16" s="39">
        <v>46975458.543299995</v>
      </c>
      <c r="F16" s="39">
        <v>45576695</v>
      </c>
      <c r="G16" s="38">
        <v>45576695</v>
      </c>
      <c r="H16" s="38"/>
      <c r="I16" s="40"/>
      <c r="J16" s="40">
        <f t="shared" si="0"/>
        <v>0.9702235255029884</v>
      </c>
      <c r="K16" s="40">
        <f t="shared" si="1"/>
        <v>0</v>
      </c>
      <c r="L16" s="41">
        <f t="shared" si="2"/>
        <v>2003026</v>
      </c>
    </row>
    <row r="17" spans="2:12" ht="20.100000000000001" customHeight="1" x14ac:dyDescent="0.25">
      <c r="B17" s="37" t="s">
        <v>33</v>
      </c>
      <c r="C17" s="38">
        <v>30290272</v>
      </c>
      <c r="D17" s="38">
        <v>31705916</v>
      </c>
      <c r="E17" s="39">
        <v>31705916</v>
      </c>
      <c r="F17" s="39">
        <v>30450211</v>
      </c>
      <c r="G17" s="38">
        <v>30450211</v>
      </c>
      <c r="H17" s="38"/>
      <c r="I17" s="40"/>
      <c r="J17" s="40">
        <f t="shared" si="0"/>
        <v>0.96039524611116744</v>
      </c>
      <c r="K17" s="40">
        <f t="shared" si="1"/>
        <v>0</v>
      </c>
      <c r="L17" s="41">
        <f t="shared" si="2"/>
        <v>1255705</v>
      </c>
    </row>
    <row r="18" spans="2:12" ht="20.100000000000001" customHeight="1" x14ac:dyDescent="0.25">
      <c r="B18" s="37" t="s">
        <v>34</v>
      </c>
      <c r="C18" s="38">
        <v>33114255</v>
      </c>
      <c r="D18" s="38">
        <v>39841150</v>
      </c>
      <c r="E18" s="39">
        <v>39841150</v>
      </c>
      <c r="F18" s="39">
        <v>39787501</v>
      </c>
      <c r="G18" s="38">
        <v>39414222</v>
      </c>
      <c r="H18" s="38"/>
      <c r="I18" s="40"/>
      <c r="J18" s="40">
        <f t="shared" si="0"/>
        <v>0.98928424505818735</v>
      </c>
      <c r="K18" s="40">
        <f t="shared" si="1"/>
        <v>0</v>
      </c>
      <c r="L18" s="41">
        <f t="shared" si="2"/>
        <v>426928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178578778</v>
      </c>
      <c r="E19" s="39">
        <v>178578778</v>
      </c>
      <c r="F19" s="39">
        <v>176962863</v>
      </c>
      <c r="G19" s="38">
        <v>176054121</v>
      </c>
      <c r="H19" s="38"/>
      <c r="I19" s="40"/>
      <c r="J19" s="40">
        <f t="shared" si="0"/>
        <v>0.98586250265415076</v>
      </c>
      <c r="K19" s="40">
        <f t="shared" si="1"/>
        <v>0</v>
      </c>
      <c r="L19" s="41">
        <f t="shared" si="2"/>
        <v>2524657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117825602</v>
      </c>
      <c r="E20" s="39">
        <v>117825602</v>
      </c>
      <c r="F20" s="39">
        <v>116500962</v>
      </c>
      <c r="G20" s="38">
        <v>116246510</v>
      </c>
      <c r="H20" s="38"/>
      <c r="I20" s="40"/>
      <c r="J20" s="40">
        <f t="shared" si="0"/>
        <v>0.98659805701650483</v>
      </c>
      <c r="K20" s="40">
        <f t="shared" si="1"/>
        <v>0</v>
      </c>
      <c r="L20" s="41">
        <f t="shared" si="2"/>
        <v>1579092</v>
      </c>
    </row>
    <row r="21" spans="2:12" ht="20.100000000000001" customHeight="1" x14ac:dyDescent="0.25">
      <c r="B21" s="37" t="s">
        <v>37</v>
      </c>
      <c r="C21" s="38">
        <v>130602019</v>
      </c>
      <c r="D21" s="38">
        <v>148512290</v>
      </c>
      <c r="E21" s="39">
        <v>148512290</v>
      </c>
      <c r="F21" s="39">
        <v>147812299</v>
      </c>
      <c r="G21" s="38">
        <v>147812299</v>
      </c>
      <c r="H21" s="38"/>
      <c r="I21" s="40"/>
      <c r="J21" s="40">
        <f t="shared" si="0"/>
        <v>0.99528664597387861</v>
      </c>
      <c r="K21" s="40">
        <f t="shared" si="1"/>
        <v>0</v>
      </c>
      <c r="L21" s="41">
        <f t="shared" si="2"/>
        <v>699991</v>
      </c>
    </row>
    <row r="22" spans="2:12" ht="20.100000000000001" customHeight="1" x14ac:dyDescent="0.25">
      <c r="B22" s="37" t="s">
        <v>38</v>
      </c>
      <c r="C22" s="38">
        <v>34112983</v>
      </c>
      <c r="D22" s="38">
        <v>37196637</v>
      </c>
      <c r="E22" s="39">
        <v>37196637</v>
      </c>
      <c r="F22" s="39">
        <v>37126161</v>
      </c>
      <c r="G22" s="38">
        <v>37126161</v>
      </c>
      <c r="H22" s="38"/>
      <c r="I22" s="40"/>
      <c r="J22" s="40">
        <f t="shared" si="0"/>
        <v>0.99810531258511359</v>
      </c>
      <c r="K22" s="40">
        <f t="shared" si="1"/>
        <v>0</v>
      </c>
      <c r="L22" s="41">
        <f t="shared" si="2"/>
        <v>70476</v>
      </c>
    </row>
    <row r="23" spans="2:12" ht="20.100000000000001" customHeight="1" x14ac:dyDescent="0.25">
      <c r="B23" s="37" t="s">
        <v>39</v>
      </c>
      <c r="C23" s="38">
        <v>75542443</v>
      </c>
      <c r="D23" s="38">
        <v>88502885</v>
      </c>
      <c r="E23" s="39">
        <v>88502885</v>
      </c>
      <c r="F23" s="39">
        <v>86589247</v>
      </c>
      <c r="G23" s="38">
        <v>86589247</v>
      </c>
      <c r="H23" s="38"/>
      <c r="I23" s="40"/>
      <c r="J23" s="40">
        <f t="shared" si="0"/>
        <v>0.97837767661472275</v>
      </c>
      <c r="K23" s="40">
        <f t="shared" si="1"/>
        <v>0</v>
      </c>
      <c r="L23" s="41">
        <f t="shared" si="2"/>
        <v>1913638</v>
      </c>
    </row>
    <row r="24" spans="2:12" ht="20.100000000000001" customHeight="1" x14ac:dyDescent="0.25">
      <c r="B24" s="37" t="s">
        <v>40</v>
      </c>
      <c r="C24" s="38">
        <v>136143663</v>
      </c>
      <c r="D24" s="38">
        <v>166823761</v>
      </c>
      <c r="E24" s="39">
        <v>166823761</v>
      </c>
      <c r="F24" s="39">
        <v>164790095</v>
      </c>
      <c r="G24" s="38">
        <v>164759835</v>
      </c>
      <c r="H24" s="38"/>
      <c r="I24" s="40"/>
      <c r="J24" s="40">
        <f t="shared" si="0"/>
        <v>0.98762810532727408</v>
      </c>
      <c r="K24" s="40">
        <f t="shared" si="1"/>
        <v>0</v>
      </c>
      <c r="L24" s="41">
        <f t="shared" si="2"/>
        <v>2063926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127715155</v>
      </c>
      <c r="E25" s="39">
        <v>127715155</v>
      </c>
      <c r="F25" s="39">
        <v>124219583</v>
      </c>
      <c r="G25" s="38">
        <v>124219583</v>
      </c>
      <c r="H25" s="38"/>
      <c r="I25" s="40"/>
      <c r="J25" s="40">
        <f t="shared" si="0"/>
        <v>0.97262993573472156</v>
      </c>
      <c r="K25" s="40">
        <f t="shared" si="1"/>
        <v>0</v>
      </c>
      <c r="L25" s="41">
        <f t="shared" si="2"/>
        <v>3495572</v>
      </c>
    </row>
    <row r="26" spans="2:12" ht="20.100000000000001" customHeight="1" x14ac:dyDescent="0.25">
      <c r="B26" s="37" t="s">
        <v>42</v>
      </c>
      <c r="C26" s="38">
        <v>178411998</v>
      </c>
      <c r="D26" s="38">
        <v>199013616</v>
      </c>
      <c r="E26" s="39">
        <v>199013616</v>
      </c>
      <c r="F26" s="39">
        <v>190094593</v>
      </c>
      <c r="G26" s="38">
        <v>190075873</v>
      </c>
      <c r="H26" s="38"/>
      <c r="I26" s="40"/>
      <c r="J26" s="40">
        <f t="shared" si="0"/>
        <v>0.95508979144421957</v>
      </c>
      <c r="K26" s="40">
        <f t="shared" si="1"/>
        <v>0</v>
      </c>
      <c r="L26" s="41">
        <f t="shared" si="2"/>
        <v>8937743</v>
      </c>
    </row>
    <row r="27" spans="2:12" ht="20.100000000000001" customHeight="1" x14ac:dyDescent="0.25">
      <c r="B27" s="37" t="s">
        <v>43</v>
      </c>
      <c r="C27" s="38">
        <v>164010013</v>
      </c>
      <c r="D27" s="38">
        <v>181764448</v>
      </c>
      <c r="E27" s="39">
        <v>181764448</v>
      </c>
      <c r="F27" s="39">
        <v>177583385</v>
      </c>
      <c r="G27" s="38">
        <v>176371884</v>
      </c>
      <c r="H27" s="38"/>
      <c r="I27" s="40"/>
      <c r="J27" s="40">
        <f t="shared" si="0"/>
        <v>0.97033213007639429</v>
      </c>
      <c r="K27" s="40">
        <f t="shared" si="1"/>
        <v>0</v>
      </c>
      <c r="L27" s="41">
        <f t="shared" si="2"/>
        <v>5392564</v>
      </c>
    </row>
    <row r="28" spans="2:12" ht="20.100000000000001" customHeight="1" x14ac:dyDescent="0.25">
      <c r="B28" s="37" t="s">
        <v>44</v>
      </c>
      <c r="C28" s="38">
        <v>75183718</v>
      </c>
      <c r="D28" s="38">
        <v>85594023</v>
      </c>
      <c r="E28" s="39">
        <v>85594023</v>
      </c>
      <c r="F28" s="39">
        <v>84274595</v>
      </c>
      <c r="G28" s="38">
        <v>84274595</v>
      </c>
      <c r="H28" s="38"/>
      <c r="I28" s="40"/>
      <c r="J28" s="40">
        <f t="shared" si="0"/>
        <v>0.98458504514970635</v>
      </c>
      <c r="K28" s="40">
        <f t="shared" si="1"/>
        <v>0</v>
      </c>
      <c r="L28" s="41">
        <f t="shared" si="2"/>
        <v>1319428</v>
      </c>
    </row>
    <row r="29" spans="2:12" ht="20.100000000000001" customHeight="1" x14ac:dyDescent="0.25">
      <c r="B29" s="37" t="s">
        <v>45</v>
      </c>
      <c r="C29" s="38">
        <v>57310738</v>
      </c>
      <c r="D29" s="38">
        <v>61804092</v>
      </c>
      <c r="E29" s="39">
        <v>61804092</v>
      </c>
      <c r="F29" s="39">
        <v>60783678</v>
      </c>
      <c r="G29" s="38">
        <v>60783678</v>
      </c>
      <c r="H29" s="38"/>
      <c r="I29" s="40"/>
      <c r="J29" s="40">
        <f t="shared" si="0"/>
        <v>0.98348953981881981</v>
      </c>
      <c r="K29" s="40">
        <f t="shared" si="1"/>
        <v>0</v>
      </c>
      <c r="L29" s="41">
        <f t="shared" si="2"/>
        <v>1020414</v>
      </c>
    </row>
    <row r="30" spans="2:12" ht="20.100000000000001" customHeight="1" x14ac:dyDescent="0.25">
      <c r="B30" s="37" t="s">
        <v>46</v>
      </c>
      <c r="C30" s="38">
        <v>41868976</v>
      </c>
      <c r="D30" s="38">
        <v>46756965</v>
      </c>
      <c r="E30" s="39">
        <v>46756965</v>
      </c>
      <c r="F30" s="39">
        <v>44061849</v>
      </c>
      <c r="G30" s="38">
        <v>44061562</v>
      </c>
      <c r="H30" s="38"/>
      <c r="I30" s="40"/>
      <c r="J30" s="40">
        <f t="shared" si="0"/>
        <v>0.94235290934730254</v>
      </c>
      <c r="K30" s="40">
        <f t="shared" si="1"/>
        <v>0</v>
      </c>
      <c r="L30" s="41">
        <f t="shared" si="2"/>
        <v>2695403</v>
      </c>
    </row>
    <row r="31" spans="2:12" ht="20.100000000000001" customHeight="1" x14ac:dyDescent="0.25">
      <c r="B31" s="37" t="s">
        <v>47</v>
      </c>
      <c r="C31" s="38">
        <v>52915978</v>
      </c>
      <c r="D31" s="38">
        <v>56007169</v>
      </c>
      <c r="E31" s="39">
        <v>56007169</v>
      </c>
      <c r="F31" s="39">
        <v>55846081</v>
      </c>
      <c r="G31" s="38">
        <v>55828057</v>
      </c>
      <c r="H31" s="38"/>
      <c r="I31" s="40"/>
      <c r="J31" s="40">
        <f t="shared" si="0"/>
        <v>0.99680198083213245</v>
      </c>
      <c r="K31" s="40">
        <f t="shared" si="1"/>
        <v>0</v>
      </c>
      <c r="L31" s="41">
        <f t="shared" si="2"/>
        <v>179112</v>
      </c>
    </row>
    <row r="32" spans="2:12" ht="20.100000000000001" customHeight="1" x14ac:dyDescent="0.25">
      <c r="B32" s="37" t="s">
        <v>48</v>
      </c>
      <c r="C32" s="38">
        <v>84541195</v>
      </c>
      <c r="D32" s="38">
        <v>97515575</v>
      </c>
      <c r="E32" s="39">
        <v>97515575</v>
      </c>
      <c r="F32" s="39">
        <v>92322706</v>
      </c>
      <c r="G32" s="38">
        <v>92322706</v>
      </c>
      <c r="H32" s="38"/>
      <c r="I32" s="40"/>
      <c r="J32" s="40">
        <f t="shared" si="0"/>
        <v>0.94674831174404706</v>
      </c>
      <c r="K32" s="40">
        <f t="shared" si="1"/>
        <v>0</v>
      </c>
      <c r="L32" s="41">
        <f t="shared" si="2"/>
        <v>5192869</v>
      </c>
    </row>
    <row r="33" spans="2:12" ht="20.100000000000001" customHeight="1" x14ac:dyDescent="0.25">
      <c r="B33" s="37" t="s">
        <v>49</v>
      </c>
      <c r="C33" s="38">
        <v>39157066</v>
      </c>
      <c r="D33" s="38">
        <v>49038634</v>
      </c>
      <c r="E33" s="39">
        <v>49038634</v>
      </c>
      <c r="F33" s="39">
        <v>48666915</v>
      </c>
      <c r="G33" s="38">
        <v>48666915</v>
      </c>
      <c r="H33" s="38"/>
      <c r="I33" s="40"/>
      <c r="J33" s="40">
        <f t="shared" si="0"/>
        <v>0.99241987450139824</v>
      </c>
      <c r="K33" s="40">
        <f t="shared" si="1"/>
        <v>0</v>
      </c>
      <c r="L33" s="41">
        <f t="shared" si="2"/>
        <v>371719</v>
      </c>
    </row>
    <row r="34" spans="2:12" ht="20.100000000000001" customHeight="1" x14ac:dyDescent="0.25">
      <c r="B34" s="37" t="s">
        <v>50</v>
      </c>
      <c r="C34" s="38">
        <v>21683919</v>
      </c>
      <c r="D34" s="38">
        <v>28003538</v>
      </c>
      <c r="E34" s="39">
        <v>28003538</v>
      </c>
      <c r="F34" s="39">
        <v>26969996</v>
      </c>
      <c r="G34" s="38">
        <v>26904046</v>
      </c>
      <c r="H34" s="38"/>
      <c r="I34" s="40"/>
      <c r="J34" s="40">
        <f t="shared" si="0"/>
        <v>0.9607373896826894</v>
      </c>
      <c r="K34" s="40">
        <f t="shared" si="1"/>
        <v>0</v>
      </c>
      <c r="L34" s="41">
        <f t="shared" si="2"/>
        <v>1099492</v>
      </c>
    </row>
    <row r="35" spans="2:12" ht="20.100000000000001" customHeight="1" x14ac:dyDescent="0.25">
      <c r="B35" s="37" t="s">
        <v>51</v>
      </c>
      <c r="C35" s="38">
        <v>49771012</v>
      </c>
      <c r="D35" s="38">
        <v>58899538</v>
      </c>
      <c r="E35" s="39">
        <v>58899538</v>
      </c>
      <c r="F35" s="39">
        <v>56984741</v>
      </c>
      <c r="G35" s="38">
        <v>56984741</v>
      </c>
      <c r="H35" s="38"/>
      <c r="I35" s="40"/>
      <c r="J35" s="40">
        <f t="shared" si="0"/>
        <v>0.9674904580745608</v>
      </c>
      <c r="K35" s="40">
        <f t="shared" si="1"/>
        <v>0</v>
      </c>
      <c r="L35" s="41">
        <f t="shared" si="2"/>
        <v>1914797</v>
      </c>
    </row>
    <row r="36" spans="2:12" ht="20.100000000000001" customHeight="1" x14ac:dyDescent="0.25">
      <c r="B36" s="37" t="s">
        <v>52</v>
      </c>
      <c r="C36" s="38">
        <v>49911887</v>
      </c>
      <c r="D36" s="38">
        <v>55932844</v>
      </c>
      <c r="E36" s="39">
        <v>55932844</v>
      </c>
      <c r="F36" s="39">
        <v>55163273</v>
      </c>
      <c r="G36" s="38">
        <v>55163273</v>
      </c>
      <c r="H36" s="38"/>
      <c r="I36" s="40"/>
      <c r="J36" s="40">
        <f t="shared" si="0"/>
        <v>0.98624116091790359</v>
      </c>
      <c r="K36" s="40">
        <f t="shared" si="1"/>
        <v>0</v>
      </c>
      <c r="L36" s="41">
        <f t="shared" si="2"/>
        <v>769571</v>
      </c>
    </row>
    <row r="37" spans="2:12" ht="20.100000000000001" customHeight="1" x14ac:dyDescent="0.25">
      <c r="B37" s="37" t="s">
        <v>53</v>
      </c>
      <c r="C37" s="38">
        <v>954000000</v>
      </c>
      <c r="D37" s="38">
        <v>925246445</v>
      </c>
      <c r="E37" s="39">
        <v>925246445</v>
      </c>
      <c r="F37" s="39">
        <v>908722570</v>
      </c>
      <c r="G37" s="38">
        <v>908722570</v>
      </c>
      <c r="H37" s="38"/>
      <c r="I37" s="40"/>
      <c r="J37" s="40">
        <f t="shared" si="0"/>
        <v>0.98214110944246857</v>
      </c>
      <c r="K37" s="40">
        <f t="shared" si="1"/>
        <v>0</v>
      </c>
      <c r="L37" s="41">
        <f t="shared" si="2"/>
        <v>16523875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159476507</v>
      </c>
      <c r="E38" s="39">
        <v>159476507</v>
      </c>
      <c r="F38" s="39">
        <v>149579350</v>
      </c>
      <c r="G38" s="38">
        <v>143644792</v>
      </c>
      <c r="H38" s="38"/>
      <c r="I38" s="40"/>
      <c r="J38" s="40">
        <f t="shared" si="0"/>
        <v>0.90072697666998691</v>
      </c>
      <c r="K38" s="40">
        <f t="shared" si="1"/>
        <v>0</v>
      </c>
      <c r="L38" s="41">
        <f t="shared" si="2"/>
        <v>15831715</v>
      </c>
    </row>
    <row r="39" spans="2:12" ht="20.100000000000001" customHeight="1" x14ac:dyDescent="0.25">
      <c r="B39" s="37" t="s">
        <v>55</v>
      </c>
      <c r="C39" s="38">
        <v>127652181</v>
      </c>
      <c r="D39" s="38">
        <v>166385557</v>
      </c>
      <c r="E39" s="39">
        <v>166385557</v>
      </c>
      <c r="F39" s="39">
        <v>162584580</v>
      </c>
      <c r="G39" s="38">
        <v>162513080</v>
      </c>
      <c r="H39" s="38"/>
      <c r="I39" s="40"/>
      <c r="J39" s="40">
        <f t="shared" si="0"/>
        <v>0.9767258825235654</v>
      </c>
      <c r="K39" s="40">
        <f t="shared" si="1"/>
        <v>0</v>
      </c>
      <c r="L39" s="41">
        <f t="shared" si="2"/>
        <v>3872477</v>
      </c>
    </row>
    <row r="40" spans="2:12" ht="20.100000000000001" customHeight="1" x14ac:dyDescent="0.25">
      <c r="B40" s="37" t="s">
        <v>56</v>
      </c>
      <c r="C40" s="38">
        <v>22180202</v>
      </c>
      <c r="D40" s="38">
        <v>27331074</v>
      </c>
      <c r="E40" s="39">
        <v>27331074</v>
      </c>
      <c r="F40" s="39">
        <v>26889737</v>
      </c>
      <c r="G40" s="38">
        <v>26885260</v>
      </c>
      <c r="H40" s="38"/>
      <c r="I40" s="40"/>
      <c r="J40" s="40">
        <f t="shared" si="0"/>
        <v>0.98368838341296061</v>
      </c>
      <c r="K40" s="40">
        <f t="shared" si="1"/>
        <v>0</v>
      </c>
      <c r="L40" s="41">
        <f t="shared" si="2"/>
        <v>445814</v>
      </c>
    </row>
    <row r="41" spans="2:12" ht="20.100000000000001" customHeight="1" x14ac:dyDescent="0.25">
      <c r="B41" s="37" t="s">
        <v>57</v>
      </c>
      <c r="C41" s="38">
        <v>85087148</v>
      </c>
      <c r="D41" s="38">
        <v>79956075</v>
      </c>
      <c r="E41" s="39">
        <v>79956075</v>
      </c>
      <c r="F41" s="39">
        <v>78160005</v>
      </c>
      <c r="G41" s="38">
        <v>78160005</v>
      </c>
      <c r="H41" s="38"/>
      <c r="I41" s="40"/>
      <c r="J41" s="40">
        <f t="shared" si="0"/>
        <v>0.97753679129447013</v>
      </c>
      <c r="K41" s="40">
        <f t="shared" si="1"/>
        <v>0</v>
      </c>
      <c r="L41" s="41">
        <f t="shared" si="2"/>
        <v>1796070</v>
      </c>
    </row>
    <row r="42" spans="2:12" ht="20.100000000000001" customHeight="1" x14ac:dyDescent="0.25">
      <c r="B42" s="37" t="s">
        <v>58</v>
      </c>
      <c r="C42" s="38">
        <v>166220204</v>
      </c>
      <c r="D42" s="38">
        <v>200120887</v>
      </c>
      <c r="E42" s="39">
        <v>200120887</v>
      </c>
      <c r="F42" s="39">
        <v>194775978</v>
      </c>
      <c r="G42" s="38">
        <v>194775978</v>
      </c>
      <c r="H42" s="38"/>
      <c r="I42" s="40"/>
      <c r="J42" s="40">
        <f t="shared" si="0"/>
        <v>0.97329159849266511</v>
      </c>
      <c r="K42" s="40">
        <f t="shared" si="1"/>
        <v>0</v>
      </c>
      <c r="L42" s="41">
        <f t="shared" si="2"/>
        <v>5344909</v>
      </c>
    </row>
    <row r="43" spans="2:12" ht="20.100000000000001" customHeight="1" x14ac:dyDescent="0.25">
      <c r="B43" s="37" t="s">
        <v>59</v>
      </c>
      <c r="C43" s="38">
        <v>197918429</v>
      </c>
      <c r="D43" s="38">
        <v>238993033</v>
      </c>
      <c r="E43" s="39">
        <v>238993033</v>
      </c>
      <c r="F43" s="39">
        <v>235691094</v>
      </c>
      <c r="G43" s="38">
        <v>232402355</v>
      </c>
      <c r="H43" s="38"/>
      <c r="I43" s="40"/>
      <c r="J43" s="40">
        <f t="shared" si="0"/>
        <v>0.97242313753974574</v>
      </c>
      <c r="K43" s="40">
        <f t="shared" si="1"/>
        <v>0</v>
      </c>
      <c r="L43" s="41">
        <f t="shared" si="2"/>
        <v>6590678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261008847</v>
      </c>
      <c r="E44" s="39">
        <v>261008847</v>
      </c>
      <c r="F44" s="39">
        <v>254172662</v>
      </c>
      <c r="G44" s="38">
        <v>253725877</v>
      </c>
      <c r="H44" s="38"/>
      <c r="I44" s="40"/>
      <c r="J44" s="40">
        <f t="shared" si="0"/>
        <v>0.97209684620383763</v>
      </c>
      <c r="K44" s="40">
        <f t="shared" si="1"/>
        <v>0</v>
      </c>
      <c r="L44" s="41">
        <f t="shared" si="2"/>
        <v>7282970</v>
      </c>
    </row>
    <row r="45" spans="2:12" ht="20.100000000000001" customHeight="1" x14ac:dyDescent="0.25">
      <c r="B45" s="37" t="s">
        <v>61</v>
      </c>
      <c r="C45" s="38">
        <v>110429246</v>
      </c>
      <c r="D45" s="38">
        <v>134471203</v>
      </c>
      <c r="E45" s="39">
        <v>134471203</v>
      </c>
      <c r="F45" s="39">
        <v>131360306</v>
      </c>
      <c r="G45" s="38">
        <v>129463438</v>
      </c>
      <c r="H45" s="38"/>
      <c r="I45" s="40"/>
      <c r="J45" s="40">
        <f t="shared" si="0"/>
        <v>0.96275957314072669</v>
      </c>
      <c r="K45" s="40">
        <f t="shared" si="1"/>
        <v>0</v>
      </c>
      <c r="L45" s="41">
        <f t="shared" si="2"/>
        <v>5007765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5257694136</v>
      </c>
      <c r="E46" s="11">
        <f t="shared" si="3"/>
        <v>5255866996.1223001</v>
      </c>
      <c r="F46" s="11">
        <f t="shared" si="3"/>
        <v>5133359154</v>
      </c>
      <c r="G46" s="11">
        <f t="shared" si="3"/>
        <v>5078346156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0.96622425182119864</v>
      </c>
      <c r="K46" s="15">
        <f>IF(ISERROR(+H46/E46)=TRUE,0,++H46/E46)</f>
        <v>0</v>
      </c>
      <c r="L46" s="18">
        <f>SUM(L14:L45)</f>
        <v>179347980</v>
      </c>
    </row>
    <row r="47" spans="2:12" x14ac:dyDescent="0.2">
      <c r="B47" s="12" t="s">
        <v>69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H52" s="45" t="s">
        <v>20</v>
      </c>
      <c r="I52" s="68"/>
      <c r="J52" s="68"/>
      <c r="K52" s="68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5257.6941360000001</v>
      </c>
      <c r="E53" s="48">
        <f>E46/$A$10</f>
        <v>5255.8669961223004</v>
      </c>
      <c r="F53" s="48">
        <f>F46/$A$10</f>
        <v>5133.3591539999998</v>
      </c>
      <c r="G53" s="48">
        <f>G46/$A$10</f>
        <v>5078.3461559999996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71826330</v>
      </c>
      <c r="D14" s="8">
        <v>67562985</v>
      </c>
      <c r="E14" s="19">
        <v>67562985</v>
      </c>
      <c r="F14" s="19">
        <v>57073404</v>
      </c>
      <c r="G14" s="8">
        <v>57073404</v>
      </c>
      <c r="H14" s="8"/>
      <c r="I14" s="13">
        <f>IF(ISERROR(+#REF!/E14)=TRUE,0,++#REF!/E14)</f>
        <v>0</v>
      </c>
      <c r="J14" s="13">
        <f>IF(ISERROR(+G14/E14)=TRUE,0,++G14/E14)</f>
        <v>0.84474367140528206</v>
      </c>
      <c r="K14" s="13">
        <f>IF(ISERROR(+H14/E14)=TRUE,0,++H14/E14)</f>
        <v>0</v>
      </c>
      <c r="L14" s="16">
        <f>+D14-G14</f>
        <v>10489581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5777439</v>
      </c>
      <c r="F15" s="23">
        <v>2323441</v>
      </c>
      <c r="G15" s="9">
        <v>2323441</v>
      </c>
      <c r="H15" s="9"/>
      <c r="I15" s="14">
        <f>IF(ISERROR(+#REF!/E15)=TRUE,0,++#REF!/E15)</f>
        <v>0</v>
      </c>
      <c r="J15" s="14">
        <f t="shared" ref="J15:J45" si="0">IF(ISERROR(+G15/E15)=TRUE,0,++G15/E15)</f>
        <v>0.40215759958694502</v>
      </c>
      <c r="K15" s="14">
        <f t="shared" ref="K15:K45" si="1">IF(ISERROR(+H15/E15)=TRUE,0,++H15/E15)</f>
        <v>0</v>
      </c>
      <c r="L15" s="17">
        <f t="shared" ref="L15:L45" si="2">+D15-G15</f>
        <v>3453998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6150512</v>
      </c>
      <c r="F16" s="23">
        <v>4823875</v>
      </c>
      <c r="G16" s="9">
        <v>4823875</v>
      </c>
      <c r="H16" s="9"/>
      <c r="I16" s="14"/>
      <c r="J16" s="14">
        <f t="shared" si="0"/>
        <v>0.78430462374514509</v>
      </c>
      <c r="K16" s="14">
        <f t="shared" si="1"/>
        <v>0</v>
      </c>
      <c r="L16" s="17">
        <f t="shared" si="2"/>
        <v>1326637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20385408</v>
      </c>
      <c r="F17" s="23">
        <v>13120727</v>
      </c>
      <c r="G17" s="9">
        <v>13120727</v>
      </c>
      <c r="H17" s="9"/>
      <c r="I17" s="14"/>
      <c r="J17" s="14">
        <f t="shared" si="0"/>
        <v>0.64363327925543601</v>
      </c>
      <c r="K17" s="14">
        <f t="shared" si="1"/>
        <v>0</v>
      </c>
      <c r="L17" s="17">
        <f t="shared" si="2"/>
        <v>7264681</v>
      </c>
    </row>
    <row r="18" spans="2:12" ht="20.100000000000001" customHeight="1" x14ac:dyDescent="0.25">
      <c r="B18" s="7" t="s">
        <v>34</v>
      </c>
      <c r="C18" s="9">
        <v>4272321</v>
      </c>
      <c r="D18" s="9">
        <v>2715580</v>
      </c>
      <c r="E18" s="20">
        <v>2715580</v>
      </c>
      <c r="F18" s="23">
        <v>2699955</v>
      </c>
      <c r="G18" s="9">
        <v>2699955</v>
      </c>
      <c r="H18" s="9"/>
      <c r="I18" s="14"/>
      <c r="J18" s="14">
        <f t="shared" si="0"/>
        <v>0.99424616472355809</v>
      </c>
      <c r="K18" s="14">
        <f t="shared" si="1"/>
        <v>0</v>
      </c>
      <c r="L18" s="17">
        <f t="shared" si="2"/>
        <v>15625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15647775</v>
      </c>
      <c r="F19" s="23">
        <v>12464665</v>
      </c>
      <c r="G19" s="9">
        <v>12464665</v>
      </c>
      <c r="H19" s="9"/>
      <c r="I19" s="14"/>
      <c r="J19" s="14">
        <f t="shared" si="0"/>
        <v>0.79657746868164958</v>
      </c>
      <c r="K19" s="14">
        <f t="shared" si="1"/>
        <v>0</v>
      </c>
      <c r="L19" s="17">
        <f t="shared" si="2"/>
        <v>3183110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16500000</v>
      </c>
      <c r="F20" s="23">
        <v>8031917</v>
      </c>
      <c r="G20" s="9">
        <v>7322967</v>
      </c>
      <c r="H20" s="9"/>
      <c r="I20" s="14"/>
      <c r="J20" s="14">
        <f t="shared" si="0"/>
        <v>0.44381618181818183</v>
      </c>
      <c r="K20" s="14">
        <f t="shared" si="1"/>
        <v>0</v>
      </c>
      <c r="L20" s="17">
        <f t="shared" si="2"/>
        <v>9177033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12302382</v>
      </c>
      <c r="F21" s="23">
        <v>11666736</v>
      </c>
      <c r="G21" s="9">
        <v>11666736</v>
      </c>
      <c r="H21" s="9"/>
      <c r="I21" s="14"/>
      <c r="J21" s="14">
        <f t="shared" si="0"/>
        <v>0.94833146946664471</v>
      </c>
      <c r="K21" s="14">
        <f t="shared" si="1"/>
        <v>0</v>
      </c>
      <c r="L21" s="17">
        <f t="shared" si="2"/>
        <v>635646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5218754</v>
      </c>
      <c r="F22" s="23">
        <v>4558697</v>
      </c>
      <c r="G22" s="9">
        <v>4558697</v>
      </c>
      <c r="H22" s="9"/>
      <c r="I22" s="14"/>
      <c r="J22" s="14">
        <f t="shared" si="0"/>
        <v>0.87352210891718596</v>
      </c>
      <c r="K22" s="14">
        <f t="shared" si="1"/>
        <v>0</v>
      </c>
      <c r="L22" s="17">
        <f t="shared" si="2"/>
        <v>660057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4805598</v>
      </c>
      <c r="F23" s="23">
        <v>4395761</v>
      </c>
      <c r="G23" s="9">
        <v>4395761</v>
      </c>
      <c r="H23" s="9"/>
      <c r="I23" s="14"/>
      <c r="J23" s="14">
        <f t="shared" si="0"/>
        <v>0.91471675325318513</v>
      </c>
      <c r="K23" s="14">
        <f t="shared" si="1"/>
        <v>0</v>
      </c>
      <c r="L23" s="17">
        <f t="shared" si="2"/>
        <v>409837</v>
      </c>
    </row>
    <row r="24" spans="2:12" ht="20.100000000000001" customHeight="1" x14ac:dyDescent="0.25">
      <c r="B24" s="7" t="s">
        <v>40</v>
      </c>
      <c r="C24" s="9">
        <v>12640000</v>
      </c>
      <c r="D24" s="9">
        <v>13542892</v>
      </c>
      <c r="E24" s="20">
        <v>13542892</v>
      </c>
      <c r="F24" s="23">
        <v>12970430</v>
      </c>
      <c r="G24" s="9">
        <v>12970430</v>
      </c>
      <c r="H24" s="9"/>
      <c r="I24" s="14"/>
      <c r="J24" s="14">
        <f t="shared" si="0"/>
        <v>0.95772970795307233</v>
      </c>
      <c r="K24" s="14">
        <f t="shared" si="1"/>
        <v>0</v>
      </c>
      <c r="L24" s="17">
        <f t="shared" si="2"/>
        <v>572462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7076149</v>
      </c>
      <c r="F25" s="23">
        <v>5813604</v>
      </c>
      <c r="G25" s="9">
        <v>5813604</v>
      </c>
      <c r="H25" s="9"/>
      <c r="I25" s="14"/>
      <c r="J25" s="14">
        <f t="shared" si="0"/>
        <v>0.82157738623084398</v>
      </c>
      <c r="K25" s="14">
        <f t="shared" si="1"/>
        <v>0</v>
      </c>
      <c r="L25" s="17">
        <f t="shared" si="2"/>
        <v>1262545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18262574</v>
      </c>
      <c r="F26" s="23">
        <v>9176886</v>
      </c>
      <c r="G26" s="9">
        <v>9176886</v>
      </c>
      <c r="H26" s="9"/>
      <c r="I26" s="14"/>
      <c r="J26" s="14">
        <f t="shared" si="0"/>
        <v>0.50249685504354424</v>
      </c>
      <c r="K26" s="14">
        <f t="shared" si="1"/>
        <v>0</v>
      </c>
      <c r="L26" s="17">
        <f t="shared" si="2"/>
        <v>9085688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11678574</v>
      </c>
      <c r="F27" s="23">
        <v>11570872</v>
      </c>
      <c r="G27" s="9">
        <v>11570872</v>
      </c>
      <c r="H27" s="9"/>
      <c r="I27" s="14"/>
      <c r="J27" s="14">
        <f t="shared" si="0"/>
        <v>0.9907778124281269</v>
      </c>
      <c r="K27" s="14">
        <f t="shared" si="1"/>
        <v>0</v>
      </c>
      <c r="L27" s="17">
        <f t="shared" si="2"/>
        <v>107702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7198398</v>
      </c>
      <c r="F28" s="23">
        <v>6861690</v>
      </c>
      <c r="G28" s="9">
        <v>6861690</v>
      </c>
      <c r="H28" s="9"/>
      <c r="I28" s="14"/>
      <c r="J28" s="14">
        <f t="shared" si="0"/>
        <v>0.95322459247182501</v>
      </c>
      <c r="K28" s="14">
        <f t="shared" si="1"/>
        <v>0</v>
      </c>
      <c r="L28" s="17">
        <f t="shared" si="2"/>
        <v>336708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8000000</v>
      </c>
      <c r="F29" s="23">
        <v>7084907</v>
      </c>
      <c r="G29" s="9">
        <v>7084907</v>
      </c>
      <c r="H29" s="9"/>
      <c r="I29" s="14"/>
      <c r="J29" s="14">
        <f t="shared" si="0"/>
        <v>0.88561337500000004</v>
      </c>
      <c r="K29" s="14">
        <f t="shared" si="1"/>
        <v>0</v>
      </c>
      <c r="L29" s="17">
        <f t="shared" si="2"/>
        <v>915093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2873446</v>
      </c>
      <c r="F30" s="23">
        <v>2232481</v>
      </c>
      <c r="G30" s="9">
        <v>2232481</v>
      </c>
      <c r="H30" s="9"/>
      <c r="I30" s="14"/>
      <c r="J30" s="14">
        <f t="shared" si="0"/>
        <v>0.77693508073581341</v>
      </c>
      <c r="K30" s="14">
        <f t="shared" si="1"/>
        <v>0</v>
      </c>
      <c r="L30" s="17">
        <f t="shared" si="2"/>
        <v>640965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3285413</v>
      </c>
      <c r="F31" s="23">
        <v>2351290</v>
      </c>
      <c r="G31" s="9">
        <v>2351290</v>
      </c>
      <c r="H31" s="9"/>
      <c r="I31" s="14"/>
      <c r="J31" s="14">
        <f t="shared" si="0"/>
        <v>0.71567562434311915</v>
      </c>
      <c r="K31" s="14">
        <f t="shared" si="1"/>
        <v>0</v>
      </c>
      <c r="L31" s="17">
        <f t="shared" si="2"/>
        <v>934123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4762893</v>
      </c>
      <c r="F32" s="23">
        <v>4713399</v>
      </c>
      <c r="G32" s="9">
        <v>4713399</v>
      </c>
      <c r="H32" s="9"/>
      <c r="I32" s="14"/>
      <c r="J32" s="14">
        <f t="shared" si="0"/>
        <v>0.98960841656531018</v>
      </c>
      <c r="K32" s="14">
        <f t="shared" si="1"/>
        <v>0</v>
      </c>
      <c r="L32" s="17">
        <f t="shared" si="2"/>
        <v>49494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2582004</v>
      </c>
      <c r="F33" s="23">
        <v>2573680</v>
      </c>
      <c r="G33" s="9">
        <v>2573680</v>
      </c>
      <c r="H33" s="9"/>
      <c r="I33" s="14"/>
      <c r="J33" s="14">
        <f t="shared" si="0"/>
        <v>0.99677614751952359</v>
      </c>
      <c r="K33" s="14">
        <f t="shared" si="1"/>
        <v>0</v>
      </c>
      <c r="L33" s="17">
        <f t="shared" si="2"/>
        <v>8324</v>
      </c>
    </row>
    <row r="34" spans="2:12" ht="20.100000000000001" customHeight="1" x14ac:dyDescent="0.25">
      <c r="B34" s="7" t="s">
        <v>50</v>
      </c>
      <c r="C34" s="9">
        <v>2981000</v>
      </c>
      <c r="D34" s="9">
        <v>3658939</v>
      </c>
      <c r="E34" s="20">
        <v>3658939</v>
      </c>
      <c r="F34" s="23">
        <v>3614695</v>
      </c>
      <c r="G34" s="9">
        <v>3614695</v>
      </c>
      <c r="H34" s="9"/>
      <c r="I34" s="14"/>
      <c r="J34" s="14">
        <f t="shared" si="0"/>
        <v>0.98790797004268183</v>
      </c>
      <c r="K34" s="14">
        <f t="shared" si="1"/>
        <v>0</v>
      </c>
      <c r="L34" s="17">
        <f t="shared" si="2"/>
        <v>44244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5784562</v>
      </c>
      <c r="F35" s="23">
        <v>3636049</v>
      </c>
      <c r="G35" s="9">
        <v>3636049</v>
      </c>
      <c r="H35" s="9"/>
      <c r="I35" s="14"/>
      <c r="J35" s="14">
        <f t="shared" si="0"/>
        <v>0.62857810150535165</v>
      </c>
      <c r="K35" s="14">
        <f t="shared" si="1"/>
        <v>0</v>
      </c>
      <c r="L35" s="17">
        <f t="shared" si="2"/>
        <v>2148513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3118251</v>
      </c>
      <c r="G36" s="9">
        <v>3118251</v>
      </c>
      <c r="H36" s="9"/>
      <c r="I36" s="14"/>
      <c r="J36" s="14">
        <f t="shared" si="0"/>
        <v>0.96261834575714889</v>
      </c>
      <c r="K36" s="14">
        <f t="shared" si="1"/>
        <v>0</v>
      </c>
      <c r="L36" s="17">
        <f t="shared" si="2"/>
        <v>121092</v>
      </c>
    </row>
    <row r="37" spans="2:12" ht="20.100000000000001" customHeight="1" x14ac:dyDescent="0.25">
      <c r="B37" s="7" t="s">
        <v>53</v>
      </c>
      <c r="C37" s="9">
        <v>1639304</v>
      </c>
      <c r="D37" s="9">
        <v>1833220</v>
      </c>
      <c r="E37" s="20">
        <v>1833220</v>
      </c>
      <c r="F37" s="23">
        <v>1443145</v>
      </c>
      <c r="G37" s="9">
        <v>1443145</v>
      </c>
      <c r="H37" s="9"/>
      <c r="I37" s="14"/>
      <c r="J37" s="14">
        <f t="shared" si="0"/>
        <v>0.78721866442652821</v>
      </c>
      <c r="K37" s="14">
        <f t="shared" si="1"/>
        <v>0</v>
      </c>
      <c r="L37" s="17">
        <f t="shared" si="2"/>
        <v>390075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2114509</v>
      </c>
      <c r="F38" s="23">
        <v>2104480</v>
      </c>
      <c r="G38" s="9">
        <v>2104480</v>
      </c>
      <c r="H38" s="9"/>
      <c r="I38" s="14"/>
      <c r="J38" s="14">
        <f t="shared" si="0"/>
        <v>0.99525705494750794</v>
      </c>
      <c r="K38" s="14">
        <f t="shared" si="1"/>
        <v>0</v>
      </c>
      <c r="L38" s="17">
        <f t="shared" si="2"/>
        <v>10029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4025813</v>
      </c>
      <c r="F39" s="23">
        <v>3952265</v>
      </c>
      <c r="G39" s="9">
        <v>3952265</v>
      </c>
      <c r="H39" s="9"/>
      <c r="I39" s="14"/>
      <c r="J39" s="14">
        <f t="shared" si="0"/>
        <v>0.98173089510118827</v>
      </c>
      <c r="K39" s="14">
        <f t="shared" si="1"/>
        <v>0</v>
      </c>
      <c r="L39" s="17">
        <f t="shared" si="2"/>
        <v>73548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1261191</v>
      </c>
      <c r="F40" s="23">
        <v>1109341</v>
      </c>
      <c r="G40" s="9">
        <v>1097454</v>
      </c>
      <c r="H40" s="9"/>
      <c r="I40" s="14"/>
      <c r="J40" s="14">
        <f t="shared" si="0"/>
        <v>0.87017271769303772</v>
      </c>
      <c r="K40" s="14">
        <f t="shared" si="1"/>
        <v>0</v>
      </c>
      <c r="L40" s="17">
        <f t="shared" si="2"/>
        <v>163737</v>
      </c>
    </row>
    <row r="41" spans="2:12" ht="20.100000000000001" customHeight="1" x14ac:dyDescent="0.25">
      <c r="B41" s="7" t="s">
        <v>57</v>
      </c>
      <c r="C41" s="9">
        <v>1300000</v>
      </c>
      <c r="D41" s="9">
        <v>2861043</v>
      </c>
      <c r="E41" s="20">
        <v>2861043</v>
      </c>
      <c r="F41" s="23">
        <v>1929521</v>
      </c>
      <c r="G41" s="9">
        <v>1929521</v>
      </c>
      <c r="H41" s="9"/>
      <c r="I41" s="14"/>
      <c r="J41" s="14">
        <f t="shared" si="0"/>
        <v>0.67441174424851358</v>
      </c>
      <c r="K41" s="14">
        <f t="shared" si="1"/>
        <v>0</v>
      </c>
      <c r="L41" s="17">
        <f t="shared" si="2"/>
        <v>931522</v>
      </c>
    </row>
    <row r="42" spans="2:12" ht="20.100000000000001" customHeight="1" x14ac:dyDescent="0.25">
      <c r="B42" s="7" t="s">
        <v>58</v>
      </c>
      <c r="C42" s="9">
        <v>6135903</v>
      </c>
      <c r="D42" s="9">
        <v>6289011</v>
      </c>
      <c r="E42" s="20">
        <v>6289011</v>
      </c>
      <c r="F42" s="23">
        <v>5691680</v>
      </c>
      <c r="G42" s="9">
        <v>5691680</v>
      </c>
      <c r="H42" s="9"/>
      <c r="I42" s="14"/>
      <c r="J42" s="14">
        <f t="shared" si="0"/>
        <v>0.9050198830944961</v>
      </c>
      <c r="K42" s="14">
        <f t="shared" si="1"/>
        <v>0</v>
      </c>
      <c r="L42" s="17">
        <f t="shared" si="2"/>
        <v>597331</v>
      </c>
    </row>
    <row r="43" spans="2:12" ht="20.100000000000001" customHeight="1" x14ac:dyDescent="0.25">
      <c r="B43" s="7" t="s">
        <v>59</v>
      </c>
      <c r="C43" s="9">
        <v>7432268</v>
      </c>
      <c r="D43" s="9">
        <v>5937878</v>
      </c>
      <c r="E43" s="20">
        <v>5937878</v>
      </c>
      <c r="F43" s="23">
        <v>5416761</v>
      </c>
      <c r="G43" s="9">
        <v>5398958</v>
      </c>
      <c r="H43" s="9"/>
      <c r="I43" s="14"/>
      <c r="J43" s="14">
        <f t="shared" si="0"/>
        <v>0.90924030436462322</v>
      </c>
      <c r="K43" s="14">
        <f t="shared" si="1"/>
        <v>0</v>
      </c>
      <c r="L43" s="17">
        <f t="shared" si="2"/>
        <v>538920</v>
      </c>
    </row>
    <row r="44" spans="2:12" ht="20.100000000000001" customHeight="1" x14ac:dyDescent="0.25">
      <c r="B44" s="7" t="s">
        <v>60</v>
      </c>
      <c r="C44" s="9">
        <v>10002456</v>
      </c>
      <c r="D44" s="9">
        <v>10013557</v>
      </c>
      <c r="E44" s="20">
        <v>10013557</v>
      </c>
      <c r="F44" s="23">
        <v>6761128</v>
      </c>
      <c r="G44" s="9">
        <v>6761128</v>
      </c>
      <c r="H44" s="9"/>
      <c r="I44" s="14"/>
      <c r="J44" s="14">
        <f t="shared" si="0"/>
        <v>0.67519743483759065</v>
      </c>
      <c r="K44" s="14">
        <f t="shared" si="1"/>
        <v>0</v>
      </c>
      <c r="L44" s="17">
        <f t="shared" si="2"/>
        <v>3252429</v>
      </c>
    </row>
    <row r="45" spans="2:12" ht="20.100000000000001" customHeight="1" x14ac:dyDescent="0.25">
      <c r="B45" s="7" t="s">
        <v>61</v>
      </c>
      <c r="C45" s="9">
        <v>630907</v>
      </c>
      <c r="D45" s="9">
        <v>6057680</v>
      </c>
      <c r="E45" s="20">
        <v>6057680</v>
      </c>
      <c r="F45" s="23">
        <v>3990066</v>
      </c>
      <c r="G45" s="9">
        <v>3989716</v>
      </c>
      <c r="H45" s="9"/>
      <c r="I45" s="14"/>
      <c r="J45" s="14">
        <f t="shared" si="0"/>
        <v>0.65862112227783576</v>
      </c>
      <c r="K45" s="14">
        <f t="shared" si="1"/>
        <v>0</v>
      </c>
      <c r="L45" s="17">
        <f t="shared" si="2"/>
        <v>2067964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289405522</v>
      </c>
      <c r="F46" s="11">
        <f t="shared" si="3"/>
        <v>229275799</v>
      </c>
      <c r="G46" s="11">
        <f t="shared" si="3"/>
        <v>228536809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0.7896767394783849</v>
      </c>
      <c r="K46" s="15">
        <f>IF(ISERROR(+H46/E46)=TRUE,0,++H46/E46)</f>
        <v>0</v>
      </c>
      <c r="L46" s="18">
        <f>SUM(L14:L45)</f>
        <v>60868713</v>
      </c>
    </row>
    <row r="47" spans="2:12" x14ac:dyDescent="0.2">
      <c r="B47" s="12" t="s">
        <v>69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289.40552200000002</v>
      </c>
      <c r="F53" s="53">
        <f>F46/$A$1</f>
        <v>229.27579900000001</v>
      </c>
      <c r="G53" s="53">
        <f>G46/$A$1</f>
        <v>228.53680900000001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9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25" t="s">
        <v>30</v>
      </c>
      <c r="C14" s="62">
        <v>0</v>
      </c>
      <c r="D14" s="62">
        <v>12035532</v>
      </c>
      <c r="E14" s="63">
        <v>12035532</v>
      </c>
      <c r="F14" s="63">
        <v>6676116</v>
      </c>
      <c r="G14" s="55">
        <v>6676116</v>
      </c>
      <c r="H14" s="8"/>
      <c r="I14" s="13">
        <f>IF(ISERROR(+#REF!/E14)=TRUE,0,++#REF!/E14)</f>
        <v>0</v>
      </c>
      <c r="J14" s="13">
        <f>IF(ISERROR(+G14/E14)=TRUE,0,++G14/E14)</f>
        <v>0.55470053172556066</v>
      </c>
      <c r="K14" s="13">
        <f>IF(ISERROR(+H14/E14)=TRUE,0,++H14/E14)</f>
        <v>0</v>
      </c>
      <c r="L14" s="16">
        <f>+D14-G14</f>
        <v>5359416</v>
      </c>
    </row>
    <row r="15" spans="1:12" ht="20.100000000000001" customHeight="1" x14ac:dyDescent="0.25">
      <c r="B15" s="42" t="s">
        <v>31</v>
      </c>
      <c r="C15" s="64">
        <v>0</v>
      </c>
      <c r="D15" s="64">
        <v>8114085</v>
      </c>
      <c r="E15" s="65">
        <v>8114085</v>
      </c>
      <c r="F15" s="65">
        <v>4571784</v>
      </c>
      <c r="G15" s="57">
        <v>4571784</v>
      </c>
      <c r="H15" s="38"/>
      <c r="I15" s="40"/>
      <c r="J15" s="40">
        <f t="shared" ref="J15:J44" si="0">IF(ISERROR(+G15/E15)=TRUE,0,++G15/E15)</f>
        <v>0.56343802166233159</v>
      </c>
      <c r="K15" s="40">
        <f t="shared" ref="K15:K44" si="1">IF(ISERROR(+H15/E15)=TRUE,0,++H15/E15)</f>
        <v>0</v>
      </c>
      <c r="L15" s="41">
        <f t="shared" ref="L15:L44" si="2">+D15-G15</f>
        <v>3542301</v>
      </c>
    </row>
    <row r="16" spans="1:12" ht="20.100000000000001" customHeight="1" x14ac:dyDescent="0.25">
      <c r="B16" s="42" t="s">
        <v>32</v>
      </c>
      <c r="C16" s="64">
        <v>0</v>
      </c>
      <c r="D16" s="64">
        <v>14711974</v>
      </c>
      <c r="E16" s="65">
        <v>14711974</v>
      </c>
      <c r="F16" s="65">
        <v>13353321</v>
      </c>
      <c r="G16" s="57">
        <v>13353321</v>
      </c>
      <c r="H16" s="38"/>
      <c r="I16" s="40"/>
      <c r="J16" s="40">
        <f t="shared" si="0"/>
        <v>0.90764985038717438</v>
      </c>
      <c r="K16" s="40">
        <f t="shared" si="1"/>
        <v>0</v>
      </c>
      <c r="L16" s="41">
        <f t="shared" si="2"/>
        <v>1358653</v>
      </c>
    </row>
    <row r="17" spans="2:12" ht="20.100000000000001" customHeight="1" x14ac:dyDescent="0.25">
      <c r="B17" s="42" t="s">
        <v>33</v>
      </c>
      <c r="C17" s="64">
        <v>0</v>
      </c>
      <c r="D17" s="64">
        <v>14408376</v>
      </c>
      <c r="E17" s="65">
        <v>14408376</v>
      </c>
      <c r="F17" s="65">
        <v>13756687</v>
      </c>
      <c r="G17" s="57">
        <v>13756687</v>
      </c>
      <c r="H17" s="38"/>
      <c r="I17" s="40"/>
      <c r="J17" s="40">
        <f t="shared" si="0"/>
        <v>0.95477012815323536</v>
      </c>
      <c r="K17" s="40">
        <f t="shared" si="1"/>
        <v>0</v>
      </c>
      <c r="L17" s="41">
        <f t="shared" si="2"/>
        <v>651689</v>
      </c>
    </row>
    <row r="18" spans="2:12" ht="20.100000000000001" customHeight="1" x14ac:dyDescent="0.25">
      <c r="B18" s="42" t="s">
        <v>34</v>
      </c>
      <c r="C18" s="64">
        <v>0</v>
      </c>
      <c r="D18" s="64">
        <v>4127258</v>
      </c>
      <c r="E18" s="65">
        <v>4127258</v>
      </c>
      <c r="F18" s="65">
        <v>4126243</v>
      </c>
      <c r="G18" s="57">
        <v>4125336</v>
      </c>
      <c r="H18" s="38"/>
      <c r="I18" s="40"/>
      <c r="J18" s="40">
        <f t="shared" si="0"/>
        <v>0.99953431551892324</v>
      </c>
      <c r="K18" s="40">
        <f t="shared" si="1"/>
        <v>0</v>
      </c>
      <c r="L18" s="41">
        <f t="shared" si="2"/>
        <v>1922</v>
      </c>
    </row>
    <row r="19" spans="2:12" ht="20.100000000000001" customHeight="1" x14ac:dyDescent="0.25">
      <c r="B19" s="42" t="s">
        <v>35</v>
      </c>
      <c r="C19" s="64">
        <v>0</v>
      </c>
      <c r="D19" s="64">
        <v>43640297</v>
      </c>
      <c r="E19" s="65">
        <v>43640297</v>
      </c>
      <c r="F19" s="65">
        <v>38555740</v>
      </c>
      <c r="G19" s="57">
        <v>38555740</v>
      </c>
      <c r="H19" s="38"/>
      <c r="I19" s="40"/>
      <c r="J19" s="40">
        <f t="shared" si="0"/>
        <v>0.88348940429988365</v>
      </c>
      <c r="K19" s="40">
        <f t="shared" si="1"/>
        <v>0</v>
      </c>
      <c r="L19" s="41">
        <f t="shared" si="2"/>
        <v>5084557</v>
      </c>
    </row>
    <row r="20" spans="2:12" ht="20.100000000000001" customHeight="1" x14ac:dyDescent="0.25">
      <c r="B20" s="42" t="s">
        <v>36</v>
      </c>
      <c r="C20" s="64">
        <v>0</v>
      </c>
      <c r="D20" s="64">
        <v>33466121</v>
      </c>
      <c r="E20" s="65">
        <v>33466121</v>
      </c>
      <c r="F20" s="65">
        <v>33299051</v>
      </c>
      <c r="G20" s="57">
        <v>33087281</v>
      </c>
      <c r="H20" s="38"/>
      <c r="I20" s="40"/>
      <c r="J20" s="40">
        <f t="shared" si="0"/>
        <v>0.98867989510944521</v>
      </c>
      <c r="K20" s="40">
        <f t="shared" si="1"/>
        <v>0</v>
      </c>
      <c r="L20" s="41">
        <f t="shared" si="2"/>
        <v>378840</v>
      </c>
    </row>
    <row r="21" spans="2:12" ht="20.100000000000001" customHeight="1" x14ac:dyDescent="0.25">
      <c r="B21" s="42" t="s">
        <v>37</v>
      </c>
      <c r="C21" s="64">
        <v>0</v>
      </c>
      <c r="D21" s="64">
        <v>46257620</v>
      </c>
      <c r="E21" s="65">
        <v>46257620</v>
      </c>
      <c r="F21" s="65">
        <v>45009394</v>
      </c>
      <c r="G21" s="57">
        <v>45009394</v>
      </c>
      <c r="H21" s="38"/>
      <c r="I21" s="40"/>
      <c r="J21" s="40">
        <f t="shared" si="0"/>
        <v>0.97301577556303154</v>
      </c>
      <c r="K21" s="40">
        <f t="shared" si="1"/>
        <v>0</v>
      </c>
      <c r="L21" s="41">
        <f t="shared" si="2"/>
        <v>1248226</v>
      </c>
    </row>
    <row r="22" spans="2:12" ht="20.100000000000001" customHeight="1" x14ac:dyDescent="0.25">
      <c r="B22" s="42" t="s">
        <v>38</v>
      </c>
      <c r="C22" s="64">
        <v>0</v>
      </c>
      <c r="D22" s="64">
        <v>9610405</v>
      </c>
      <c r="E22" s="65">
        <v>9610405</v>
      </c>
      <c r="F22" s="65">
        <v>6397019</v>
      </c>
      <c r="G22" s="57">
        <v>6397019</v>
      </c>
      <c r="H22" s="38"/>
      <c r="I22" s="40"/>
      <c r="J22" s="40">
        <f t="shared" si="0"/>
        <v>0.66563469489579263</v>
      </c>
      <c r="K22" s="40">
        <f t="shared" si="1"/>
        <v>0</v>
      </c>
      <c r="L22" s="41">
        <f t="shared" si="2"/>
        <v>3213386</v>
      </c>
    </row>
    <row r="23" spans="2:12" ht="20.100000000000001" customHeight="1" x14ac:dyDescent="0.25">
      <c r="B23" s="42" t="s">
        <v>39</v>
      </c>
      <c r="C23" s="64">
        <v>0</v>
      </c>
      <c r="D23" s="64">
        <v>22791107</v>
      </c>
      <c r="E23" s="65">
        <v>22791107</v>
      </c>
      <c r="F23" s="65">
        <v>21255803</v>
      </c>
      <c r="G23" s="57">
        <v>21255803</v>
      </c>
      <c r="H23" s="38"/>
      <c r="I23" s="40"/>
      <c r="J23" s="40">
        <f t="shared" si="0"/>
        <v>0.93263583028239916</v>
      </c>
      <c r="K23" s="40">
        <f t="shared" si="1"/>
        <v>0</v>
      </c>
      <c r="L23" s="41">
        <f t="shared" si="2"/>
        <v>1535304</v>
      </c>
    </row>
    <row r="24" spans="2:12" ht="20.100000000000001" customHeight="1" x14ac:dyDescent="0.25">
      <c r="B24" s="42" t="s">
        <v>40</v>
      </c>
      <c r="C24" s="64">
        <v>0</v>
      </c>
      <c r="D24" s="64">
        <v>45886438</v>
      </c>
      <c r="E24" s="65">
        <v>45886438</v>
      </c>
      <c r="F24" s="65">
        <v>45648531</v>
      </c>
      <c r="G24" s="57">
        <v>45647531</v>
      </c>
      <c r="H24" s="38"/>
      <c r="I24" s="40"/>
      <c r="J24" s="40">
        <f t="shared" si="0"/>
        <v>0.99479351611471778</v>
      </c>
      <c r="K24" s="40">
        <f t="shared" si="1"/>
        <v>0</v>
      </c>
      <c r="L24" s="41">
        <f t="shared" si="2"/>
        <v>238907</v>
      </c>
    </row>
    <row r="25" spans="2:12" ht="20.100000000000001" customHeight="1" x14ac:dyDescent="0.25">
      <c r="B25" s="42" t="s">
        <v>41</v>
      </c>
      <c r="C25" s="64">
        <v>0</v>
      </c>
      <c r="D25" s="64">
        <v>46435685</v>
      </c>
      <c r="E25" s="65">
        <v>46435685</v>
      </c>
      <c r="F25" s="65">
        <v>38775274</v>
      </c>
      <c r="G25" s="57">
        <v>38775274</v>
      </c>
      <c r="H25" s="38"/>
      <c r="I25" s="40"/>
      <c r="J25" s="40">
        <f t="shared" si="0"/>
        <v>0.83503180797268306</v>
      </c>
      <c r="K25" s="40">
        <f t="shared" si="1"/>
        <v>0</v>
      </c>
      <c r="L25" s="41">
        <f t="shared" si="2"/>
        <v>7660411</v>
      </c>
    </row>
    <row r="26" spans="2:12" ht="20.100000000000001" customHeight="1" x14ac:dyDescent="0.25">
      <c r="B26" s="42" t="s">
        <v>42</v>
      </c>
      <c r="C26" s="64">
        <v>0</v>
      </c>
      <c r="D26" s="64">
        <v>59525570</v>
      </c>
      <c r="E26" s="65">
        <v>59525570</v>
      </c>
      <c r="F26" s="65">
        <v>50347446</v>
      </c>
      <c r="G26" s="57">
        <v>50347446</v>
      </c>
      <c r="H26" s="38"/>
      <c r="I26" s="40"/>
      <c r="J26" s="40">
        <f t="shared" si="0"/>
        <v>0.84581207706200878</v>
      </c>
      <c r="K26" s="40">
        <f t="shared" si="1"/>
        <v>0</v>
      </c>
      <c r="L26" s="41">
        <f t="shared" si="2"/>
        <v>9178124</v>
      </c>
    </row>
    <row r="27" spans="2:12" ht="20.100000000000001" customHeight="1" x14ac:dyDescent="0.25">
      <c r="B27" s="42" t="s">
        <v>43</v>
      </c>
      <c r="C27" s="64">
        <v>0</v>
      </c>
      <c r="D27" s="64">
        <v>49636674</v>
      </c>
      <c r="E27" s="65">
        <v>49636674</v>
      </c>
      <c r="F27" s="65">
        <v>47941623</v>
      </c>
      <c r="G27" s="57">
        <v>47648463</v>
      </c>
      <c r="H27" s="38"/>
      <c r="I27" s="40"/>
      <c r="J27" s="40">
        <f t="shared" si="0"/>
        <v>0.95994471748852472</v>
      </c>
      <c r="K27" s="40">
        <f t="shared" si="1"/>
        <v>0</v>
      </c>
      <c r="L27" s="41">
        <f t="shared" si="2"/>
        <v>1988211</v>
      </c>
    </row>
    <row r="28" spans="2:12" ht="20.100000000000001" customHeight="1" x14ac:dyDescent="0.25">
      <c r="B28" s="42" t="s">
        <v>44</v>
      </c>
      <c r="C28" s="64">
        <v>0</v>
      </c>
      <c r="D28" s="64">
        <v>14388437</v>
      </c>
      <c r="E28" s="65">
        <v>14388437</v>
      </c>
      <c r="F28" s="65">
        <v>14065848</v>
      </c>
      <c r="G28" s="57">
        <v>14065848</v>
      </c>
      <c r="H28" s="38"/>
      <c r="I28" s="40"/>
      <c r="J28" s="40">
        <f t="shared" si="0"/>
        <v>0.97757998314896888</v>
      </c>
      <c r="K28" s="40">
        <f t="shared" si="1"/>
        <v>0</v>
      </c>
      <c r="L28" s="41">
        <f t="shared" si="2"/>
        <v>322589</v>
      </c>
    </row>
    <row r="29" spans="2:12" ht="20.100000000000001" customHeight="1" x14ac:dyDescent="0.25">
      <c r="B29" s="42" t="s">
        <v>45</v>
      </c>
      <c r="C29" s="64">
        <v>0</v>
      </c>
      <c r="D29" s="64">
        <v>9248541</v>
      </c>
      <c r="E29" s="65">
        <v>9248541</v>
      </c>
      <c r="F29" s="65">
        <v>8612861</v>
      </c>
      <c r="G29" s="57">
        <v>8612861</v>
      </c>
      <c r="H29" s="38"/>
      <c r="I29" s="40"/>
      <c r="J29" s="40">
        <f t="shared" si="0"/>
        <v>0.93126699659978796</v>
      </c>
      <c r="K29" s="40">
        <f t="shared" si="1"/>
        <v>0</v>
      </c>
      <c r="L29" s="41">
        <f t="shared" si="2"/>
        <v>635680</v>
      </c>
    </row>
    <row r="30" spans="2:12" ht="20.100000000000001" customHeight="1" x14ac:dyDescent="0.25">
      <c r="B30" s="42" t="s">
        <v>46</v>
      </c>
      <c r="C30" s="64">
        <v>0</v>
      </c>
      <c r="D30" s="64">
        <v>7971285</v>
      </c>
      <c r="E30" s="65">
        <v>7971285</v>
      </c>
      <c r="F30" s="65">
        <v>7525258</v>
      </c>
      <c r="G30" s="57">
        <v>7525258</v>
      </c>
      <c r="H30" s="38"/>
      <c r="I30" s="40"/>
      <c r="J30" s="40">
        <f t="shared" si="0"/>
        <v>0.94404578433715514</v>
      </c>
      <c r="K30" s="40">
        <f t="shared" si="1"/>
        <v>0</v>
      </c>
      <c r="L30" s="41">
        <f t="shared" si="2"/>
        <v>446027</v>
      </c>
    </row>
    <row r="31" spans="2:12" ht="20.100000000000001" customHeight="1" x14ac:dyDescent="0.25">
      <c r="B31" s="42" t="s">
        <v>47</v>
      </c>
      <c r="C31" s="64">
        <v>0</v>
      </c>
      <c r="D31" s="64">
        <v>9012236</v>
      </c>
      <c r="E31" s="65">
        <v>9012236</v>
      </c>
      <c r="F31" s="65">
        <v>5569259</v>
      </c>
      <c r="G31" s="57">
        <v>5569259</v>
      </c>
      <c r="H31" s="38"/>
      <c r="I31" s="40"/>
      <c r="J31" s="40">
        <f t="shared" si="0"/>
        <v>0.61796639590885105</v>
      </c>
      <c r="K31" s="40">
        <f t="shared" si="1"/>
        <v>0</v>
      </c>
      <c r="L31" s="41">
        <f t="shared" si="2"/>
        <v>3442977</v>
      </c>
    </row>
    <row r="32" spans="2:12" ht="20.100000000000001" customHeight="1" x14ac:dyDescent="0.25">
      <c r="B32" s="42" t="s">
        <v>48</v>
      </c>
      <c r="C32" s="64">
        <v>0</v>
      </c>
      <c r="D32" s="64">
        <v>26982285</v>
      </c>
      <c r="E32" s="65">
        <v>26982285</v>
      </c>
      <c r="F32" s="65">
        <v>22191972</v>
      </c>
      <c r="G32" s="57">
        <v>22191972</v>
      </c>
      <c r="H32" s="38"/>
      <c r="I32" s="40"/>
      <c r="J32" s="40">
        <f t="shared" si="0"/>
        <v>0.8224645169969852</v>
      </c>
      <c r="K32" s="40">
        <f t="shared" si="1"/>
        <v>0</v>
      </c>
      <c r="L32" s="41">
        <f t="shared" si="2"/>
        <v>4790313</v>
      </c>
    </row>
    <row r="33" spans="2:12" ht="20.100000000000001" customHeight="1" x14ac:dyDescent="0.25">
      <c r="B33" s="42" t="s">
        <v>49</v>
      </c>
      <c r="C33" s="64">
        <v>0</v>
      </c>
      <c r="D33" s="64">
        <v>9831804</v>
      </c>
      <c r="E33" s="65">
        <v>9831804</v>
      </c>
      <c r="F33" s="65">
        <v>9497766</v>
      </c>
      <c r="G33" s="57">
        <v>9497766</v>
      </c>
      <c r="H33" s="38"/>
      <c r="I33" s="40"/>
      <c r="J33" s="40">
        <f t="shared" si="0"/>
        <v>0.96602474988313436</v>
      </c>
      <c r="K33" s="40">
        <f t="shared" si="1"/>
        <v>0</v>
      </c>
      <c r="L33" s="41">
        <f t="shared" si="2"/>
        <v>334038</v>
      </c>
    </row>
    <row r="34" spans="2:12" ht="20.100000000000001" customHeight="1" x14ac:dyDescent="0.25">
      <c r="B34" s="42" t="s">
        <v>50</v>
      </c>
      <c r="C34" s="64">
        <v>0</v>
      </c>
      <c r="D34" s="64">
        <v>4922566</v>
      </c>
      <c r="E34" s="65">
        <v>4922566</v>
      </c>
      <c r="F34" s="65">
        <v>4414454</v>
      </c>
      <c r="G34" s="57">
        <v>4397794</v>
      </c>
      <c r="H34" s="38"/>
      <c r="I34" s="40"/>
      <c r="J34" s="40">
        <f t="shared" si="0"/>
        <v>0.89339462386080759</v>
      </c>
      <c r="K34" s="40">
        <f t="shared" si="1"/>
        <v>0</v>
      </c>
      <c r="L34" s="41">
        <f t="shared" si="2"/>
        <v>524772</v>
      </c>
    </row>
    <row r="35" spans="2:12" ht="20.100000000000001" customHeight="1" x14ac:dyDescent="0.25">
      <c r="B35" s="42" t="s">
        <v>51</v>
      </c>
      <c r="C35" s="64">
        <v>0</v>
      </c>
      <c r="D35" s="64">
        <v>19838337</v>
      </c>
      <c r="E35" s="65">
        <v>19838337</v>
      </c>
      <c r="F35" s="65">
        <v>15825554</v>
      </c>
      <c r="G35" s="57">
        <v>15825554</v>
      </c>
      <c r="H35" s="38"/>
      <c r="I35" s="40"/>
      <c r="J35" s="40">
        <f t="shared" si="0"/>
        <v>0.79772583760423066</v>
      </c>
      <c r="K35" s="40">
        <f t="shared" si="1"/>
        <v>0</v>
      </c>
      <c r="L35" s="41">
        <f t="shared" si="2"/>
        <v>4012783</v>
      </c>
    </row>
    <row r="36" spans="2:12" ht="20.100000000000001" customHeight="1" x14ac:dyDescent="0.25">
      <c r="B36" s="42" t="s">
        <v>52</v>
      </c>
      <c r="C36" s="64">
        <v>0</v>
      </c>
      <c r="D36" s="64">
        <v>10062983</v>
      </c>
      <c r="E36" s="65">
        <v>10062983</v>
      </c>
      <c r="F36" s="65">
        <v>9124782</v>
      </c>
      <c r="G36" s="57">
        <v>9124782</v>
      </c>
      <c r="H36" s="38"/>
      <c r="I36" s="40"/>
      <c r="J36" s="40">
        <f t="shared" si="0"/>
        <v>0.90676710871915411</v>
      </c>
      <c r="K36" s="40">
        <f t="shared" si="1"/>
        <v>0</v>
      </c>
      <c r="L36" s="41">
        <f t="shared" si="2"/>
        <v>938201</v>
      </c>
    </row>
    <row r="37" spans="2:12" ht="20.100000000000001" customHeight="1" x14ac:dyDescent="0.25">
      <c r="B37" s="42" t="s">
        <v>54</v>
      </c>
      <c r="C37" s="64">
        <v>0</v>
      </c>
      <c r="D37" s="64">
        <v>0</v>
      </c>
      <c r="E37" s="65">
        <v>0</v>
      </c>
      <c r="F37" s="65">
        <v>0</v>
      </c>
      <c r="G37" s="57">
        <v>0</v>
      </c>
      <c r="H37" s="38"/>
      <c r="I37" s="40"/>
      <c r="J37" s="40">
        <f t="shared" ref="J37:J39" si="3">IF(ISERROR(+G37/E37)=TRUE,0,++G37/E37)</f>
        <v>0</v>
      </c>
      <c r="K37" s="40">
        <f t="shared" ref="K37:K39" si="4">IF(ISERROR(+H37/E37)=TRUE,0,++H37/E37)</f>
        <v>0</v>
      </c>
      <c r="L37" s="41">
        <f t="shared" ref="L37:L39" si="5">+D37-G37</f>
        <v>0</v>
      </c>
    </row>
    <row r="38" spans="2:12" ht="20.100000000000001" customHeight="1" x14ac:dyDescent="0.25">
      <c r="B38" s="42" t="s">
        <v>55</v>
      </c>
      <c r="C38" s="64">
        <v>0</v>
      </c>
      <c r="D38" s="64">
        <v>66274349</v>
      </c>
      <c r="E38" s="65">
        <v>66274349</v>
      </c>
      <c r="F38" s="65">
        <v>56646326</v>
      </c>
      <c r="G38" s="57">
        <v>56646326</v>
      </c>
      <c r="H38" s="38"/>
      <c r="I38" s="40"/>
      <c r="J38" s="40">
        <f t="shared" si="3"/>
        <v>0.85472474425965317</v>
      </c>
      <c r="K38" s="40">
        <f t="shared" si="4"/>
        <v>0</v>
      </c>
      <c r="L38" s="41">
        <f t="shared" si="5"/>
        <v>9628023</v>
      </c>
    </row>
    <row r="39" spans="2:12" ht="20.100000000000001" customHeight="1" x14ac:dyDescent="0.25">
      <c r="B39" s="42" t="s">
        <v>56</v>
      </c>
      <c r="C39" s="64">
        <v>0</v>
      </c>
      <c r="D39" s="64">
        <v>4119866</v>
      </c>
      <c r="E39" s="65">
        <v>4119866</v>
      </c>
      <c r="F39" s="65">
        <v>4049401</v>
      </c>
      <c r="G39" s="57">
        <v>3987472</v>
      </c>
      <c r="H39" s="38"/>
      <c r="I39" s="40"/>
      <c r="J39" s="40">
        <f t="shared" si="3"/>
        <v>0.96786448879648024</v>
      </c>
      <c r="K39" s="40">
        <f t="shared" si="4"/>
        <v>0</v>
      </c>
      <c r="L39" s="41">
        <f t="shared" si="5"/>
        <v>132394</v>
      </c>
    </row>
    <row r="40" spans="2:12" ht="20.100000000000001" customHeight="1" x14ac:dyDescent="0.25">
      <c r="B40" s="42" t="s">
        <v>57</v>
      </c>
      <c r="C40" s="64">
        <v>0</v>
      </c>
      <c r="D40" s="64">
        <v>19363281</v>
      </c>
      <c r="E40" s="65">
        <v>19363281</v>
      </c>
      <c r="F40" s="65">
        <v>16818167</v>
      </c>
      <c r="G40" s="57">
        <v>16818167</v>
      </c>
      <c r="H40" s="38"/>
      <c r="I40" s="40"/>
      <c r="J40" s="40">
        <f t="shared" si="0"/>
        <v>0.86855977558761865</v>
      </c>
      <c r="K40" s="40">
        <f t="shared" si="1"/>
        <v>0</v>
      </c>
      <c r="L40" s="41">
        <f t="shared" si="2"/>
        <v>2545114</v>
      </c>
    </row>
    <row r="41" spans="2:12" ht="20.100000000000001" customHeight="1" x14ac:dyDescent="0.25">
      <c r="B41" s="42" t="s">
        <v>58</v>
      </c>
      <c r="C41" s="64">
        <v>0</v>
      </c>
      <c r="D41" s="64">
        <v>14157033</v>
      </c>
      <c r="E41" s="65">
        <v>14157033</v>
      </c>
      <c r="F41" s="65">
        <v>11316301</v>
      </c>
      <c r="G41" s="57">
        <v>11316301</v>
      </c>
      <c r="H41" s="38"/>
      <c r="I41" s="40"/>
      <c r="J41" s="40">
        <f t="shared" si="0"/>
        <v>0.79934128853129038</v>
      </c>
      <c r="K41" s="40">
        <f t="shared" si="1"/>
        <v>0</v>
      </c>
      <c r="L41" s="41">
        <f t="shared" si="2"/>
        <v>2840732</v>
      </c>
    </row>
    <row r="42" spans="2:12" ht="20.100000000000001" customHeight="1" x14ac:dyDescent="0.25">
      <c r="B42" s="42" t="s">
        <v>59</v>
      </c>
      <c r="C42" s="64">
        <v>0</v>
      </c>
      <c r="D42" s="64">
        <v>16097020</v>
      </c>
      <c r="E42" s="65">
        <v>16097020</v>
      </c>
      <c r="F42" s="65">
        <v>14664779</v>
      </c>
      <c r="G42" s="57">
        <v>13609497</v>
      </c>
      <c r="H42" s="38"/>
      <c r="I42" s="40"/>
      <c r="J42" s="40">
        <f t="shared" si="0"/>
        <v>0.84546686281063199</v>
      </c>
      <c r="K42" s="40">
        <f t="shared" si="1"/>
        <v>0</v>
      </c>
      <c r="L42" s="41">
        <f t="shared" si="2"/>
        <v>2487523</v>
      </c>
    </row>
    <row r="43" spans="2:12" ht="20.100000000000001" customHeight="1" x14ac:dyDescent="0.25">
      <c r="B43" s="42" t="s">
        <v>60</v>
      </c>
      <c r="C43" s="64">
        <v>0</v>
      </c>
      <c r="D43" s="64">
        <v>12311878</v>
      </c>
      <c r="E43" s="65">
        <v>12311878</v>
      </c>
      <c r="F43" s="65">
        <v>9213672</v>
      </c>
      <c r="G43" s="57">
        <v>9213672</v>
      </c>
      <c r="H43" s="38"/>
      <c r="I43" s="40"/>
      <c r="J43" s="40">
        <f t="shared" si="0"/>
        <v>0.7483563433620769</v>
      </c>
      <c r="K43" s="40">
        <f t="shared" si="1"/>
        <v>0</v>
      </c>
      <c r="L43" s="41">
        <f t="shared" si="2"/>
        <v>3098206</v>
      </c>
    </row>
    <row r="44" spans="2:12" ht="20.100000000000001" customHeight="1" x14ac:dyDescent="0.25">
      <c r="B44" s="42" t="s">
        <v>61</v>
      </c>
      <c r="C44" s="64">
        <v>0</v>
      </c>
      <c r="D44" s="64">
        <v>7568694</v>
      </c>
      <c r="E44" s="65">
        <v>7568694</v>
      </c>
      <c r="F44" s="65">
        <v>6933476</v>
      </c>
      <c r="G44" s="57">
        <v>6933476</v>
      </c>
      <c r="H44" s="38"/>
      <c r="I44" s="40"/>
      <c r="J44" s="40">
        <f t="shared" si="0"/>
        <v>0.91607297110967889</v>
      </c>
      <c r="K44" s="40">
        <f t="shared" si="1"/>
        <v>0</v>
      </c>
      <c r="L44" s="41">
        <f t="shared" si="2"/>
        <v>635218</v>
      </c>
    </row>
    <row r="45" spans="2:12" ht="23.25" customHeight="1" x14ac:dyDescent="0.25">
      <c r="B45" s="29" t="s">
        <v>9</v>
      </c>
      <c r="C45" s="61">
        <f>SUM(C14:C44)</f>
        <v>0</v>
      </c>
      <c r="D45" s="61">
        <f t="shared" ref="D45:G45" si="6">SUM(D14:D44)</f>
        <v>662797737</v>
      </c>
      <c r="E45" s="61">
        <f t="shared" si="6"/>
        <v>662797737</v>
      </c>
      <c r="F45" s="61">
        <f t="shared" si="6"/>
        <v>586183908</v>
      </c>
      <c r="G45" s="61">
        <f t="shared" si="6"/>
        <v>584543200</v>
      </c>
      <c r="H45" s="11">
        <f t="shared" ref="H45" si="7">SUM(H14:H44)</f>
        <v>0</v>
      </c>
      <c r="I45" s="15">
        <f>IF(ISERROR(+#REF!/E45)=TRUE,0,++#REF!/E45)</f>
        <v>0</v>
      </c>
      <c r="J45" s="15">
        <f>IF(ISERROR(+G45/E45)=TRUE,0,++G45/E45)</f>
        <v>0.88193300515146444</v>
      </c>
      <c r="K45" s="15">
        <f>IF(ISERROR(+H45/E45)=TRUE,0,++H45/E45)</f>
        <v>0</v>
      </c>
      <c r="L45" s="18">
        <f>SUM(L14:L44)</f>
        <v>78254537</v>
      </c>
    </row>
    <row r="46" spans="2:12" x14ac:dyDescent="0.2">
      <c r="B46" s="12" t="s">
        <v>69</v>
      </c>
    </row>
    <row r="49" spans="2:11" s="34" customFormat="1" x14ac:dyDescent="0.25">
      <c r="K49" s="35"/>
    </row>
    <row r="50" spans="2:11" s="34" customFormat="1" x14ac:dyDescent="0.25">
      <c r="K50" s="35"/>
    </row>
    <row r="51" spans="2:11" s="34" customFormat="1" x14ac:dyDescent="0.25">
      <c r="B51" s="43" t="s">
        <v>62</v>
      </c>
      <c r="C51" s="43" t="s">
        <v>8</v>
      </c>
      <c r="D51" s="43" t="s">
        <v>7</v>
      </c>
      <c r="E51" s="44" t="s">
        <v>23</v>
      </c>
      <c r="F51" s="44" t="s">
        <v>24</v>
      </c>
      <c r="G51" s="44" t="s">
        <v>68</v>
      </c>
      <c r="K51" s="35"/>
    </row>
    <row r="52" spans="2:11" s="34" customFormat="1" x14ac:dyDescent="0.25">
      <c r="B52" s="34" t="s">
        <v>63</v>
      </c>
      <c r="C52" s="54">
        <f>C45/$A$1</f>
        <v>0</v>
      </c>
      <c r="D52" s="54">
        <f>D45/$A$1</f>
        <v>662.79773699999998</v>
      </c>
      <c r="E52" s="54">
        <f>E45/$A$1</f>
        <v>662.79773699999998</v>
      </c>
      <c r="F52" s="54">
        <f>F45/$A$1</f>
        <v>586.18390799999997</v>
      </c>
      <c r="G52" s="54">
        <f>G45/$A$1</f>
        <v>584.54319999999996</v>
      </c>
      <c r="H52" s="34">
        <v>1373981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5072</v>
      </c>
      <c r="K53" s="35"/>
    </row>
    <row r="54" spans="2:11" s="34" customFormat="1" x14ac:dyDescent="0.25">
      <c r="C54" s="54"/>
      <c r="D54" s="54"/>
      <c r="E54" s="54"/>
      <c r="F54" s="54"/>
      <c r="G54" s="54"/>
      <c r="H54" s="34">
        <v>3078714.9799999995</v>
      </c>
      <c r="K54" s="35"/>
    </row>
    <row r="55" spans="2:11" s="34" customFormat="1" x14ac:dyDescent="0.25">
      <c r="C55" s="54"/>
      <c r="D55" s="54"/>
      <c r="E55" s="54"/>
      <c r="F55" s="54"/>
      <c r="G55" s="54"/>
      <c r="H55" s="34">
        <v>0</v>
      </c>
      <c r="K55" s="35"/>
    </row>
    <row r="56" spans="2:11" s="34" customFormat="1" x14ac:dyDescent="0.25"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E15" sqref="E1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27331740</v>
      </c>
      <c r="F14" s="56">
        <v>15385568</v>
      </c>
      <c r="G14" s="55">
        <v>15385568</v>
      </c>
      <c r="H14" s="8"/>
      <c r="I14" s="13">
        <f>IF(ISERROR(+#REF!/E14)=TRUE,0,++#REF!/E14)</f>
        <v>0</v>
      </c>
      <c r="J14" s="13">
        <f>IF(ISERROR(+G14/E14)=TRUE,0,++G14/E14)</f>
        <v>0.56291944823125051</v>
      </c>
      <c r="K14" s="13">
        <f>IF(ISERROR(+H14/E14)=TRUE,0,++H14/E14)</f>
        <v>0</v>
      </c>
      <c r="L14" s="16">
        <f>+D14-G14</f>
        <v>11946172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1236870</v>
      </c>
      <c r="H17" s="38"/>
      <c r="I17" s="40"/>
      <c r="J17" s="14">
        <f t="shared" si="0"/>
        <v>1</v>
      </c>
      <c r="K17" s="14">
        <f t="shared" si="1"/>
        <v>0</v>
      </c>
      <c r="L17" s="17">
        <f t="shared" si="2"/>
        <v>0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48720</v>
      </c>
      <c r="G19" s="59">
        <v>48720</v>
      </c>
      <c r="H19" s="9"/>
      <c r="I19" s="14">
        <f>IF(ISERROR(+#REF!/E19)=TRUE,0,++#REF!/E19)</f>
        <v>0</v>
      </c>
      <c r="J19" s="14">
        <f>IF(ISERROR(+G19/E19)=TRUE,0,++G19/E19)</f>
        <v>1</v>
      </c>
      <c r="K19" s="14">
        <f>IF(ISERROR(+H19/E19)=TRUE,0,++H19/E19)</f>
        <v>0</v>
      </c>
      <c r="L19" s="17">
        <f>+D19-G19</f>
        <v>0</v>
      </c>
    </row>
    <row r="20" spans="2:12" ht="20.100000000000001" customHeight="1" x14ac:dyDescent="0.25">
      <c r="B20" s="7" t="s">
        <v>54</v>
      </c>
      <c r="C20" s="59">
        <v>0</v>
      </c>
      <c r="D20" s="59">
        <v>59137510</v>
      </c>
      <c r="E20" s="60">
        <v>59137510</v>
      </c>
      <c r="F20" s="60">
        <v>4822145</v>
      </c>
      <c r="G20" s="59">
        <v>3748881</v>
      </c>
      <c r="H20" s="9"/>
      <c r="I20" s="14"/>
      <c r="J20" s="14">
        <f t="shared" ref="J20:J21" si="3">IF(ISERROR(+G20/E20)=TRUE,0,++G20/E20)</f>
        <v>6.3392608177111273E-2</v>
      </c>
      <c r="K20" s="14">
        <f t="shared" ref="K20:K21" si="4">IF(ISERROR(+H20/E20)=TRUE,0,++H20/E20)</f>
        <v>0</v>
      </c>
      <c r="L20" s="17">
        <f t="shared" ref="L20:L21" si="5">+D20-G20</f>
        <v>55388629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438038</v>
      </c>
      <c r="G22" s="59">
        <v>435397</v>
      </c>
      <c r="H22" s="9"/>
      <c r="I22" s="14">
        <f>IF(ISERROR(+#REF!/E22)=TRUE,0,++#REF!/E22)</f>
        <v>0</v>
      </c>
      <c r="J22" s="14">
        <f>IF(ISERROR(+G22/E22)=TRUE,0,++G22/E22)</f>
        <v>0.84625267249757041</v>
      </c>
      <c r="K22" s="14">
        <f>IF(ISERROR(+H22/E22)=TRUE,0,++H22/E22)</f>
        <v>0</v>
      </c>
      <c r="L22" s="17">
        <f>+D22-G22</f>
        <v>79103</v>
      </c>
    </row>
    <row r="23" spans="2:12" ht="23.25" customHeight="1" x14ac:dyDescent="0.25">
      <c r="B23" s="29" t="s">
        <v>9</v>
      </c>
      <c r="C23" s="61">
        <f>SUM(C14:C22)</f>
        <v>0</v>
      </c>
      <c r="D23" s="61">
        <f t="shared" ref="D23:G23" si="6">SUM(D14:D22)</f>
        <v>89047531</v>
      </c>
      <c r="E23" s="61">
        <f t="shared" si="6"/>
        <v>89047531</v>
      </c>
      <c r="F23" s="61">
        <f t="shared" si="6"/>
        <v>22141338</v>
      </c>
      <c r="G23" s="61">
        <f t="shared" si="6"/>
        <v>21065433</v>
      </c>
      <c r="H23" s="11">
        <f t="shared" ref="H23" si="7">SUM(H14:H22)</f>
        <v>0</v>
      </c>
      <c r="I23" s="15">
        <f>IF(ISERROR(+#REF!/E23)=TRUE,0,++#REF!/E23)</f>
        <v>0</v>
      </c>
      <c r="J23" s="15">
        <f>IF(ISERROR(+G23/E23)=TRUE,0,++G23/E23)</f>
        <v>0.23656392000357651</v>
      </c>
      <c r="K23" s="15">
        <f>IF(ISERROR(+H23/E23)=TRUE,0,++H23/E23)</f>
        <v>0</v>
      </c>
      <c r="L23" s="18">
        <f>SUM(L14:L22)</f>
        <v>67982098</v>
      </c>
    </row>
    <row r="24" spans="2:12" x14ac:dyDescent="0.2">
      <c r="B24" s="12" t="s">
        <v>69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B28" s="34">
        <v>1000000</v>
      </c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66</v>
      </c>
      <c r="G29" s="44" t="s">
        <v>67</v>
      </c>
      <c r="K29" s="35"/>
    </row>
    <row r="30" spans="2:12" s="34" customFormat="1" x14ac:dyDescent="0.25">
      <c r="B30" s="34" t="s">
        <v>63</v>
      </c>
      <c r="C30" s="53">
        <f>+C23/$B$28</f>
        <v>0</v>
      </c>
      <c r="D30" s="53">
        <f t="shared" ref="D30:G30" si="8">+D23/$B$28</f>
        <v>89.047531000000006</v>
      </c>
      <c r="E30" s="53">
        <f t="shared" si="8"/>
        <v>89.047531000000006</v>
      </c>
      <c r="F30" s="53">
        <f t="shared" si="8"/>
        <v>22.141338000000001</v>
      </c>
      <c r="G30" s="53">
        <f t="shared" si="8"/>
        <v>21.065432999999999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64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</row>
    <row r="12" spans="1:12" s="5" customFormat="1" ht="15" customHeight="1" x14ac:dyDescent="0.25">
      <c r="B12" s="81" t="s">
        <v>1</v>
      </c>
      <c r="C12" s="83" t="s">
        <v>0</v>
      </c>
      <c r="D12" s="83"/>
      <c r="E12" s="84" t="s">
        <v>13</v>
      </c>
      <c r="F12" s="84" t="s">
        <v>29</v>
      </c>
      <c r="G12" s="84" t="s">
        <v>25</v>
      </c>
      <c r="H12" s="84" t="s">
        <v>20</v>
      </c>
      <c r="I12" s="86" t="s">
        <v>22</v>
      </c>
      <c r="J12" s="86"/>
      <c r="K12" s="86"/>
      <c r="L12" s="79" t="s">
        <v>21</v>
      </c>
    </row>
    <row r="13" spans="1:12" s="5" customFormat="1" ht="40.5" customHeight="1" x14ac:dyDescent="0.25">
      <c r="B13" s="82"/>
      <c r="C13" s="21" t="s">
        <v>8</v>
      </c>
      <c r="D13" s="21" t="s">
        <v>7</v>
      </c>
      <c r="E13" s="85"/>
      <c r="F13" s="85"/>
      <c r="G13" s="85"/>
      <c r="H13" s="85"/>
      <c r="I13" s="21" t="s">
        <v>14</v>
      </c>
      <c r="J13" s="21" t="s">
        <v>15</v>
      </c>
      <c r="K13" s="22" t="s">
        <v>16</v>
      </c>
      <c r="L13" s="8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2019-03-01T21:20:43Z</dcterms:modified>
</cp:coreProperties>
</file>