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8\1. Enero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RD!$B$2:$L$20</definedName>
    <definedName name="_xlnm.Print_Area" localSheetId="1">RDR!$B$2:$L$47</definedName>
    <definedName name="_xlnm.Print_Area" localSheetId="0">RO!$B$2:$L$47</definedName>
    <definedName name="_xlnm.Print_Area" localSheetId="2">ROOC!$B$2:$L$24</definedName>
  </definedNames>
  <calcPr calcId="152511"/>
</workbook>
</file>

<file path=xl/calcChain.xml><?xml version="1.0" encoding="utf-8"?>
<calcChain xmlns="http://schemas.openxmlformats.org/spreadsheetml/2006/main">
  <c r="G25" i="7" l="1"/>
  <c r="F25" i="7"/>
  <c r="E25" i="7"/>
  <c r="D25" i="7"/>
  <c r="C25" i="7"/>
  <c r="E17" i="7"/>
  <c r="E43" i="6"/>
  <c r="E42" i="6"/>
  <c r="E41" i="6"/>
  <c r="E40" i="6"/>
  <c r="E39" i="6"/>
  <c r="E38" i="6"/>
  <c r="E35" i="6"/>
  <c r="E34" i="6"/>
  <c r="E33" i="6"/>
  <c r="E32" i="6"/>
  <c r="E31" i="6"/>
  <c r="E30" i="6"/>
  <c r="E29" i="6"/>
  <c r="J36" i="6"/>
  <c r="L36" i="6"/>
  <c r="G52" i="1"/>
  <c r="F52" i="1"/>
  <c r="E52" i="1"/>
  <c r="D52" i="1"/>
  <c r="C52" i="1"/>
  <c r="E52" i="4"/>
  <c r="L39" i="6" l="1"/>
  <c r="K39" i="6"/>
  <c r="J39" i="6"/>
  <c r="L38" i="6"/>
  <c r="K38" i="6"/>
  <c r="J38" i="6"/>
  <c r="L37" i="6"/>
  <c r="K37" i="6"/>
  <c r="J37" i="6"/>
  <c r="C45" i="6"/>
  <c r="C52" i="6" s="1"/>
  <c r="D45" i="6"/>
  <c r="D52" i="6" s="1"/>
  <c r="G22" i="5" l="1"/>
  <c r="G29" i="5" s="1"/>
  <c r="F22" i="5"/>
  <c r="F29" i="5" s="1"/>
  <c r="E22" i="5"/>
  <c r="E29" i="5" s="1"/>
  <c r="D22" i="5"/>
  <c r="D29" i="5" s="1"/>
  <c r="C22" i="5"/>
  <c r="C29" i="5" s="1"/>
  <c r="G45" i="6" l="1"/>
  <c r="G52" i="6" s="1"/>
  <c r="F45" i="6"/>
  <c r="F52" i="6" s="1"/>
  <c r="E45" i="6"/>
  <c r="E52" i="6" s="1"/>
  <c r="L20" i="5" l="1"/>
  <c r="K20" i="5"/>
  <c r="J20" i="5"/>
  <c r="L19" i="5"/>
  <c r="K19" i="5"/>
  <c r="J19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D45" i="1"/>
  <c r="C45" i="4" l="1"/>
  <c r="C52" i="4" s="1"/>
  <c r="E16" i="7" l="1"/>
  <c r="E15" i="7"/>
  <c r="G45" i="4" l="1"/>
  <c r="G52" i="4" s="1"/>
  <c r="F45" i="4"/>
  <c r="F52" i="4" s="1"/>
  <c r="D45" i="4"/>
  <c r="D52" i="4" s="1"/>
  <c r="G18" i="7"/>
  <c r="F18" i="7"/>
  <c r="E18" i="7"/>
  <c r="D18" i="7"/>
  <c r="G45" i="1"/>
  <c r="F45" i="1"/>
  <c r="C18" i="7"/>
  <c r="L21" i="5" l="1"/>
  <c r="L18" i="5"/>
  <c r="L17" i="7"/>
  <c r="L16" i="7"/>
  <c r="L15" i="7"/>
  <c r="L13" i="4"/>
  <c r="L13" i="6"/>
  <c r="L13" i="5"/>
  <c r="L14" i="7"/>
  <c r="L13" i="1"/>
  <c r="E45" i="4"/>
  <c r="E45" i="1" l="1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45" i="1"/>
  <c r="I13" i="1"/>
  <c r="H45" i="6"/>
  <c r="K13" i="6"/>
  <c r="J13" i="6"/>
  <c r="I13" i="6"/>
  <c r="H22" i="5"/>
  <c r="K21" i="5"/>
  <c r="J21" i="5"/>
  <c r="I21" i="5"/>
  <c r="I20" i="5"/>
  <c r="K18" i="5"/>
  <c r="J18" i="5"/>
  <c r="I18" i="5"/>
  <c r="K13" i="5"/>
  <c r="J13" i="5"/>
  <c r="I13" i="5"/>
  <c r="H45" i="4"/>
  <c r="I14" i="4"/>
  <c r="K13" i="4"/>
  <c r="J13" i="4"/>
  <c r="I13" i="4"/>
  <c r="K13" i="1"/>
  <c r="J13" i="1"/>
  <c r="L22" i="5" l="1"/>
  <c r="L45" i="6"/>
  <c r="L45" i="4"/>
  <c r="L45" i="1"/>
  <c r="I18" i="7"/>
  <c r="K18" i="7"/>
  <c r="J18" i="7"/>
  <c r="J45" i="6"/>
  <c r="I45" i="6"/>
  <c r="K45" i="6"/>
  <c r="I22" i="5"/>
  <c r="K22" i="5"/>
  <c r="J22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<sst xmlns="http://schemas.openxmlformats.org/spreadsheetml/2006/main" count="239" uniqueCount="65">
  <si>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</si>
  <si>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</si>
  <si>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</si>
  <si>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</si>
  <si>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</si>
  <si>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</si>
  <si>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</si>
  <si>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</si>
  <si>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</si>
  <si>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</si>
  <si>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</si>
  <si>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</si>
  <si>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</si>
  <si>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</si>
  <si>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</si>
  <si>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</si>
  <si>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</si>
  <si>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</si>
  <si>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</si>
  <si>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</si>
  <si>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</si>
  <si>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</si>
  <si>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</si>
  <si>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</si>
  <si>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</si>
  <si>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</si>
  <si>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</si>
  <si>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</si>
  <si>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</si>
  <si>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</si>
  <si>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</si>
  <si>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</si>
  <si>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</si>
  <si>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</si>
  <si>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</si>
  <si>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</si>
  <si>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</si>
  <si>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</si>
  <si>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</si>
  <si>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</si>
  <si>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</si>
  <si>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</si>
  <si>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</si>
  <si>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</si>
  <si>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</si>
  <si>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</si>
  <si>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</si>
  <si>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</si>
  <si>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</si>
  <si>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</si>
  <si>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</si>
  <si>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</si>
  <si>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</si>
  <si>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</si>
  <si>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</si>
  <si>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</si>
  <si>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</si>
  <si>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</si>
  <si>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EJECUCION PRESUPUESTAL MENSUALIZADA DE GASTOS 
MES DE ENERO - 2019</t>
  </si>
  <si>
    <t>DEVENGADO
MES DE ENERO
(4)</t>
  </si>
  <si>
    <t>Fuente: SIAF, Consulta Amigable y Base de Datos al 31 de Enero del 2019</t>
  </si>
  <si>
    <t>124   CENTRO NACIONAL DE ABASTECIMIENTOS DE RECURSOS ESTRATEGICOS DE SALUD</t>
  </si>
  <si>
    <t>Fuente: Consulta Amigable y Base de Datos al 31 de Enero del 2019</t>
  </si>
  <si>
    <t>DEV. ENERO</t>
  </si>
  <si>
    <t>DEV-ENERO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</si>
</sst>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6" formatCode="0.0%"/>
    <numFmt numFmtId="167" formatCode="#,##0.0"/>
    <numFmt numFmtId="168" formatCode="0.0"/>
    <numFmt numFmtId="171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6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6" fontId="1" fillId="33" borderId="2" xfId="1" applyNumberFormat="1" applyFont="1" applyFill="1" applyBorder="1" applyAlignment="1">
      <alignment vertical="center"/>
    </xf>
    <xf numFmtId="166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6" fontId="23" fillId="0" borderId="0" xfId="1" applyNumberFormat="1" applyFont="1" applyAlignment="1">
      <alignment vertical="center"/>
    </xf>
    <xf numFmtId="166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6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8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166" fontId="24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6" borderId="14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 wrapText="1"/>
    </xf>
    <xf numFmtId="166" fontId="24" fillId="36" borderId="15" xfId="1" applyNumberFormat="1" applyFont="1" applyFill="1" applyBorder="1" applyAlignment="1">
      <alignment horizontal="center" vertical="center"/>
    </xf>
    <xf numFmtId="3" fontId="24" fillId="36" borderId="16" xfId="0" applyNumberFormat="1" applyFont="1" applyFill="1" applyBorder="1" applyAlignment="1">
      <alignment horizontal="center" vertical="center" wrapText="1"/>
    </xf>
    <xf numFmtId="3" fontId="24" fillId="36" borderId="17" xfId="0" applyNumberFormat="1" applyFont="1" applyFill="1" applyBorder="1" applyAlignment="1">
      <alignment horizontal="center" vertical="center"/>
    </xf>
    <xf numFmtId="3" fontId="24" fillId="36" borderId="18" xfId="0" applyNumberFormat="1" applyFont="1" applyFill="1" applyBorder="1" applyAlignment="1">
      <alignment horizontal="center" vertical="center" wrapText="1"/>
    </xf>
    <xf numFmtId="3" fontId="24" fillId="36" borderId="18" xfId="0" applyNumberFormat="1" applyFont="1" applyFill="1" applyBorder="1" applyAlignment="1">
      <alignment horizontal="center" vertical="center"/>
    </xf>
    <xf numFmtId="166" fontId="24" fillId="36" borderId="18" xfId="1" applyNumberFormat="1" applyFont="1" applyFill="1" applyBorder="1" applyAlignment="1">
      <alignment horizontal="center" vertical="center" wrapText="1"/>
    </xf>
    <xf numFmtId="3" fontId="24" fillId="36" borderId="19" xfId="0" applyNumberFormat="1" applyFont="1" applyFill="1" applyBorder="1" applyAlignment="1">
      <alignment horizontal="center" vertical="center"/>
    </xf>
    <xf numFmtId="3" fontId="6" fillId="36" borderId="1" xfId="0" applyNumberFormat="1" applyFont="1" applyFill="1" applyBorder="1" applyAlignment="1">
      <alignment horizontal="center" vertical="center"/>
    </xf>
    <xf numFmtId="3" fontId="6" fillId="36" borderId="1" xfId="0" applyNumberFormat="1" applyFont="1" applyFill="1" applyBorder="1" applyAlignment="1">
      <alignment vertical="center"/>
    </xf>
    <xf numFmtId="166" fontId="6" fillId="36" borderId="1" xfId="1" applyNumberFormat="1" applyFont="1" applyFill="1" applyBorder="1" applyAlignment="1">
      <alignment vertical="center"/>
    </xf>
    <xf numFmtId="3" fontId="6" fillId="36" borderId="1" xfId="1" applyNumberFormat="1" applyFont="1" applyFill="1" applyBorder="1" applyAlignment="1">
      <alignment vertical="center"/>
    </xf>
    <xf numFmtId="164" fontId="0" fillId="37" borderId="2" xfId="0" applyNumberFormat="1" applyFill="1" applyBorder="1" applyAlignment="1">
      <alignment vertical="center"/>
    </xf>
    <xf numFmtId="164" fontId="0" fillId="37" borderId="23" xfId="0" applyNumberFormat="1" applyFill="1" applyBorder="1" applyAlignment="1">
      <alignment vertical="center"/>
    </xf>
    <xf numFmtId="164" fontId="0" fillId="37" borderId="3" xfId="0" applyNumberFormat="1" applyFill="1" applyBorder="1" applyAlignment="1">
      <alignment vertical="center"/>
    </xf>
    <xf numFmtId="164" fontId="23" fillId="37" borderId="3" xfId="0" applyNumberFormat="1" applyFont="1" applyFill="1" applyBorder="1" applyAlignment="1">
      <alignment vertical="center"/>
    </xf>
    <xf numFmtId="41" fontId="23" fillId="37" borderId="2" xfId="0" applyNumberFormat="1" applyFont="1" applyFill="1" applyBorder="1" applyAlignment="1">
      <alignment vertical="center"/>
    </xf>
    <xf numFmtId="41" fontId="23" fillId="37" borderId="23" xfId="0" applyNumberFormat="1" applyFont="1" applyFill="1" applyBorder="1" applyAlignment="1">
      <alignment vertical="center"/>
    </xf>
    <xf numFmtId="41" fontId="0" fillId="37" borderId="2" xfId="0" applyNumberFormat="1" applyFill="1" applyBorder="1" applyAlignment="1">
      <alignment vertical="center"/>
    </xf>
    <xf numFmtId="41" fontId="0" fillId="37" borderId="23" xfId="0" applyNumberFormat="1" applyFill="1" applyBorder="1" applyAlignment="1">
      <alignment vertical="center"/>
    </xf>
    <xf numFmtId="41" fontId="0" fillId="37" borderId="3" xfId="0" applyNumberFormat="1" applyFill="1" applyBorder="1" applyAlignment="1">
      <alignment vertical="center"/>
    </xf>
    <xf numFmtId="41" fontId="6" fillId="36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71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23" fillId="34" borderId="24" xfId="0" applyNumberFormat="1" applyFont="1" applyFill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6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ENERO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6442.325143</c:v>
                </c:pt>
                <c:pt idx="2">
                  <c:v>5109.5423449999998</c:v>
                </c:pt>
                <c:pt idx="3">
                  <c:v>2351.2289361700005</c:v>
                </c:pt>
                <c:pt idx="4">
                  <c:v>291.16490062000008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4410464"/>
        <c:axId val="584393056"/>
        <c:axId val="0"/>
      </c:bar3DChart>
      <c:catAx>
        <c:axId val="584410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4393056"/>
        <c:crosses val="autoZero"/>
        <c:auto val="1"/>
        <c:lblAlgn val="ctr"/>
        <c:lblOffset val="100"/>
        <c:noMultiLvlLbl val="0"/>
      </c:catAx>
      <c:valAx>
        <c:axId val="584393056"/>
        <c:scaling>
          <c:orientation val="minMax"/>
        </c:scaling>
        <c:delete val="0"/>
        <c:axPos val="l"/>
        <c:numFmt formatCode="_ * #,##0.0_ ;_ * \-#,##0.0_ ;_ * &quot;-&quot;??_ ;_ @_ " sourceLinked="1"/>
        <c:majorTickMark val="none"/>
        <c:minorTickMark val="none"/>
        <c:tickLblPos val="nextTo"/>
        <c:crossAx val="584410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ENERO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305.104197</c:v>
                </c:pt>
                <c:pt idx="2">
                  <c:v>214.674734</c:v>
                </c:pt>
                <c:pt idx="3">
                  <c:v>51.291885559999997</c:v>
                </c:pt>
                <c:pt idx="4">
                  <c:v>2.8969022299999998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4419712"/>
        <c:axId val="584388704"/>
        <c:axId val="0"/>
      </c:bar3DChart>
      <c:catAx>
        <c:axId val="584419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4388704"/>
        <c:crosses val="autoZero"/>
        <c:auto val="1"/>
        <c:lblAlgn val="ctr"/>
        <c:lblOffset val="100"/>
        <c:noMultiLvlLbl val="0"/>
      </c:catAx>
      <c:valAx>
        <c:axId val="58438870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84419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ROOC!$B$29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ROOC!$C$28:$G$28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DEV-ENERO</c:v>
                </c:pt>
              </c:strCache>
            </c:strRef>
          </c:cat>
          <c:val>
            <c:numRef>
              <c:f>ROOC!$C$29:$G$29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154.19383300000001</c:v>
                </c:pt>
                <c:pt idx="2">
                  <c:v>141.05537100000001</c:v>
                </c:pt>
                <c:pt idx="3">
                  <c:v>3.3515933599999999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4407200"/>
        <c:axId val="584389792"/>
        <c:axId val="0"/>
      </c:bar3DChart>
      <c:catAx>
        <c:axId val="5844072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4389792"/>
        <c:crosses val="autoZero"/>
        <c:auto val="1"/>
        <c:lblAlgn val="ctr"/>
        <c:lblOffset val="100"/>
        <c:noMultiLvlLbl val="0"/>
      </c:catAx>
      <c:valAx>
        <c:axId val="58438979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844072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ENERO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475.40940999999998</c:v>
                </c:pt>
                <c:pt idx="2">
                  <c:v>557.37732400000004</c:v>
                </c:pt>
                <c:pt idx="3">
                  <c:v>106.96191173000003</c:v>
                </c:pt>
                <c:pt idx="4">
                  <c:v>4.4499999999999998E-2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84413184"/>
        <c:axId val="584400672"/>
        <c:axId val="0"/>
      </c:bar3DChart>
      <c:catAx>
        <c:axId val="58441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4400672"/>
        <c:crosses val="autoZero"/>
        <c:auto val="1"/>
        <c:lblAlgn val="ctr"/>
        <c:lblOffset val="100"/>
        <c:noMultiLvlLbl val="0"/>
      </c:catAx>
      <c:valAx>
        <c:axId val="58440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84413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ENERO</c:v>
                </c:pt>
              </c:strCache>
            </c:strRef>
          </c:cat>
          <c:val>
            <c:numRef>
              <c:f>RD!$C$25:$G$25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1.3729714</c:v>
                </c:pt>
                <c:pt idx="3">
                  <c:v>4.2729999999999997E-2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4666256"/>
        <c:axId val="1174667888"/>
        <c:axId val="0"/>
      </c:bar3DChart>
      <c:catAx>
        <c:axId val="117466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4667888"/>
        <c:crosses val="autoZero"/>
        <c:auto val="1"/>
        <c:lblAlgn val="ctr"/>
        <c:lblOffset val="100"/>
        <c:noMultiLvlLbl val="0"/>
      </c:catAx>
      <c:valAx>
        <c:axId val="117466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4666256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369362</xdr:colOff>
      <xdr:row>46</xdr:row>
      <xdr:rowOff>159900</xdr:rowOff>
    </xdr:from>
    <xdr:to>
      <xdr:col>12</xdr:col>
      <xdr:colOff>12067</xdr:colOff>
      <xdr:row>72</xdr:row>
      <xdr:rowOff>126283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0518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46</xdr:row>
      <xdr:rowOff>147606</xdr:rowOff>
    </xdr:from>
    <xdr:to>
      <xdr:col>11</xdr:col>
      <xdr:colOff>986116</xdr:colOff>
      <xdr:row>89</xdr:row>
      <xdr:rowOff>113989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352504</xdr:colOff>
      <xdr:row>24</xdr:row>
      <xdr:rowOff>34416</xdr:rowOff>
    </xdr:from>
    <xdr:to>
      <xdr:col>12</xdr:col>
      <xdr:colOff>27533</xdr:colOff>
      <xdr:row>50</xdr:row>
      <xdr:rowOff>156562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407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381698</xdr:colOff>
      <xdr:row>46</xdr:row>
      <xdr:rowOff>117312</xdr:rowOff>
    </xdr:from>
    <xdr:to>
      <xdr:col>11</xdr:col>
      <xdr:colOff>1009227</xdr:colOff>
      <xdr:row>73</xdr:row>
      <xdr:rowOff>128519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509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1474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  <xdr:twoCellAnchor>
    <xdr:from>
      <xdr:col>0</xdr:col>
      <xdr:colOff>343727</xdr:colOff>
      <xdr:row>20</xdr:row>
      <xdr:rowOff>90280</xdr:rowOff>
    </xdr:from>
    <xdr:to>
      <xdr:col>12</xdr:col>
      <xdr:colOff>82825</xdr:colOff>
      <xdr:row>48</xdr:row>
      <xdr:rowOff>165652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N53" sqref="N5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1.42578125" style="1"/>
    <col min="14" max="14" width="12.7109375" style="1" bestFit="1" customWidth="1"/>
    <col min="15" max="16384" width="11.42578125" style="1"/>
  </cols>
  <sheetData>
    <row r="1" spans="1:13" s="53" customFormat="1" x14ac:dyDescent="0.25">
      <c r="A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53" customFormat="1" x14ac:dyDescent="0.25">
      <c r="A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53" customFormat="1" x14ac:dyDescent="0.25">
      <c r="A3"/>
      <c r="B3" s="52"/>
      <c r="C3" s="54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53" customFormat="1" x14ac:dyDescent="0.25">
      <c r="A4"/>
      <c r="B4" s="52"/>
      <c r="C4" s="54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5.0999999999999996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ht="43.5" customHeight="1" x14ac:dyDescent="0.25">
      <c r="B6" s="49" t="s">
        <v>58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50"/>
      <c r="J10" s="50"/>
      <c r="K10" s="50"/>
      <c r="L10" s="23" t="s">
        <v>21</v>
      </c>
    </row>
    <row r="11" spans="1:13" s="5" customFormat="1" ht="15" customHeight="1" x14ac:dyDescent="0.25">
      <c r="B11" s="55" t="s">
        <v>20</v>
      </c>
      <c r="C11" s="56" t="s">
        <v>0</v>
      </c>
      <c r="D11" s="56"/>
      <c r="E11" s="57" t="s">
        <v>13</v>
      </c>
      <c r="F11" s="57" t="s">
        <v>22</v>
      </c>
      <c r="G11" s="57" t="s">
        <v>59</v>
      </c>
      <c r="H11" s="57" t="s">
        <v>15</v>
      </c>
      <c r="I11" s="58" t="s">
        <v>17</v>
      </c>
      <c r="J11" s="58"/>
      <c r="K11" s="58"/>
      <c r="L11" s="59" t="s">
        <v>16</v>
      </c>
    </row>
    <row r="12" spans="1:13" s="5" customFormat="1" ht="50.1" customHeight="1" x14ac:dyDescent="0.25">
      <c r="B12" s="60"/>
      <c r="C12" s="61" t="s">
        <v>3</v>
      </c>
      <c r="D12" s="61" t="s">
        <v>2</v>
      </c>
      <c r="E12" s="62"/>
      <c r="F12" s="62"/>
      <c r="G12" s="62"/>
      <c r="H12" s="62"/>
      <c r="I12" s="61" t="s">
        <v>9</v>
      </c>
      <c r="J12" s="61" t="s">
        <v>10</v>
      </c>
      <c r="K12" s="63" t="s">
        <v>11</v>
      </c>
      <c r="L12" s="64"/>
    </row>
    <row r="13" spans="1:13" ht="20.100000000000001" customHeight="1" x14ac:dyDescent="0.25">
      <c r="B13" s="6" t="s">
        <v>23</v>
      </c>
      <c r="C13" s="8">
        <v>3063162855</v>
      </c>
      <c r="D13" s="8">
        <v>2687427944</v>
      </c>
      <c r="E13" s="69">
        <v>1593004808</v>
      </c>
      <c r="F13" s="69">
        <v>378096042.81999975</v>
      </c>
      <c r="G13" s="8">
        <v>71172094.479999989</v>
      </c>
      <c r="H13" s="8"/>
      <c r="I13" s="12">
        <f>IF(ISERROR(+#REF!/E13)=TRUE,0,++#REF!/E13)</f>
        <v>0</v>
      </c>
      <c r="J13" s="12">
        <f>IF(ISERROR(+G13/E13)=TRUE,0,++G13/E13)</f>
        <v>4.4677890564157038E-2</v>
      </c>
      <c r="K13" s="12">
        <f>IF(ISERROR(+H13/E13)=TRUE,0,++H13/E13)</f>
        <v>0</v>
      </c>
      <c r="L13" s="14">
        <f>+D13-G13</f>
        <v>2616255849.52</v>
      </c>
    </row>
    <row r="14" spans="1:13" ht="20.100000000000001" customHeight="1" x14ac:dyDescent="0.25">
      <c r="B14" s="27" t="s">
        <v>24</v>
      </c>
      <c r="C14" s="28">
        <v>33324121</v>
      </c>
      <c r="D14" s="28">
        <v>34269572</v>
      </c>
      <c r="E14" s="70">
        <v>34269572</v>
      </c>
      <c r="F14" s="70">
        <v>25765834.639999997</v>
      </c>
      <c r="G14" s="28">
        <v>2522981.4700000002</v>
      </c>
      <c r="H14" s="28"/>
      <c r="I14" s="29"/>
      <c r="J14" s="29">
        <f t="shared" ref="J14:J44" si="0">IF(ISERROR(+G14/E14)=TRUE,0,++G14/E14)</f>
        <v>7.3621621828250439E-2</v>
      </c>
      <c r="K14" s="29">
        <f t="shared" ref="K14:K44" si="1">IF(ISERROR(+H14/E14)=TRUE,0,++H14/E14)</f>
        <v>0</v>
      </c>
      <c r="L14" s="30">
        <f t="shared" ref="L14:L44" si="2">+D14-G14</f>
        <v>31746590.530000001</v>
      </c>
    </row>
    <row r="15" spans="1:13" ht="20.100000000000001" customHeight="1" x14ac:dyDescent="0.25">
      <c r="B15" s="27" t="s">
        <v>25</v>
      </c>
      <c r="C15" s="28">
        <v>41944234</v>
      </c>
      <c r="D15" s="28">
        <v>43127803</v>
      </c>
      <c r="E15" s="70">
        <v>43126808</v>
      </c>
      <c r="F15" s="70">
        <v>35818298.519999996</v>
      </c>
      <c r="G15" s="28">
        <v>3230447.2599999988</v>
      </c>
      <c r="H15" s="28"/>
      <c r="I15" s="29"/>
      <c r="J15" s="29">
        <f t="shared" si="0"/>
        <v>7.4905781573261776E-2</v>
      </c>
      <c r="K15" s="29">
        <f t="shared" si="1"/>
        <v>0</v>
      </c>
      <c r="L15" s="30">
        <f t="shared" si="2"/>
        <v>39897355.740000002</v>
      </c>
    </row>
    <row r="16" spans="1:13" ht="20.100000000000001" customHeight="1" x14ac:dyDescent="0.25">
      <c r="B16" s="27" t="s">
        <v>26</v>
      </c>
      <c r="C16" s="28">
        <v>26878627</v>
      </c>
      <c r="D16" s="28">
        <v>27472129</v>
      </c>
      <c r="E16" s="70">
        <v>27472129</v>
      </c>
      <c r="F16" s="70">
        <v>22947638.340000004</v>
      </c>
      <c r="G16" s="28">
        <v>1728115.4099999997</v>
      </c>
      <c r="H16" s="28"/>
      <c r="I16" s="29"/>
      <c r="J16" s="29">
        <f t="shared" si="0"/>
        <v>6.2904313313322011E-2</v>
      </c>
      <c r="K16" s="29">
        <f t="shared" si="1"/>
        <v>0</v>
      </c>
      <c r="L16" s="30">
        <f t="shared" si="2"/>
        <v>25744013.59</v>
      </c>
    </row>
    <row r="17" spans="2:12" ht="20.100000000000001" customHeight="1" x14ac:dyDescent="0.25">
      <c r="B17" s="27" t="s">
        <v>27</v>
      </c>
      <c r="C17" s="28">
        <v>34767307</v>
      </c>
      <c r="D17" s="28">
        <v>35586130</v>
      </c>
      <c r="E17" s="70">
        <v>35586130</v>
      </c>
      <c r="F17" s="70">
        <v>26797871.299999997</v>
      </c>
      <c r="G17" s="28">
        <v>2337217</v>
      </c>
      <c r="H17" s="28"/>
      <c r="I17" s="29"/>
      <c r="J17" s="29">
        <f t="shared" si="0"/>
        <v>6.5677751416071378E-2</v>
      </c>
      <c r="K17" s="29">
        <f t="shared" si="1"/>
        <v>0</v>
      </c>
      <c r="L17" s="30">
        <f t="shared" si="2"/>
        <v>33248913</v>
      </c>
    </row>
    <row r="18" spans="2:12" ht="20.100000000000001" customHeight="1" x14ac:dyDescent="0.25">
      <c r="B18" s="27" t="s">
        <v>28</v>
      </c>
      <c r="C18" s="28">
        <v>154773164</v>
      </c>
      <c r="D18" s="28">
        <v>160089619</v>
      </c>
      <c r="E18" s="70">
        <v>160085469</v>
      </c>
      <c r="F18" s="70">
        <v>141314123.50999996</v>
      </c>
      <c r="G18" s="28">
        <v>12139443.690000005</v>
      </c>
      <c r="H18" s="28"/>
      <c r="I18" s="29"/>
      <c r="J18" s="29">
        <f t="shared" si="0"/>
        <v>7.5831015555821654E-2</v>
      </c>
      <c r="K18" s="29">
        <f t="shared" si="1"/>
        <v>0</v>
      </c>
      <c r="L18" s="30">
        <f t="shared" si="2"/>
        <v>147950175.31</v>
      </c>
    </row>
    <row r="19" spans="2:12" ht="20.100000000000001" customHeight="1" x14ac:dyDescent="0.25">
      <c r="B19" s="27" t="s">
        <v>29</v>
      </c>
      <c r="C19" s="28">
        <v>109446785</v>
      </c>
      <c r="D19" s="28">
        <v>112987156</v>
      </c>
      <c r="E19" s="70">
        <v>110991229</v>
      </c>
      <c r="F19" s="70">
        <v>86428808.200000018</v>
      </c>
      <c r="G19" s="28">
        <v>8982926.0800000001</v>
      </c>
      <c r="H19" s="28"/>
      <c r="I19" s="29"/>
      <c r="J19" s="29">
        <f t="shared" si="0"/>
        <v>8.0933657199164816E-2</v>
      </c>
      <c r="K19" s="29">
        <f t="shared" si="1"/>
        <v>0</v>
      </c>
      <c r="L19" s="30">
        <f t="shared" si="2"/>
        <v>104004229.92</v>
      </c>
    </row>
    <row r="20" spans="2:12" ht="20.100000000000001" customHeight="1" x14ac:dyDescent="0.25">
      <c r="B20" s="27" t="s">
        <v>30</v>
      </c>
      <c r="C20" s="28">
        <v>132082859</v>
      </c>
      <c r="D20" s="28">
        <v>135931818</v>
      </c>
      <c r="E20" s="70">
        <v>132310015</v>
      </c>
      <c r="F20" s="70">
        <v>25585274.009999964</v>
      </c>
      <c r="G20" s="28">
        <v>9779938.9199999999</v>
      </c>
      <c r="H20" s="28"/>
      <c r="I20" s="29"/>
      <c r="J20" s="29">
        <f t="shared" si="0"/>
        <v>7.3916845372589524E-2</v>
      </c>
      <c r="K20" s="29">
        <f t="shared" si="1"/>
        <v>0</v>
      </c>
      <c r="L20" s="30">
        <f t="shared" si="2"/>
        <v>126151879.08</v>
      </c>
    </row>
    <row r="21" spans="2:12" ht="20.100000000000001" customHeight="1" x14ac:dyDescent="0.25">
      <c r="B21" s="27" t="s">
        <v>31</v>
      </c>
      <c r="C21" s="28">
        <v>33826478</v>
      </c>
      <c r="D21" s="28">
        <v>34886330</v>
      </c>
      <c r="E21" s="70">
        <v>34024838</v>
      </c>
      <c r="F21" s="70">
        <v>13264833.310000006</v>
      </c>
      <c r="G21" s="28">
        <v>2489781.5800000005</v>
      </c>
      <c r="H21" s="28"/>
      <c r="I21" s="29"/>
      <c r="J21" s="29">
        <f t="shared" si="0"/>
        <v>7.3175413208433224E-2</v>
      </c>
      <c r="K21" s="29">
        <f t="shared" si="1"/>
        <v>0</v>
      </c>
      <c r="L21" s="30">
        <f t="shared" si="2"/>
        <v>32396548.419999998</v>
      </c>
    </row>
    <row r="22" spans="2:12" ht="20.100000000000001" customHeight="1" x14ac:dyDescent="0.25">
      <c r="B22" s="27" t="s">
        <v>32</v>
      </c>
      <c r="C22" s="28">
        <v>72976743</v>
      </c>
      <c r="D22" s="28">
        <v>75512630</v>
      </c>
      <c r="E22" s="70">
        <v>75176067</v>
      </c>
      <c r="F22" s="70">
        <v>65762793.080000035</v>
      </c>
      <c r="G22" s="28">
        <v>5874500.9400000032</v>
      </c>
      <c r="H22" s="28"/>
      <c r="I22" s="29"/>
      <c r="J22" s="29">
        <f t="shared" si="0"/>
        <v>7.8143233271301668E-2</v>
      </c>
      <c r="K22" s="29">
        <f t="shared" si="1"/>
        <v>0</v>
      </c>
      <c r="L22" s="30">
        <f t="shared" si="2"/>
        <v>69638129.060000002</v>
      </c>
    </row>
    <row r="23" spans="2:12" ht="20.100000000000001" customHeight="1" x14ac:dyDescent="0.25">
      <c r="B23" s="27" t="s">
        <v>33</v>
      </c>
      <c r="C23" s="28">
        <v>125605482</v>
      </c>
      <c r="D23" s="28">
        <v>129329371</v>
      </c>
      <c r="E23" s="70">
        <v>127830397</v>
      </c>
      <c r="F23" s="70">
        <v>119321297.89000002</v>
      </c>
      <c r="G23" s="28">
        <v>10178139.370000003</v>
      </c>
      <c r="H23" s="28"/>
      <c r="I23" s="29"/>
      <c r="J23" s="29">
        <f t="shared" si="0"/>
        <v>7.9622215129317039E-2</v>
      </c>
      <c r="K23" s="29">
        <f t="shared" si="1"/>
        <v>0</v>
      </c>
      <c r="L23" s="30">
        <f t="shared" si="2"/>
        <v>119151231.63</v>
      </c>
    </row>
    <row r="24" spans="2:12" ht="20.100000000000001" customHeight="1" x14ac:dyDescent="0.25">
      <c r="B24" s="27" t="s">
        <v>34</v>
      </c>
      <c r="C24" s="28">
        <v>112201522</v>
      </c>
      <c r="D24" s="28">
        <v>115886408</v>
      </c>
      <c r="E24" s="70">
        <v>115043552</v>
      </c>
      <c r="F24" s="70">
        <v>100765100.12000002</v>
      </c>
      <c r="G24" s="28">
        <v>8993078.3200000003</v>
      </c>
      <c r="H24" s="28"/>
      <c r="I24" s="29"/>
      <c r="J24" s="29">
        <f t="shared" si="0"/>
        <v>7.8171076637133047E-2</v>
      </c>
      <c r="K24" s="29">
        <f t="shared" si="1"/>
        <v>0</v>
      </c>
      <c r="L24" s="30">
        <f t="shared" si="2"/>
        <v>106893329.68000001</v>
      </c>
    </row>
    <row r="25" spans="2:12" ht="20.100000000000001" customHeight="1" x14ac:dyDescent="0.25">
      <c r="B25" s="27" t="s">
        <v>35</v>
      </c>
      <c r="C25" s="28">
        <v>175315241</v>
      </c>
      <c r="D25" s="28">
        <v>180355829</v>
      </c>
      <c r="E25" s="70">
        <v>174938237</v>
      </c>
      <c r="F25" s="70">
        <v>159010047.09</v>
      </c>
      <c r="G25" s="28">
        <v>13643394.250000004</v>
      </c>
      <c r="H25" s="28"/>
      <c r="I25" s="29"/>
      <c r="J25" s="29">
        <f t="shared" si="0"/>
        <v>7.7989777900871401E-2</v>
      </c>
      <c r="K25" s="29">
        <f t="shared" si="1"/>
        <v>0</v>
      </c>
      <c r="L25" s="30">
        <f t="shared" si="2"/>
        <v>166712434.75</v>
      </c>
    </row>
    <row r="26" spans="2:12" ht="20.100000000000001" customHeight="1" x14ac:dyDescent="0.25">
      <c r="B26" s="27" t="s">
        <v>36</v>
      </c>
      <c r="C26" s="28">
        <v>159411652</v>
      </c>
      <c r="D26" s="28">
        <v>163870486</v>
      </c>
      <c r="E26" s="70">
        <v>158515814</v>
      </c>
      <c r="F26" s="70">
        <v>129531164.14999999</v>
      </c>
      <c r="G26" s="28">
        <v>11606310.380000005</v>
      </c>
      <c r="H26" s="28"/>
      <c r="I26" s="29"/>
      <c r="J26" s="29">
        <f t="shared" si="0"/>
        <v>7.321862776416746E-2</v>
      </c>
      <c r="K26" s="29">
        <f t="shared" si="1"/>
        <v>0</v>
      </c>
      <c r="L26" s="30">
        <f t="shared" si="2"/>
        <v>152264175.62</v>
      </c>
    </row>
    <row r="27" spans="2:12" ht="20.100000000000001" customHeight="1" x14ac:dyDescent="0.25">
      <c r="B27" s="27" t="s">
        <v>37</v>
      </c>
      <c r="C27" s="28">
        <v>75824039</v>
      </c>
      <c r="D27" s="28">
        <v>78109859</v>
      </c>
      <c r="E27" s="70">
        <v>78109859</v>
      </c>
      <c r="F27" s="70">
        <v>65417519.780000001</v>
      </c>
      <c r="G27" s="28">
        <v>6284989.4700000007</v>
      </c>
      <c r="H27" s="28"/>
      <c r="I27" s="29"/>
      <c r="J27" s="29">
        <f t="shared" si="0"/>
        <v>8.0463459420660341E-2</v>
      </c>
      <c r="K27" s="29">
        <f t="shared" si="1"/>
        <v>0</v>
      </c>
      <c r="L27" s="30">
        <f t="shared" si="2"/>
        <v>71824869.530000001</v>
      </c>
    </row>
    <row r="28" spans="2:12" ht="20.100000000000001" customHeight="1" x14ac:dyDescent="0.25">
      <c r="B28" s="27" t="s">
        <v>38</v>
      </c>
      <c r="C28" s="28">
        <v>56412723</v>
      </c>
      <c r="D28" s="28">
        <v>57941050</v>
      </c>
      <c r="E28" s="70">
        <v>57935373</v>
      </c>
      <c r="F28" s="70">
        <v>12960926.649999997</v>
      </c>
      <c r="G28" s="28">
        <v>4233505.0899999971</v>
      </c>
      <c r="H28" s="28"/>
      <c r="I28" s="29"/>
      <c r="J28" s="29">
        <f t="shared" si="0"/>
        <v>7.3072889165657004E-2</v>
      </c>
      <c r="K28" s="29">
        <f t="shared" si="1"/>
        <v>0</v>
      </c>
      <c r="L28" s="30">
        <f t="shared" si="2"/>
        <v>53707544.910000004</v>
      </c>
    </row>
    <row r="29" spans="2:12" ht="20.100000000000001" customHeight="1" x14ac:dyDescent="0.25">
      <c r="B29" s="27" t="s">
        <v>39</v>
      </c>
      <c r="C29" s="28">
        <v>40949227</v>
      </c>
      <c r="D29" s="28">
        <v>42009033</v>
      </c>
      <c r="E29" s="70">
        <v>42009033</v>
      </c>
      <c r="F29" s="70">
        <v>31138040.540000014</v>
      </c>
      <c r="G29" s="28">
        <v>2732719.8</v>
      </c>
      <c r="H29" s="28"/>
      <c r="I29" s="29"/>
      <c r="J29" s="29">
        <f t="shared" si="0"/>
        <v>6.5050766581558769E-2</v>
      </c>
      <c r="K29" s="29">
        <f t="shared" si="1"/>
        <v>0</v>
      </c>
      <c r="L29" s="30">
        <f t="shared" si="2"/>
        <v>39276313.200000003</v>
      </c>
    </row>
    <row r="30" spans="2:12" ht="20.100000000000001" customHeight="1" x14ac:dyDescent="0.25">
      <c r="B30" s="27" t="s">
        <v>40</v>
      </c>
      <c r="C30" s="28">
        <v>49848648</v>
      </c>
      <c r="D30" s="28">
        <v>51437884</v>
      </c>
      <c r="E30" s="70">
        <v>51437884</v>
      </c>
      <c r="F30" s="70">
        <v>9911867.9100000001</v>
      </c>
      <c r="G30" s="28">
        <v>4094054.5500000003</v>
      </c>
      <c r="H30" s="28"/>
      <c r="I30" s="29"/>
      <c r="J30" s="29">
        <f t="shared" si="0"/>
        <v>7.959220387059468E-2</v>
      </c>
      <c r="K30" s="29">
        <f t="shared" si="1"/>
        <v>0</v>
      </c>
      <c r="L30" s="30">
        <f t="shared" si="2"/>
        <v>47343829.450000003</v>
      </c>
    </row>
    <row r="31" spans="2:12" ht="20.100000000000001" customHeight="1" x14ac:dyDescent="0.25">
      <c r="B31" s="27" t="s">
        <v>41</v>
      </c>
      <c r="C31" s="28">
        <v>83130944</v>
      </c>
      <c r="D31" s="28">
        <v>85732928</v>
      </c>
      <c r="E31" s="70">
        <v>85856473</v>
      </c>
      <c r="F31" s="70">
        <v>75043735.129999995</v>
      </c>
      <c r="G31" s="28">
        <v>6950419.980000006</v>
      </c>
      <c r="H31" s="28"/>
      <c r="I31" s="29"/>
      <c r="J31" s="29">
        <f t="shared" si="0"/>
        <v>8.095394251753163E-2</v>
      </c>
      <c r="K31" s="29">
        <f t="shared" si="1"/>
        <v>0</v>
      </c>
      <c r="L31" s="30">
        <f t="shared" si="2"/>
        <v>78782508.019999996</v>
      </c>
    </row>
    <row r="32" spans="2:12" ht="20.100000000000001" customHeight="1" x14ac:dyDescent="0.25">
      <c r="B32" s="27" t="s">
        <v>42</v>
      </c>
      <c r="C32" s="28">
        <v>37602624</v>
      </c>
      <c r="D32" s="28">
        <v>38802832</v>
      </c>
      <c r="E32" s="70">
        <v>38802832</v>
      </c>
      <c r="F32" s="70">
        <v>34880791.160000004</v>
      </c>
      <c r="G32" s="28">
        <v>3349200.4199999995</v>
      </c>
      <c r="H32" s="28"/>
      <c r="I32" s="29"/>
      <c r="J32" s="29">
        <f t="shared" si="0"/>
        <v>8.6313298472647543E-2</v>
      </c>
      <c r="K32" s="29">
        <f t="shared" si="1"/>
        <v>0</v>
      </c>
      <c r="L32" s="30">
        <f t="shared" si="2"/>
        <v>35453631.579999998</v>
      </c>
    </row>
    <row r="33" spans="2:12" ht="20.100000000000001" customHeight="1" x14ac:dyDescent="0.25">
      <c r="B33" s="27" t="s">
        <v>43</v>
      </c>
      <c r="C33" s="28">
        <v>21702759</v>
      </c>
      <c r="D33" s="28">
        <v>22385518</v>
      </c>
      <c r="E33" s="70">
        <v>22509063</v>
      </c>
      <c r="F33" s="70">
        <v>19121456.880000003</v>
      </c>
      <c r="G33" s="28">
        <v>2106706.4799999991</v>
      </c>
      <c r="H33" s="28"/>
      <c r="I33" s="29"/>
      <c r="J33" s="29">
        <f t="shared" si="0"/>
        <v>9.3593699568924701E-2</v>
      </c>
      <c r="K33" s="29">
        <f t="shared" si="1"/>
        <v>0</v>
      </c>
      <c r="L33" s="30">
        <f t="shared" si="2"/>
        <v>20278811.52</v>
      </c>
    </row>
    <row r="34" spans="2:12" ht="20.100000000000001" customHeight="1" x14ac:dyDescent="0.25">
      <c r="B34" s="27" t="s">
        <v>44</v>
      </c>
      <c r="C34" s="28">
        <v>53615811</v>
      </c>
      <c r="D34" s="28">
        <v>54976092</v>
      </c>
      <c r="E34" s="70">
        <v>54976092</v>
      </c>
      <c r="F34" s="70">
        <v>5750077.8000000101</v>
      </c>
      <c r="G34" s="28">
        <v>3552112.7100000018</v>
      </c>
      <c r="H34" s="28"/>
      <c r="I34" s="29"/>
      <c r="J34" s="29">
        <f t="shared" si="0"/>
        <v>6.4611953683430284E-2</v>
      </c>
      <c r="K34" s="29">
        <f t="shared" si="1"/>
        <v>0</v>
      </c>
      <c r="L34" s="30">
        <f t="shared" si="2"/>
        <v>51423979.289999999</v>
      </c>
    </row>
    <row r="35" spans="2:12" ht="20.100000000000001" customHeight="1" x14ac:dyDescent="0.25">
      <c r="B35" s="27" t="s">
        <v>45</v>
      </c>
      <c r="C35" s="28">
        <v>51045597</v>
      </c>
      <c r="D35" s="28">
        <v>52399875</v>
      </c>
      <c r="E35" s="70">
        <v>52523420</v>
      </c>
      <c r="F35" s="70">
        <v>8348729.5199999996</v>
      </c>
      <c r="G35" s="28">
        <v>3985621.3699999992</v>
      </c>
      <c r="H35" s="28"/>
      <c r="I35" s="29"/>
      <c r="J35" s="29">
        <f t="shared" si="0"/>
        <v>7.5882746591901279E-2</v>
      </c>
      <c r="K35" s="29">
        <f t="shared" si="1"/>
        <v>0</v>
      </c>
      <c r="L35" s="30">
        <f t="shared" si="2"/>
        <v>48414253.630000003</v>
      </c>
    </row>
    <row r="36" spans="2:12" ht="20.100000000000001" customHeight="1" x14ac:dyDescent="0.25">
      <c r="B36" s="27" t="s">
        <v>46</v>
      </c>
      <c r="C36" s="28">
        <v>732296612</v>
      </c>
      <c r="D36" s="28">
        <v>731267958</v>
      </c>
      <c r="E36" s="70">
        <v>634157544</v>
      </c>
      <c r="F36" s="70">
        <v>89664703.410000235</v>
      </c>
      <c r="G36" s="28">
        <v>15973041.109999998</v>
      </c>
      <c r="H36" s="28"/>
      <c r="I36" s="29"/>
      <c r="J36" s="29">
        <f t="shared" si="0"/>
        <v>2.518781217873519E-2</v>
      </c>
      <c r="K36" s="29">
        <f t="shared" si="1"/>
        <v>0</v>
      </c>
      <c r="L36" s="30">
        <f t="shared" si="2"/>
        <v>715294916.88999999</v>
      </c>
    </row>
    <row r="37" spans="2:12" ht="20.100000000000001" customHeight="1" x14ac:dyDescent="0.25">
      <c r="B37" s="27" t="s">
        <v>47</v>
      </c>
      <c r="C37" s="28">
        <v>241765702</v>
      </c>
      <c r="D37" s="28">
        <v>332679910</v>
      </c>
      <c r="E37" s="70">
        <v>105293230</v>
      </c>
      <c r="F37" s="70">
        <v>136081570.02000004</v>
      </c>
      <c r="G37" s="28">
        <v>5580334.3900000006</v>
      </c>
      <c r="H37" s="28"/>
      <c r="I37" s="29"/>
      <c r="J37" s="29">
        <f t="shared" si="0"/>
        <v>5.2998035961096458E-2</v>
      </c>
      <c r="K37" s="29">
        <f t="shared" si="1"/>
        <v>0</v>
      </c>
      <c r="L37" s="30">
        <f t="shared" si="2"/>
        <v>327099575.61000001</v>
      </c>
    </row>
    <row r="38" spans="2:12" ht="20.100000000000001" customHeight="1" x14ac:dyDescent="0.25">
      <c r="B38" s="27" t="s">
        <v>48</v>
      </c>
      <c r="C38" s="28">
        <v>104722298</v>
      </c>
      <c r="D38" s="28">
        <v>105293230</v>
      </c>
      <c r="E38" s="70">
        <v>20412395</v>
      </c>
      <c r="F38" s="70">
        <v>81363333.63000001</v>
      </c>
      <c r="G38" s="28">
        <v>6580151.2000000002</v>
      </c>
      <c r="H38" s="28"/>
      <c r="I38" s="29"/>
      <c r="J38" s="29">
        <f t="shared" si="0"/>
        <v>0.32236056572489413</v>
      </c>
      <c r="K38" s="29">
        <f t="shared" si="1"/>
        <v>0</v>
      </c>
      <c r="L38" s="30">
        <f t="shared" si="2"/>
        <v>98713078.799999997</v>
      </c>
    </row>
    <row r="39" spans="2:12" ht="20.100000000000001" customHeight="1" x14ac:dyDescent="0.25">
      <c r="B39" s="27" t="s">
        <v>49</v>
      </c>
      <c r="C39" s="28">
        <v>19925268</v>
      </c>
      <c r="D39" s="28">
        <v>20412395</v>
      </c>
      <c r="E39" s="70">
        <v>248727113</v>
      </c>
      <c r="F39" s="70">
        <v>15482805.380000001</v>
      </c>
      <c r="G39" s="28">
        <v>1188613.8900000004</v>
      </c>
      <c r="H39" s="28"/>
      <c r="I39" s="29"/>
      <c r="J39" s="29">
        <f t="shared" si="0"/>
        <v>4.7787869833072856E-3</v>
      </c>
      <c r="K39" s="29">
        <f t="shared" si="1"/>
        <v>0</v>
      </c>
      <c r="L39" s="30">
        <f t="shared" si="2"/>
        <v>19223781.109999999</v>
      </c>
    </row>
    <row r="40" spans="2:12" ht="20.100000000000001" customHeight="1" x14ac:dyDescent="0.25">
      <c r="B40" s="27" t="s">
        <v>50</v>
      </c>
      <c r="C40" s="28">
        <v>64980263</v>
      </c>
      <c r="D40" s="28">
        <v>65495308</v>
      </c>
      <c r="E40" s="70">
        <v>60832434</v>
      </c>
      <c r="F40" s="70">
        <v>38655277.469999991</v>
      </c>
      <c r="G40" s="28">
        <v>3841732.100000001</v>
      </c>
      <c r="H40" s="28"/>
      <c r="I40" s="29"/>
      <c r="J40" s="29">
        <f t="shared" si="0"/>
        <v>6.315269416969245E-2</v>
      </c>
      <c r="K40" s="29">
        <f t="shared" si="1"/>
        <v>0</v>
      </c>
      <c r="L40" s="30">
        <f t="shared" si="2"/>
        <v>61653575.899999999</v>
      </c>
    </row>
    <row r="41" spans="2:12" ht="20.100000000000001" customHeight="1" x14ac:dyDescent="0.25">
      <c r="B41" s="27" t="s">
        <v>51</v>
      </c>
      <c r="C41" s="28">
        <v>161381619</v>
      </c>
      <c r="D41" s="28">
        <v>173251634</v>
      </c>
      <c r="E41" s="70">
        <v>173273487</v>
      </c>
      <c r="F41" s="70">
        <v>152576915.68000007</v>
      </c>
      <c r="G41" s="28">
        <v>13087856.62000001</v>
      </c>
      <c r="H41" s="28"/>
      <c r="I41" s="29"/>
      <c r="J41" s="29">
        <f t="shared" si="0"/>
        <v>7.5532944171660898E-2</v>
      </c>
      <c r="K41" s="29">
        <f t="shared" si="1"/>
        <v>0</v>
      </c>
      <c r="L41" s="30">
        <f t="shared" si="2"/>
        <v>160163777.38</v>
      </c>
    </row>
    <row r="42" spans="2:12" ht="20.100000000000001" customHeight="1" x14ac:dyDescent="0.25">
      <c r="B42" s="27" t="s">
        <v>52</v>
      </c>
      <c r="C42" s="28">
        <v>189872381</v>
      </c>
      <c r="D42" s="28">
        <v>202136709</v>
      </c>
      <c r="E42" s="70">
        <v>190851470</v>
      </c>
      <c r="F42" s="70">
        <v>37474741.160000019</v>
      </c>
      <c r="G42" s="28">
        <v>15746699.489999996</v>
      </c>
      <c r="H42" s="28"/>
      <c r="I42" s="29"/>
      <c r="J42" s="29">
        <f t="shared" si="0"/>
        <v>8.2507614376771621E-2</v>
      </c>
      <c r="K42" s="29">
        <f t="shared" si="1"/>
        <v>0</v>
      </c>
      <c r="L42" s="30">
        <f t="shared" si="2"/>
        <v>186390009.50999999</v>
      </c>
    </row>
    <row r="43" spans="2:12" ht="20.100000000000001" customHeight="1" x14ac:dyDescent="0.25">
      <c r="B43" s="27" t="s">
        <v>53</v>
      </c>
      <c r="C43" s="28">
        <v>245381448</v>
      </c>
      <c r="D43" s="28">
        <v>258878638</v>
      </c>
      <c r="E43" s="70">
        <v>242491921</v>
      </c>
      <c r="F43" s="70">
        <v>185020412.72999999</v>
      </c>
      <c r="G43" s="28">
        <v>17981695.910000034</v>
      </c>
      <c r="H43" s="28"/>
      <c r="I43" s="29"/>
      <c r="J43" s="29">
        <f t="shared" si="0"/>
        <v>7.4153793808248297E-2</v>
      </c>
      <c r="K43" s="29">
        <f t="shared" si="1"/>
        <v>0</v>
      </c>
      <c r="L43" s="30">
        <f t="shared" si="2"/>
        <v>240896942.08999997</v>
      </c>
    </row>
    <row r="44" spans="2:12" ht="20.100000000000001" customHeight="1" x14ac:dyDescent="0.25">
      <c r="B44" s="27" t="s">
        <v>54</v>
      </c>
      <c r="C44" s="28">
        <v>122605719</v>
      </c>
      <c r="D44" s="28">
        <v>132381065</v>
      </c>
      <c r="E44" s="70">
        <v>126967657</v>
      </c>
      <c r="F44" s="70">
        <v>21926904.339999992</v>
      </c>
      <c r="G44" s="28">
        <v>9217076.8900000025</v>
      </c>
      <c r="H44" s="28"/>
      <c r="I44" s="29"/>
      <c r="J44" s="29">
        <f t="shared" si="0"/>
        <v>7.2593896018731785E-2</v>
      </c>
      <c r="K44" s="29">
        <f t="shared" si="1"/>
        <v>0</v>
      </c>
      <c r="L44" s="30">
        <f t="shared" si="2"/>
        <v>123163988.11</v>
      </c>
    </row>
    <row r="45" spans="2:12" ht="23.25" customHeight="1" x14ac:dyDescent="0.25">
      <c r="B45" s="65" t="s">
        <v>4</v>
      </c>
      <c r="C45" s="66">
        <f t="shared" ref="C45:H45" si="3">SUM(C13:C44)</f>
        <v>6628780752</v>
      </c>
      <c r="D45" s="66">
        <f t="shared" si="3"/>
        <v>6442325143</v>
      </c>
      <c r="E45" s="66">
        <f t="shared" si="3"/>
        <v>5109542345</v>
      </c>
      <c r="F45" s="66">
        <f t="shared" si="3"/>
        <v>2351228936.1700006</v>
      </c>
      <c r="G45" s="66">
        <f t="shared" si="3"/>
        <v>291164900.62000006</v>
      </c>
      <c r="H45" s="66">
        <f t="shared" si="3"/>
        <v>0</v>
      </c>
      <c r="I45" s="67">
        <f>IF(ISERROR(+#REF!/E45)=TRUE,0,++#REF!/E45)</f>
        <v>0</v>
      </c>
      <c r="J45" s="67">
        <f>IF(ISERROR(+G45/E45)=TRUE,0,++G45/E45)</f>
        <v>5.698453617962923E-2</v>
      </c>
      <c r="K45" s="67">
        <f>IF(ISERROR(+H45/E45)=TRUE,0,++H45/E45)</f>
        <v>0</v>
      </c>
      <c r="L45" s="68">
        <f>SUM(L13:L44)</f>
        <v>6151160242.3799992</v>
      </c>
    </row>
    <row r="46" spans="2:12" x14ac:dyDescent="0.2">
      <c r="B46" s="11" t="s">
        <v>60</v>
      </c>
    </row>
    <row r="47" spans="2:12" s="24" customFormat="1" x14ac:dyDescent="0.2">
      <c r="B47" s="11"/>
    </row>
    <row r="48" spans="2:12" s="24" customFormat="1" x14ac:dyDescent="0.25">
      <c r="K48" s="25"/>
    </row>
    <row r="49" spans="2:12" s="24" customFormat="1" x14ac:dyDescent="0.25">
      <c r="K49" s="25"/>
    </row>
    <row r="50" spans="2:12" s="24" customFormat="1" x14ac:dyDescent="0.25">
      <c r="C50" s="24">
        <v>1000000</v>
      </c>
      <c r="K50" s="25"/>
    </row>
    <row r="51" spans="2:12" s="24" customFormat="1" ht="44.25" customHeigh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63</v>
      </c>
      <c r="H51" s="34" t="s">
        <v>15</v>
      </c>
      <c r="I51" s="48"/>
      <c r="J51" s="48"/>
      <c r="K51" s="48"/>
      <c r="L51" s="33"/>
    </row>
    <row r="52" spans="2:12" s="24" customFormat="1" x14ac:dyDescent="0.25">
      <c r="B52" s="35" t="s">
        <v>56</v>
      </c>
      <c r="C52" s="80">
        <f>+C45/$C$50</f>
        <v>6628.7807519999997</v>
      </c>
      <c r="D52" s="80">
        <f>+D45/$C$50</f>
        <v>6442.325143</v>
      </c>
      <c r="E52" s="80">
        <f>+E45/$C$50</f>
        <v>5109.5423449999998</v>
      </c>
      <c r="F52" s="80">
        <f>+F45/$C$50</f>
        <v>2351.2289361700005</v>
      </c>
      <c r="G52" s="80">
        <f>+G45/$C$50</f>
        <v>291.16490062000008</v>
      </c>
      <c r="H52" s="37"/>
      <c r="I52" s="38"/>
      <c r="J52" s="38"/>
      <c r="K52" s="38"/>
      <c r="L52" s="39"/>
    </row>
    <row r="53" spans="2:12" s="24" customFormat="1" x14ac:dyDescent="0.25">
      <c r="B53" s="35"/>
      <c r="C53" s="36"/>
      <c r="D53" s="36"/>
      <c r="E53" s="36"/>
      <c r="F53" s="36"/>
      <c r="G53" s="36"/>
      <c r="H53" s="40"/>
      <c r="I53" s="38"/>
      <c r="J53" s="38"/>
      <c r="K53" s="38"/>
      <c r="L53" s="39"/>
    </row>
    <row r="54" spans="2:12" s="24" customFormat="1" x14ac:dyDescent="0.25">
      <c r="B54" s="35"/>
      <c r="C54" s="36"/>
      <c r="D54" s="36"/>
      <c r="E54" s="36"/>
      <c r="F54" s="36"/>
      <c r="G54" s="36"/>
      <c r="H54" s="40"/>
      <c r="I54" s="38"/>
      <c r="J54" s="38"/>
      <c r="K54" s="38"/>
      <c r="L54" s="39"/>
    </row>
    <row r="55" spans="2:12" s="24" customFormat="1" x14ac:dyDescent="0.25">
      <c r="B55" s="35"/>
      <c r="C55" s="36"/>
      <c r="D55" s="36"/>
      <c r="E55" s="36"/>
      <c r="F55" s="36"/>
      <c r="G55" s="36"/>
      <c r="H55" s="40"/>
      <c r="I55" s="38"/>
      <c r="J55" s="38"/>
      <c r="K55" s="38"/>
      <c r="L55" s="39"/>
    </row>
    <row r="56" spans="2:12" s="24" customFormat="1" x14ac:dyDescent="0.25">
      <c r="K56" s="25"/>
    </row>
    <row r="57" spans="2:12" s="24" customFormat="1" x14ac:dyDescent="0.25">
      <c r="K57" s="25"/>
    </row>
    <row r="58" spans="2:12" s="24" customFormat="1" x14ac:dyDescent="0.25">
      <c r="K58" s="25"/>
    </row>
    <row r="59" spans="2:12" s="24" customFormat="1" x14ac:dyDescent="0.25">
      <c r="K59" s="25"/>
    </row>
    <row r="60" spans="2:12" s="24" customFormat="1" x14ac:dyDescent="0.25">
      <c r="K60" s="25"/>
    </row>
    <row r="61" spans="2:12" s="24" customFormat="1" x14ac:dyDescent="0.25">
      <c r="K61" s="25"/>
    </row>
    <row r="62" spans="2:12" s="24" customFormat="1" x14ac:dyDescent="0.25">
      <c r="K62" s="25"/>
    </row>
    <row r="63" spans="2:12" s="24" customFormat="1" x14ac:dyDescent="0.25">
      <c r="K63" s="25"/>
    </row>
    <row r="64" spans="2:12" s="24" customFormat="1" x14ac:dyDescent="0.25">
      <c r="K64" s="25"/>
    </row>
    <row r="65" spans="11:11" s="24" customFormat="1" x14ac:dyDescent="0.25">
      <c r="K65" s="25"/>
    </row>
    <row r="66" spans="11:11" s="24" customFormat="1" x14ac:dyDescent="0.25">
      <c r="K66" s="25"/>
    </row>
    <row r="67" spans="11:11" s="24" customFormat="1" x14ac:dyDescent="0.25">
      <c r="K67" s="25"/>
    </row>
    <row r="68" spans="11:11" s="24" customFormat="1" x14ac:dyDescent="0.25">
      <c r="K68" s="25"/>
    </row>
    <row r="69" spans="11:11" s="24" customFormat="1" x14ac:dyDescent="0.25">
      <c r="K69" s="25"/>
    </row>
    <row r="70" spans="11:11" s="24" customFormat="1" x14ac:dyDescent="0.25">
      <c r="K70" s="25"/>
    </row>
    <row r="71" spans="11:11" s="24" customFormat="1" x14ac:dyDescent="0.25">
      <c r="K71" s="25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45" zoomScaleNormal="145" workbookViewId="0">
      <selection activeCell="C45" sqref="C45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3" customFormat="1" x14ac:dyDescent="0.25">
      <c r="A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53" customFormat="1" x14ac:dyDescent="0.25">
      <c r="A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53" customFormat="1" x14ac:dyDescent="0.25">
      <c r="A3"/>
      <c r="B3" s="52"/>
      <c r="C3" s="54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53" customFormat="1" x14ac:dyDescent="0.25">
      <c r="A4"/>
      <c r="B4" s="52"/>
      <c r="C4" s="54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5.0999999999999996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ht="43.5" customHeight="1" x14ac:dyDescent="0.25">
      <c r="B6" s="49" t="s">
        <v>58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50"/>
      <c r="J10" s="50"/>
      <c r="K10" s="50"/>
      <c r="L10" s="23" t="s">
        <v>21</v>
      </c>
    </row>
    <row r="11" spans="1:13" s="5" customFormat="1" ht="15" customHeight="1" x14ac:dyDescent="0.25">
      <c r="B11" s="55" t="s">
        <v>20</v>
      </c>
      <c r="C11" s="56" t="s">
        <v>0</v>
      </c>
      <c r="D11" s="56"/>
      <c r="E11" s="57" t="s">
        <v>8</v>
      </c>
      <c r="F11" s="57" t="s">
        <v>22</v>
      </c>
      <c r="G11" s="57" t="s">
        <v>59</v>
      </c>
      <c r="H11" s="57" t="s">
        <v>15</v>
      </c>
      <c r="I11" s="58" t="s">
        <v>17</v>
      </c>
      <c r="J11" s="58"/>
      <c r="K11" s="58"/>
      <c r="L11" s="59" t="s">
        <v>16</v>
      </c>
    </row>
    <row r="12" spans="1:13" s="5" customFormat="1" ht="50.1" customHeight="1" x14ac:dyDescent="0.25">
      <c r="B12" s="60"/>
      <c r="C12" s="61" t="s">
        <v>3</v>
      </c>
      <c r="D12" s="61" t="s">
        <v>2</v>
      </c>
      <c r="E12" s="62"/>
      <c r="F12" s="62"/>
      <c r="G12" s="62"/>
      <c r="H12" s="62"/>
      <c r="I12" s="61" t="s">
        <v>9</v>
      </c>
      <c r="J12" s="61" t="s">
        <v>10</v>
      </c>
      <c r="K12" s="63" t="s">
        <v>11</v>
      </c>
      <c r="L12" s="64"/>
    </row>
    <row r="13" spans="1:13" ht="20.100000000000001" customHeight="1" x14ac:dyDescent="0.25">
      <c r="B13" s="6" t="s">
        <v>23</v>
      </c>
      <c r="C13" s="8">
        <v>73789253</v>
      </c>
      <c r="D13" s="8">
        <v>88789253</v>
      </c>
      <c r="E13" s="69">
        <v>35309555</v>
      </c>
      <c r="F13" s="69">
        <v>20206821.82</v>
      </c>
      <c r="G13" s="8">
        <v>1440126.7400000002</v>
      </c>
      <c r="H13" s="8"/>
      <c r="I13" s="12">
        <f>IF(ISERROR(+#REF!/E13)=TRUE,0,++#REF!/E13)</f>
        <v>0</v>
      </c>
      <c r="J13" s="12">
        <f>IF(ISERROR(+G13/E13)=TRUE,0,++G13/E13)</f>
        <v>4.0785751618789876E-2</v>
      </c>
      <c r="K13" s="12">
        <f>IF(ISERROR(+H13/E13)=TRUE,0,++H13/E13)</f>
        <v>0</v>
      </c>
      <c r="L13" s="14">
        <f>+D13-G13</f>
        <v>87349126.260000005</v>
      </c>
    </row>
    <row r="14" spans="1:13" ht="20.100000000000001" customHeight="1" x14ac:dyDescent="0.25">
      <c r="B14" s="7" t="s">
        <v>24</v>
      </c>
      <c r="C14" s="9">
        <v>2790016</v>
      </c>
      <c r="D14" s="9">
        <v>3695312</v>
      </c>
      <c r="E14" s="71">
        <v>3467256</v>
      </c>
      <c r="F14" s="72">
        <v>46781.2</v>
      </c>
      <c r="G14" s="9">
        <v>17079.36</v>
      </c>
      <c r="H14" s="9"/>
      <c r="I14" s="13">
        <f>IF(ISERROR(+#REF!/E14)=TRUE,0,++#REF!/E14)</f>
        <v>0</v>
      </c>
      <c r="J14" s="13">
        <f t="shared" ref="J14:J44" si="0">IF(ISERROR(+G14/E14)=TRUE,0,++G14/E14)</f>
        <v>4.925901058358541E-3</v>
      </c>
      <c r="K14" s="13">
        <f t="shared" ref="K14:K44" si="1">IF(ISERROR(+H14/E14)=TRUE,0,++H14/E14)</f>
        <v>0</v>
      </c>
      <c r="L14" s="15">
        <f t="shared" ref="L14:L44" si="2">+D14-G14</f>
        <v>3678232.64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71">
        <v>5244909</v>
      </c>
      <c r="F15" s="72">
        <v>747169.79</v>
      </c>
      <c r="G15" s="9">
        <v>8474.15</v>
      </c>
      <c r="H15" s="9"/>
      <c r="I15" s="13"/>
      <c r="J15" s="13">
        <f t="shared" si="0"/>
        <v>1.6156905677486492E-3</v>
      </c>
      <c r="K15" s="13">
        <f t="shared" si="1"/>
        <v>0</v>
      </c>
      <c r="L15" s="15">
        <f t="shared" si="2"/>
        <v>5236434.8499999996</v>
      </c>
    </row>
    <row r="16" spans="1:13" ht="20.100000000000001" customHeight="1" x14ac:dyDescent="0.25">
      <c r="B16" s="7" t="s">
        <v>26</v>
      </c>
      <c r="C16" s="9">
        <v>15258030</v>
      </c>
      <c r="D16" s="9">
        <v>21431502</v>
      </c>
      <c r="E16" s="71">
        <v>16897951</v>
      </c>
      <c r="F16" s="72">
        <v>7159108.6199999992</v>
      </c>
      <c r="G16" s="9">
        <v>316849.42</v>
      </c>
      <c r="H16" s="9"/>
      <c r="I16" s="13"/>
      <c r="J16" s="13">
        <f t="shared" si="0"/>
        <v>1.8750759781466994E-2</v>
      </c>
      <c r="K16" s="13">
        <f t="shared" si="1"/>
        <v>0</v>
      </c>
      <c r="L16" s="15">
        <f t="shared" si="2"/>
        <v>21114652.579999998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71">
        <v>4906769</v>
      </c>
      <c r="F17" s="72">
        <v>928764.27</v>
      </c>
      <c r="G17" s="9">
        <v>2385.31</v>
      </c>
      <c r="H17" s="9"/>
      <c r="I17" s="13"/>
      <c r="J17" s="13">
        <f t="shared" si="0"/>
        <v>4.8612641027119882E-4</v>
      </c>
      <c r="K17" s="13">
        <f t="shared" si="1"/>
        <v>0</v>
      </c>
      <c r="L17" s="15">
        <f t="shared" si="2"/>
        <v>4904383.6900000004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71">
        <v>12673096</v>
      </c>
      <c r="F18" s="72">
        <v>953789.8</v>
      </c>
      <c r="G18" s="9">
        <v>103352</v>
      </c>
      <c r="H18" s="9"/>
      <c r="I18" s="13"/>
      <c r="J18" s="13">
        <f t="shared" si="0"/>
        <v>8.1552289985020229E-3</v>
      </c>
      <c r="K18" s="13">
        <f t="shared" si="1"/>
        <v>0</v>
      </c>
      <c r="L18" s="15">
        <f t="shared" si="2"/>
        <v>14586073</v>
      </c>
    </row>
    <row r="19" spans="2:12" ht="20.100000000000001" customHeight="1" x14ac:dyDescent="0.25">
      <c r="B19" s="7" t="s">
        <v>29</v>
      </c>
      <c r="C19" s="9">
        <v>12105260</v>
      </c>
      <c r="D19" s="9">
        <v>9240564</v>
      </c>
      <c r="E19" s="71">
        <v>5105260</v>
      </c>
      <c r="F19" s="72">
        <v>69951.070000000007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9240564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71">
        <v>9056258</v>
      </c>
      <c r="F20" s="72">
        <v>180000</v>
      </c>
      <c r="G20" s="9">
        <v>15000</v>
      </c>
      <c r="H20" s="9"/>
      <c r="I20" s="13"/>
      <c r="J20" s="13">
        <f t="shared" si="0"/>
        <v>1.6563132366591146E-3</v>
      </c>
      <c r="K20" s="13">
        <f t="shared" si="1"/>
        <v>0</v>
      </c>
      <c r="L20" s="15">
        <f t="shared" si="2"/>
        <v>9041258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71">
        <v>3701539</v>
      </c>
      <c r="F21" s="72">
        <v>376905.27999999997</v>
      </c>
      <c r="G21" s="9">
        <v>55098</v>
      </c>
      <c r="H21" s="9"/>
      <c r="I21" s="13"/>
      <c r="J21" s="13">
        <f t="shared" si="0"/>
        <v>1.4885159929423951E-2</v>
      </c>
      <c r="K21" s="13">
        <f t="shared" si="1"/>
        <v>0</v>
      </c>
      <c r="L21" s="15">
        <f t="shared" si="2"/>
        <v>3646441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71">
        <v>3454690</v>
      </c>
      <c r="F22" s="72">
        <v>2628647.5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3577190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71">
        <v>8874121</v>
      </c>
      <c r="F23" s="72">
        <v>483781.87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8902854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71">
        <v>5424805</v>
      </c>
      <c r="F24" s="72">
        <v>647336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5424805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71">
        <v>8954599</v>
      </c>
      <c r="F25" s="72">
        <v>2181064</v>
      </c>
      <c r="G25" s="9">
        <v>60581.39</v>
      </c>
      <c r="H25" s="9"/>
      <c r="I25" s="13"/>
      <c r="J25" s="13">
        <f t="shared" si="0"/>
        <v>6.7653939612482925E-3</v>
      </c>
      <c r="K25" s="13">
        <f t="shared" si="1"/>
        <v>0</v>
      </c>
      <c r="L25" s="15">
        <f t="shared" si="2"/>
        <v>19903523.609999999</v>
      </c>
    </row>
    <row r="26" spans="2:12" ht="20.100000000000001" customHeight="1" x14ac:dyDescent="0.25">
      <c r="B26" s="7" t="s">
        <v>36</v>
      </c>
      <c r="C26" s="9">
        <v>6737178</v>
      </c>
      <c r="D26" s="9">
        <v>8478341</v>
      </c>
      <c r="E26" s="71">
        <v>8124933</v>
      </c>
      <c r="F26" s="72">
        <v>38130.120000000003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8478341</v>
      </c>
    </row>
    <row r="27" spans="2:12" ht="20.100000000000001" customHeight="1" x14ac:dyDescent="0.25">
      <c r="B27" s="7" t="s">
        <v>37</v>
      </c>
      <c r="C27" s="9">
        <v>4517491</v>
      </c>
      <c r="D27" s="9">
        <v>6375760</v>
      </c>
      <c r="E27" s="71">
        <v>4556990</v>
      </c>
      <c r="F27" s="72">
        <v>45573.78</v>
      </c>
      <c r="G27" s="9">
        <v>15000</v>
      </c>
      <c r="H27" s="9"/>
      <c r="I27" s="13"/>
      <c r="J27" s="13">
        <f t="shared" si="0"/>
        <v>3.2916464596147894E-3</v>
      </c>
      <c r="K27" s="13">
        <f t="shared" si="1"/>
        <v>0</v>
      </c>
      <c r="L27" s="15">
        <f t="shared" si="2"/>
        <v>6360760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71">
        <v>5875482</v>
      </c>
      <c r="F28" s="72">
        <v>1995831.65</v>
      </c>
      <c r="G28" s="9">
        <v>6000</v>
      </c>
      <c r="H28" s="9"/>
      <c r="I28" s="13"/>
      <c r="J28" s="13">
        <f t="shared" si="0"/>
        <v>1.0211928144788801E-3</v>
      </c>
      <c r="K28" s="13">
        <f t="shared" si="1"/>
        <v>0</v>
      </c>
      <c r="L28" s="15">
        <f t="shared" si="2"/>
        <v>8627865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71">
        <v>1716292</v>
      </c>
      <c r="F29" s="72">
        <v>860616</v>
      </c>
      <c r="G29" s="9">
        <v>33467.67</v>
      </c>
      <c r="H29" s="9"/>
      <c r="I29" s="13"/>
      <c r="J29" s="13">
        <f t="shared" si="0"/>
        <v>1.9499986016365514E-2</v>
      </c>
      <c r="K29" s="13">
        <f t="shared" si="1"/>
        <v>0</v>
      </c>
      <c r="L29" s="15">
        <f t="shared" si="2"/>
        <v>1682824.33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71">
        <v>4767040</v>
      </c>
      <c r="F30" s="72">
        <v>-726952.9</v>
      </c>
      <c r="G30" s="9">
        <v>16516.599999999999</v>
      </c>
      <c r="H30" s="9"/>
      <c r="I30" s="13"/>
      <c r="J30" s="13">
        <f t="shared" si="0"/>
        <v>3.4647496140162446E-3</v>
      </c>
      <c r="K30" s="13">
        <f t="shared" si="1"/>
        <v>0</v>
      </c>
      <c r="L30" s="15">
        <f t="shared" si="2"/>
        <v>4750523.4000000004</v>
      </c>
    </row>
    <row r="31" spans="2:12" ht="20.100000000000001" customHeight="1" x14ac:dyDescent="0.25">
      <c r="B31" s="7" t="s">
        <v>41</v>
      </c>
      <c r="C31" s="9">
        <v>2756867</v>
      </c>
      <c r="D31" s="9">
        <v>6176870</v>
      </c>
      <c r="E31" s="71">
        <v>6176870</v>
      </c>
      <c r="F31" s="72">
        <v>276093</v>
      </c>
      <c r="G31" s="9">
        <v>8000</v>
      </c>
      <c r="H31" s="9"/>
      <c r="I31" s="13"/>
      <c r="J31" s="13">
        <f t="shared" si="0"/>
        <v>1.2951543419239841E-3</v>
      </c>
      <c r="K31" s="13">
        <f t="shared" si="1"/>
        <v>0</v>
      </c>
      <c r="L31" s="15">
        <f t="shared" si="2"/>
        <v>6168870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71">
        <v>4062766</v>
      </c>
      <c r="F32" s="72">
        <v>1540078.3299999998</v>
      </c>
      <c r="G32" s="9">
        <v>56192</v>
      </c>
      <c r="H32" s="9"/>
      <c r="I32" s="13"/>
      <c r="J32" s="13">
        <f t="shared" si="0"/>
        <v>1.3830971313632142E-2</v>
      </c>
      <c r="K32" s="13">
        <f t="shared" si="1"/>
        <v>0</v>
      </c>
      <c r="L32" s="15">
        <f t="shared" si="2"/>
        <v>4006574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71">
        <v>2276709</v>
      </c>
      <c r="F33" s="72">
        <v>97697.62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2327214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71">
        <v>2058009</v>
      </c>
      <c r="F34" s="72">
        <v>119187.89000000001</v>
      </c>
      <c r="G34" s="9">
        <v>25000</v>
      </c>
      <c r="H34" s="9"/>
      <c r="I34" s="13"/>
      <c r="J34" s="13">
        <f t="shared" si="0"/>
        <v>1.2147663105457751E-2</v>
      </c>
      <c r="K34" s="13">
        <f t="shared" si="1"/>
        <v>0</v>
      </c>
      <c r="L34" s="15">
        <f t="shared" si="2"/>
        <v>2033009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71">
        <v>5327153</v>
      </c>
      <c r="F35" s="72">
        <v>433600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5327153</v>
      </c>
    </row>
    <row r="36" spans="2:12" ht="20.100000000000001" customHeight="1" x14ac:dyDescent="0.25">
      <c r="B36" s="7" t="s">
        <v>46</v>
      </c>
      <c r="C36" s="9">
        <v>1203795</v>
      </c>
      <c r="D36" s="9">
        <v>4300620</v>
      </c>
      <c r="E36" s="71">
        <v>3387815</v>
      </c>
      <c r="F36" s="72">
        <v>1340567.1700000002</v>
      </c>
      <c r="G36" s="9">
        <v>555779.59</v>
      </c>
      <c r="H36" s="9"/>
      <c r="I36" s="13"/>
      <c r="J36" s="13">
        <f t="shared" si="0"/>
        <v>0.16405252057742231</v>
      </c>
      <c r="K36" s="13">
        <f t="shared" si="1"/>
        <v>0</v>
      </c>
      <c r="L36" s="15">
        <f t="shared" si="2"/>
        <v>3744840.41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71">
        <v>7576020</v>
      </c>
      <c r="F37" s="72">
        <v>247312.81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1018415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71">
        <v>865232</v>
      </c>
      <c r="F38" s="72">
        <v>113688.14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7576020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71">
        <v>1018415</v>
      </c>
      <c r="F39" s="72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865232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71">
        <v>3699916</v>
      </c>
      <c r="F40" s="72">
        <v>15610.4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3699916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71">
        <v>6943141</v>
      </c>
      <c r="F41" s="72">
        <v>3146278.9699999997</v>
      </c>
      <c r="G41" s="9">
        <v>20000</v>
      </c>
      <c r="H41" s="9"/>
      <c r="I41" s="13"/>
      <c r="J41" s="13">
        <f t="shared" si="0"/>
        <v>2.8805406659608381E-3</v>
      </c>
      <c r="K41" s="13">
        <f t="shared" si="1"/>
        <v>0</v>
      </c>
      <c r="L41" s="15">
        <f t="shared" si="2"/>
        <v>6923141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71">
        <v>5232694</v>
      </c>
      <c r="F42" s="72">
        <v>337700</v>
      </c>
      <c r="G42" s="9">
        <v>142000</v>
      </c>
      <c r="H42" s="9"/>
      <c r="I42" s="13"/>
      <c r="J42" s="13">
        <f t="shared" si="0"/>
        <v>2.7137073178748843E-2</v>
      </c>
      <c r="K42" s="13">
        <f t="shared" si="1"/>
        <v>0</v>
      </c>
      <c r="L42" s="15">
        <f t="shared" si="2"/>
        <v>8138939</v>
      </c>
    </row>
    <row r="43" spans="2:12" ht="20.100000000000001" customHeight="1" x14ac:dyDescent="0.25">
      <c r="B43" s="7" t="s">
        <v>53</v>
      </c>
      <c r="C43" s="9">
        <v>7382104</v>
      </c>
      <c r="D43" s="9">
        <v>17019007</v>
      </c>
      <c r="E43" s="71">
        <v>11117837</v>
      </c>
      <c r="F43" s="72">
        <v>4309219.43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17019007</v>
      </c>
    </row>
    <row r="44" spans="2:12" ht="20.100000000000001" customHeight="1" x14ac:dyDescent="0.25">
      <c r="B44" s="7" t="s">
        <v>54</v>
      </c>
      <c r="C44" s="9">
        <v>436415</v>
      </c>
      <c r="D44" s="9">
        <v>6853112</v>
      </c>
      <c r="E44" s="71">
        <v>6820612</v>
      </c>
      <c r="F44" s="72">
        <v>491531.93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6853112</v>
      </c>
    </row>
    <row r="45" spans="2:12" ht="23.25" customHeight="1" x14ac:dyDescent="0.25">
      <c r="B45" s="65" t="s">
        <v>4</v>
      </c>
      <c r="C45" s="66">
        <f t="shared" ref="C45:H45" si="3">SUM(C13:C44)</f>
        <v>214674734</v>
      </c>
      <c r="D45" s="66">
        <f t="shared" si="3"/>
        <v>305104197</v>
      </c>
      <c r="E45" s="66">
        <f t="shared" si="3"/>
        <v>214674734</v>
      </c>
      <c r="F45" s="66">
        <f t="shared" si="3"/>
        <v>51291885.559999995</v>
      </c>
      <c r="G45" s="66">
        <f t="shared" si="3"/>
        <v>2896902.23</v>
      </c>
      <c r="H45" s="66">
        <f t="shared" si="3"/>
        <v>0</v>
      </c>
      <c r="I45" s="67">
        <f>IF(ISERROR(+#REF!/E45)=TRUE,0,++#REF!/E45)</f>
        <v>0</v>
      </c>
      <c r="J45" s="67">
        <f>IF(ISERROR(+G45/E45)=TRUE,0,++G45/E45)</f>
        <v>1.3494379035774186E-2</v>
      </c>
      <c r="K45" s="67">
        <f>IF(ISERROR(+H45/E45)=TRUE,0,++H45/E45)</f>
        <v>0</v>
      </c>
      <c r="L45" s="68">
        <f>SUM(L13:L44)</f>
        <v>302207294.76999998</v>
      </c>
    </row>
    <row r="46" spans="2:12" x14ac:dyDescent="0.2">
      <c r="B46" s="11" t="s">
        <v>60</v>
      </c>
    </row>
    <row r="48" spans="2:12" s="22" customFormat="1" x14ac:dyDescent="0.25">
      <c r="K48" s="26"/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63</v>
      </c>
      <c r="K51" s="25"/>
    </row>
    <row r="52" spans="2:11" s="24" customFormat="1" x14ac:dyDescent="0.25">
      <c r="B52" s="24" t="s">
        <v>56</v>
      </c>
      <c r="C52" s="41">
        <f>+C45/$C$50</f>
        <v>214.674734</v>
      </c>
      <c r="D52" s="41">
        <f>+D45/$C$50</f>
        <v>305.104197</v>
      </c>
      <c r="E52" s="41">
        <f>+E45/$C$50</f>
        <v>214.674734</v>
      </c>
      <c r="F52" s="41">
        <f>+F45/$C$50</f>
        <v>51.291885559999997</v>
      </c>
      <c r="G52" s="41">
        <f>+G45/$C$50</f>
        <v>2.8969022299999998</v>
      </c>
      <c r="K52" s="25"/>
    </row>
    <row r="53" spans="2:11" s="24" customFormat="1" x14ac:dyDescent="0.25">
      <c r="C53" s="41"/>
      <c r="D53" s="41"/>
      <c r="E53" s="41"/>
      <c r="F53" s="41"/>
      <c r="G53" s="41"/>
      <c r="K53" s="25"/>
    </row>
    <row r="54" spans="2:11" s="24" customFormat="1" x14ac:dyDescent="0.25">
      <c r="C54" s="41"/>
      <c r="D54" s="41"/>
      <c r="E54" s="41"/>
      <c r="F54" s="41"/>
      <c r="G54" s="41"/>
      <c r="K54" s="25"/>
    </row>
    <row r="55" spans="2:11" s="24" customFormat="1" x14ac:dyDescent="0.25">
      <c r="C55" s="41"/>
      <c r="D55" s="41"/>
      <c r="E55" s="41"/>
      <c r="F55" s="41"/>
      <c r="G55" s="41"/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  <row r="60" spans="2:11" s="24" customFormat="1" x14ac:dyDescent="0.25">
      <c r="K60" s="25"/>
    </row>
  </sheetData>
  <mergeCells count="10"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  <mergeCell ref="B6:L6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6"/>
  <sheetViews>
    <sheetView showGridLines="0" topLeftCell="A10" zoomScale="175" zoomScaleNormal="175" workbookViewId="0">
      <selection activeCell="G22" sqref="G2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3" customFormat="1" x14ac:dyDescent="0.25">
      <c r="A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53" customFormat="1" x14ac:dyDescent="0.25">
      <c r="A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53" customFormat="1" x14ac:dyDescent="0.25">
      <c r="A3"/>
      <c r="B3" s="52"/>
      <c r="C3" s="54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53" customFormat="1" x14ac:dyDescent="0.25">
      <c r="A4"/>
      <c r="B4" s="52"/>
      <c r="C4" s="54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5.0999999999999996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ht="43.5" customHeight="1" x14ac:dyDescent="0.25">
      <c r="B6" s="49" t="s">
        <v>58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50"/>
      <c r="J10" s="50"/>
      <c r="K10" s="50"/>
      <c r="L10" s="23" t="s">
        <v>21</v>
      </c>
    </row>
    <row r="11" spans="1:13" s="5" customFormat="1" ht="15" customHeight="1" x14ac:dyDescent="0.25">
      <c r="B11" s="55" t="s">
        <v>20</v>
      </c>
      <c r="C11" s="56" t="s">
        <v>0</v>
      </c>
      <c r="D11" s="56"/>
      <c r="E11" s="57" t="s">
        <v>8</v>
      </c>
      <c r="F11" s="57" t="s">
        <v>22</v>
      </c>
      <c r="G11" s="57" t="s">
        <v>59</v>
      </c>
      <c r="H11" s="57" t="s">
        <v>15</v>
      </c>
      <c r="I11" s="58" t="s">
        <v>17</v>
      </c>
      <c r="J11" s="58"/>
      <c r="K11" s="58"/>
      <c r="L11" s="59" t="s">
        <v>16</v>
      </c>
    </row>
    <row r="12" spans="1:13" s="5" customFormat="1" ht="50.1" customHeight="1" x14ac:dyDescent="0.25">
      <c r="B12" s="60"/>
      <c r="C12" s="61" t="s">
        <v>3</v>
      </c>
      <c r="D12" s="61" t="s">
        <v>2</v>
      </c>
      <c r="E12" s="62"/>
      <c r="F12" s="62"/>
      <c r="G12" s="62"/>
      <c r="H12" s="62"/>
      <c r="I12" s="61" t="s">
        <v>9</v>
      </c>
      <c r="J12" s="61" t="s">
        <v>10</v>
      </c>
      <c r="K12" s="63" t="s">
        <v>11</v>
      </c>
      <c r="L12" s="64"/>
    </row>
    <row r="13" spans="1:13" ht="20.100000000000001" customHeight="1" x14ac:dyDescent="0.25">
      <c r="B13" s="6" t="s">
        <v>23</v>
      </c>
      <c r="C13" s="43">
        <v>0</v>
      </c>
      <c r="D13" s="43">
        <v>0</v>
      </c>
      <c r="E13" s="75">
        <v>0</v>
      </c>
      <c r="F13" s="75">
        <v>0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7" t="s">
        <v>25</v>
      </c>
      <c r="C14" s="44">
        <v>0</v>
      </c>
      <c r="D14" s="44">
        <v>0</v>
      </c>
      <c r="E14" s="76">
        <v>0</v>
      </c>
      <c r="F14" s="76">
        <v>0</v>
      </c>
      <c r="G14" s="44">
        <v>0</v>
      </c>
      <c r="H14" s="28"/>
      <c r="I14" s="29"/>
      <c r="J14" s="13">
        <f t="shared" ref="J14:J17" si="0">IF(ISERROR(+G14/E14)=TRUE,0,++G14/E14)</f>
        <v>0</v>
      </c>
      <c r="K14" s="13">
        <f t="shared" ref="K14:K17" si="1">IF(ISERROR(+H14/E14)=TRUE,0,++H14/E14)</f>
        <v>0</v>
      </c>
      <c r="L14" s="15">
        <f t="shared" ref="L14:L17" si="2">+D14-G14</f>
        <v>0</v>
      </c>
    </row>
    <row r="15" spans="1:13" ht="20.100000000000001" customHeight="1" x14ac:dyDescent="0.25">
      <c r="B15" s="27" t="s">
        <v>35</v>
      </c>
      <c r="C15" s="44">
        <v>0</v>
      </c>
      <c r="D15" s="44">
        <v>0</v>
      </c>
      <c r="E15" s="76">
        <v>0</v>
      </c>
      <c r="F15" s="76">
        <v>0</v>
      </c>
      <c r="G15" s="44">
        <v>0</v>
      </c>
      <c r="H15" s="28"/>
      <c r="I15" s="29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27" t="s">
        <v>36</v>
      </c>
      <c r="C16" s="44">
        <v>0</v>
      </c>
      <c r="D16" s="44">
        <v>0</v>
      </c>
      <c r="E16" s="76">
        <v>0</v>
      </c>
      <c r="F16" s="76">
        <v>0</v>
      </c>
      <c r="G16" s="44">
        <v>0</v>
      </c>
      <c r="H16" s="28"/>
      <c r="I16" s="29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27" t="s">
        <v>38</v>
      </c>
      <c r="C17" s="44">
        <v>0</v>
      </c>
      <c r="D17" s="44">
        <v>0</v>
      </c>
      <c r="E17" s="76">
        <v>0</v>
      </c>
      <c r="F17" s="76">
        <v>0</v>
      </c>
      <c r="G17" s="44">
        <v>0</v>
      </c>
      <c r="H17" s="28"/>
      <c r="I17" s="29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41</v>
      </c>
      <c r="C18" s="45">
        <v>0</v>
      </c>
      <c r="D18" s="45">
        <v>0</v>
      </c>
      <c r="E18" s="77">
        <v>0</v>
      </c>
      <c r="F18" s="77">
        <v>0</v>
      </c>
      <c r="G18" s="45">
        <v>0</v>
      </c>
      <c r="H18" s="9"/>
      <c r="I18" s="13">
        <f>IF(ISERROR(+#REF!/E18)=TRUE,0,++#REF!/E18)</f>
        <v>0</v>
      </c>
      <c r="J18" s="13">
        <f>IF(ISERROR(+G18/E18)=TRUE,0,++G18/E18)</f>
        <v>0</v>
      </c>
      <c r="K18" s="13">
        <f>IF(ISERROR(+H18/E18)=TRUE,0,++H18/E18)</f>
        <v>0</v>
      </c>
      <c r="L18" s="15">
        <f>+D18-G18</f>
        <v>0</v>
      </c>
    </row>
    <row r="19" spans="2:12" ht="20.100000000000001" customHeight="1" x14ac:dyDescent="0.25">
      <c r="B19" s="7" t="s">
        <v>47</v>
      </c>
      <c r="C19" s="45">
        <v>249028005</v>
      </c>
      <c r="D19" s="45">
        <v>154193833</v>
      </c>
      <c r="E19" s="77">
        <v>141055371</v>
      </c>
      <c r="F19" s="77">
        <v>3351593.36</v>
      </c>
      <c r="G19" s="45">
        <v>0</v>
      </c>
      <c r="H19" s="9"/>
      <c r="I19" s="13"/>
      <c r="J19" s="13">
        <f t="shared" ref="J19:J20" si="3">IF(ISERROR(+G19/E19)=TRUE,0,++G19/E19)</f>
        <v>0</v>
      </c>
      <c r="K19" s="13">
        <f t="shared" ref="K19:K20" si="4">IF(ISERROR(+H19/E19)=TRUE,0,++H19/E19)</f>
        <v>0</v>
      </c>
      <c r="L19" s="15">
        <f t="shared" ref="L19:L20" si="5">+D19-G19</f>
        <v>154193833</v>
      </c>
    </row>
    <row r="20" spans="2:12" ht="20.100000000000001" customHeight="1" x14ac:dyDescent="0.25">
      <c r="B20" s="7" t="s">
        <v>51</v>
      </c>
      <c r="C20" s="45">
        <v>0</v>
      </c>
      <c r="D20" s="45">
        <v>0</v>
      </c>
      <c r="E20" s="77">
        <v>0</v>
      </c>
      <c r="F20" s="77">
        <v>0</v>
      </c>
      <c r="G20" s="45">
        <v>0</v>
      </c>
      <c r="H20" s="9"/>
      <c r="I20" s="13">
        <f>IF(ISERROR(+#REF!/E20)=TRUE,0,++#REF!/E20)</f>
        <v>0</v>
      </c>
      <c r="J20" s="13">
        <f t="shared" si="3"/>
        <v>0</v>
      </c>
      <c r="K20" s="13">
        <f t="shared" si="4"/>
        <v>0</v>
      </c>
      <c r="L20" s="15">
        <f t="shared" si="5"/>
        <v>0</v>
      </c>
    </row>
    <row r="21" spans="2:12" ht="20.100000000000001" customHeight="1" x14ac:dyDescent="0.25">
      <c r="B21" s="7" t="s">
        <v>52</v>
      </c>
      <c r="C21" s="45">
        <v>0</v>
      </c>
      <c r="D21" s="45">
        <v>0</v>
      </c>
      <c r="E21" s="77">
        <v>0</v>
      </c>
      <c r="F21" s="77">
        <v>0</v>
      </c>
      <c r="G21" s="45">
        <v>0</v>
      </c>
      <c r="H21" s="9"/>
      <c r="I21" s="13">
        <f>IF(ISERROR(+#REF!/E21)=TRUE,0,++#REF!/E21)</f>
        <v>0</v>
      </c>
      <c r="J21" s="13">
        <f>IF(ISERROR(+G21/E21)=TRUE,0,++G21/E21)</f>
        <v>0</v>
      </c>
      <c r="K21" s="13">
        <f>IF(ISERROR(+H21/E21)=TRUE,0,++H21/E21)</f>
        <v>0</v>
      </c>
      <c r="L21" s="15">
        <f>+D21-G21</f>
        <v>0</v>
      </c>
    </row>
    <row r="22" spans="2:12" ht="23.25" customHeight="1" x14ac:dyDescent="0.25">
      <c r="B22" s="65" t="s">
        <v>4</v>
      </c>
      <c r="C22" s="78">
        <f>SUM(C13:C21)</f>
        <v>249028005</v>
      </c>
      <c r="D22" s="78">
        <f t="shared" ref="D22:G22" si="6">SUM(D13:D21)</f>
        <v>154193833</v>
      </c>
      <c r="E22" s="78">
        <f t="shared" si="6"/>
        <v>141055371</v>
      </c>
      <c r="F22" s="78">
        <f t="shared" si="6"/>
        <v>3351593.36</v>
      </c>
      <c r="G22" s="78">
        <f t="shared" si="6"/>
        <v>0</v>
      </c>
      <c r="H22" s="66">
        <f t="shared" ref="H22" si="7">SUM(H13:H21)</f>
        <v>0</v>
      </c>
      <c r="I22" s="67">
        <f>IF(ISERROR(+#REF!/E22)=TRUE,0,++#REF!/E22)</f>
        <v>0</v>
      </c>
      <c r="J22" s="67">
        <f>IF(ISERROR(+G22/E22)=TRUE,0,++G22/E22)</f>
        <v>0</v>
      </c>
      <c r="K22" s="67">
        <f>IF(ISERROR(+H22/E22)=TRUE,0,++H22/E22)</f>
        <v>0</v>
      </c>
      <c r="L22" s="68">
        <f>SUM(L13:L21)</f>
        <v>154193833</v>
      </c>
    </row>
    <row r="23" spans="2:12" x14ac:dyDescent="0.2">
      <c r="B23" s="11" t="s">
        <v>60</v>
      </c>
    </row>
    <row r="24" spans="2:12" s="22" customFormat="1" x14ac:dyDescent="0.25">
      <c r="K24" s="26"/>
    </row>
    <row r="25" spans="2:12" s="22" customFormat="1" x14ac:dyDescent="0.25">
      <c r="K25" s="26"/>
    </row>
    <row r="26" spans="2:12" s="24" customFormat="1" x14ac:dyDescent="0.25">
      <c r="K26" s="25"/>
    </row>
    <row r="27" spans="2:12" s="24" customFormat="1" x14ac:dyDescent="0.25">
      <c r="B27" s="24">
        <v>1000000</v>
      </c>
      <c r="K27" s="25"/>
    </row>
    <row r="28" spans="2:12" s="24" customFormat="1" x14ac:dyDescent="0.25">
      <c r="B28" s="32" t="s">
        <v>55</v>
      </c>
      <c r="C28" s="32" t="s">
        <v>3</v>
      </c>
      <c r="D28" s="32" t="s">
        <v>2</v>
      </c>
      <c r="E28" s="33" t="s">
        <v>18</v>
      </c>
      <c r="F28" s="33" t="s">
        <v>57</v>
      </c>
      <c r="G28" s="33" t="s">
        <v>64</v>
      </c>
      <c r="K28" s="25"/>
    </row>
    <row r="29" spans="2:12" s="24" customFormat="1" x14ac:dyDescent="0.25">
      <c r="B29" s="24" t="s">
        <v>56</v>
      </c>
      <c r="C29" s="41">
        <f>+C22/$B$27</f>
        <v>249.02800500000001</v>
      </c>
      <c r="D29" s="41">
        <f t="shared" ref="D29:G29" si="8">+D22/$B$27</f>
        <v>154.19383300000001</v>
      </c>
      <c r="E29" s="41">
        <f t="shared" si="8"/>
        <v>141.05537100000001</v>
      </c>
      <c r="F29" s="41">
        <f t="shared" si="8"/>
        <v>3.3515933599999999</v>
      </c>
      <c r="G29" s="41">
        <f t="shared" si="8"/>
        <v>0</v>
      </c>
      <c r="K29" s="25"/>
    </row>
    <row r="30" spans="2:12" s="24" customFormat="1" x14ac:dyDescent="0.25">
      <c r="C30" s="41"/>
      <c r="D30" s="41"/>
      <c r="E30" s="41"/>
      <c r="F30" s="41"/>
      <c r="G30" s="41"/>
      <c r="K30" s="25"/>
    </row>
    <row r="31" spans="2:12" s="24" customFormat="1" x14ac:dyDescent="0.25">
      <c r="C31" s="41"/>
      <c r="D31" s="41"/>
      <c r="E31" s="41"/>
      <c r="F31" s="41"/>
      <c r="G31" s="41"/>
      <c r="K31" s="25"/>
    </row>
    <row r="32" spans="2:12" s="24" customFormat="1" x14ac:dyDescent="0.25">
      <c r="C32" s="41"/>
      <c r="D32" s="41"/>
      <c r="E32" s="41"/>
      <c r="F32" s="41"/>
      <c r="G32" s="41"/>
      <c r="K32" s="25"/>
    </row>
    <row r="33" spans="11:11" s="24" customFormat="1" x14ac:dyDescent="0.25">
      <c r="K33" s="25"/>
    </row>
    <row r="34" spans="11:11" s="24" customFormat="1" x14ac:dyDescent="0.25">
      <c r="K34" s="25"/>
    </row>
    <row r="35" spans="11:11" s="24" customFormat="1" x14ac:dyDescent="0.25">
      <c r="K35" s="25"/>
    </row>
    <row r="36" spans="11:11" s="24" customFormat="1" x14ac:dyDescent="0.25">
      <c r="K36" s="25"/>
    </row>
  </sheetData>
  <mergeCells count="10"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  <mergeCell ref="B6:L6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topLeftCell="A46" zoomScale="160" zoomScaleNormal="16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3" customFormat="1" x14ac:dyDescent="0.25">
      <c r="A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53" customFormat="1" x14ac:dyDescent="0.25">
      <c r="A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53" customFormat="1" x14ac:dyDescent="0.25">
      <c r="A3"/>
      <c r="B3" s="52"/>
      <c r="C3" s="54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53" customFormat="1" x14ac:dyDescent="0.25">
      <c r="A4"/>
      <c r="B4" s="52"/>
      <c r="C4" s="54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5.0999999999999996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ht="43.5" customHeight="1" x14ac:dyDescent="0.25">
      <c r="B6" s="49" t="s">
        <v>58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50"/>
      <c r="J10" s="50"/>
      <c r="K10" s="50"/>
      <c r="L10" s="23" t="s">
        <v>21</v>
      </c>
    </row>
    <row r="11" spans="1:13" s="5" customFormat="1" ht="15" customHeight="1" x14ac:dyDescent="0.25">
      <c r="B11" s="55" t="s">
        <v>20</v>
      </c>
      <c r="C11" s="56" t="s">
        <v>0</v>
      </c>
      <c r="D11" s="56"/>
      <c r="E11" s="57" t="s">
        <v>8</v>
      </c>
      <c r="F11" s="57" t="s">
        <v>22</v>
      </c>
      <c r="G11" s="57" t="s">
        <v>59</v>
      </c>
      <c r="H11" s="57" t="s">
        <v>15</v>
      </c>
      <c r="I11" s="58" t="s">
        <v>17</v>
      </c>
      <c r="J11" s="58"/>
      <c r="K11" s="58"/>
      <c r="L11" s="59" t="s">
        <v>16</v>
      </c>
    </row>
    <row r="12" spans="1:13" s="5" customFormat="1" ht="50.1" customHeight="1" x14ac:dyDescent="0.25">
      <c r="B12" s="60"/>
      <c r="C12" s="61" t="s">
        <v>3</v>
      </c>
      <c r="D12" s="61" t="s">
        <v>2</v>
      </c>
      <c r="E12" s="62"/>
      <c r="F12" s="62"/>
      <c r="G12" s="62"/>
      <c r="H12" s="62"/>
      <c r="I12" s="61" t="s">
        <v>9</v>
      </c>
      <c r="J12" s="61" t="s">
        <v>10</v>
      </c>
      <c r="K12" s="63" t="s">
        <v>11</v>
      </c>
      <c r="L12" s="64"/>
    </row>
    <row r="13" spans="1:13" ht="20.100000000000001" customHeight="1" x14ac:dyDescent="0.25">
      <c r="B13" s="18" t="s">
        <v>23</v>
      </c>
      <c r="C13" s="46">
        <v>0</v>
      </c>
      <c r="D13" s="46">
        <v>5359415</v>
      </c>
      <c r="E13" s="73">
        <v>5359415</v>
      </c>
      <c r="F13" s="73">
        <v>0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5359415</v>
      </c>
    </row>
    <row r="14" spans="1:13" ht="20.100000000000001" customHeight="1" x14ac:dyDescent="0.25">
      <c r="B14" s="31" t="s">
        <v>24</v>
      </c>
      <c r="C14" s="47">
        <v>0</v>
      </c>
      <c r="D14" s="47">
        <v>6592031</v>
      </c>
      <c r="E14" s="74">
        <v>6416513</v>
      </c>
      <c r="F14" s="74">
        <v>1702757.78</v>
      </c>
      <c r="G14" s="44">
        <v>0</v>
      </c>
      <c r="H14" s="28"/>
      <c r="I14" s="29"/>
      <c r="J14" s="29">
        <f t="shared" ref="J14:J44" si="0">IF(ISERROR(+G14/E14)=TRUE,0,++G14/E14)</f>
        <v>0</v>
      </c>
      <c r="K14" s="29">
        <f t="shared" ref="K14:K44" si="1">IF(ISERROR(+H14/E14)=TRUE,0,++H14/E14)</f>
        <v>0</v>
      </c>
      <c r="L14" s="30">
        <f t="shared" ref="L14:L44" si="2">+D14-G14</f>
        <v>6592031</v>
      </c>
    </row>
    <row r="15" spans="1:13" ht="20.100000000000001" customHeight="1" x14ac:dyDescent="0.25">
      <c r="B15" s="31" t="s">
        <v>25</v>
      </c>
      <c r="C15" s="47">
        <v>0</v>
      </c>
      <c r="D15" s="47">
        <v>10331755</v>
      </c>
      <c r="E15" s="74">
        <v>10331755</v>
      </c>
      <c r="F15" s="74">
        <v>3887993.55</v>
      </c>
      <c r="G15" s="44">
        <v>0</v>
      </c>
      <c r="H15" s="28"/>
      <c r="I15" s="29"/>
      <c r="J15" s="29">
        <f t="shared" si="0"/>
        <v>0</v>
      </c>
      <c r="K15" s="29">
        <f t="shared" si="1"/>
        <v>0</v>
      </c>
      <c r="L15" s="30">
        <f t="shared" si="2"/>
        <v>10331755</v>
      </c>
    </row>
    <row r="16" spans="1:13" ht="20.100000000000001" customHeight="1" x14ac:dyDescent="0.25">
      <c r="B16" s="31" t="s">
        <v>26</v>
      </c>
      <c r="C16" s="47">
        <v>0</v>
      </c>
      <c r="D16" s="47">
        <v>9360863</v>
      </c>
      <c r="E16" s="74">
        <v>9360863</v>
      </c>
      <c r="F16" s="74">
        <v>5283218.71</v>
      </c>
      <c r="G16" s="44">
        <v>0</v>
      </c>
      <c r="H16" s="28"/>
      <c r="I16" s="29"/>
      <c r="J16" s="29">
        <f t="shared" si="0"/>
        <v>0</v>
      </c>
      <c r="K16" s="29">
        <f t="shared" si="1"/>
        <v>0</v>
      </c>
      <c r="L16" s="30">
        <f t="shared" si="2"/>
        <v>9360863</v>
      </c>
    </row>
    <row r="17" spans="2:12" ht="20.100000000000001" customHeight="1" x14ac:dyDescent="0.25">
      <c r="B17" s="31" t="s">
        <v>27</v>
      </c>
      <c r="C17" s="47">
        <v>0</v>
      </c>
      <c r="D17" s="47">
        <v>2137065</v>
      </c>
      <c r="E17" s="74">
        <v>2137065</v>
      </c>
      <c r="F17" s="74">
        <v>528983.5</v>
      </c>
      <c r="G17" s="44">
        <v>0</v>
      </c>
      <c r="H17" s="28"/>
      <c r="I17" s="29"/>
      <c r="J17" s="29">
        <f t="shared" si="0"/>
        <v>0</v>
      </c>
      <c r="K17" s="29">
        <f t="shared" si="1"/>
        <v>0</v>
      </c>
      <c r="L17" s="30">
        <f t="shared" si="2"/>
        <v>2137065</v>
      </c>
    </row>
    <row r="18" spans="2:12" ht="20.100000000000001" customHeight="1" x14ac:dyDescent="0.25">
      <c r="B18" s="31" t="s">
        <v>28</v>
      </c>
      <c r="C18" s="47">
        <v>0</v>
      </c>
      <c r="D18" s="47">
        <v>27215924</v>
      </c>
      <c r="E18" s="74">
        <v>21621057</v>
      </c>
      <c r="F18" s="74">
        <v>8743926.9699999988</v>
      </c>
      <c r="G18" s="44">
        <v>0</v>
      </c>
      <c r="H18" s="28"/>
      <c r="I18" s="29"/>
      <c r="J18" s="29">
        <f t="shared" si="0"/>
        <v>0</v>
      </c>
      <c r="K18" s="29">
        <f t="shared" si="1"/>
        <v>0</v>
      </c>
      <c r="L18" s="30">
        <f t="shared" si="2"/>
        <v>27215924</v>
      </c>
    </row>
    <row r="19" spans="2:12" ht="20.100000000000001" customHeight="1" x14ac:dyDescent="0.25">
      <c r="B19" s="31" t="s">
        <v>29</v>
      </c>
      <c r="C19" s="47">
        <v>0</v>
      </c>
      <c r="D19" s="47">
        <v>21282997</v>
      </c>
      <c r="E19" s="74">
        <v>17554268</v>
      </c>
      <c r="F19" s="74">
        <v>2095479.2000000004</v>
      </c>
      <c r="G19" s="44">
        <v>0</v>
      </c>
      <c r="H19" s="28"/>
      <c r="I19" s="29"/>
      <c r="J19" s="29">
        <f t="shared" si="0"/>
        <v>0</v>
      </c>
      <c r="K19" s="29">
        <f t="shared" si="1"/>
        <v>0</v>
      </c>
      <c r="L19" s="30">
        <f t="shared" si="2"/>
        <v>21282997</v>
      </c>
    </row>
    <row r="20" spans="2:12" ht="20.100000000000001" customHeight="1" x14ac:dyDescent="0.25">
      <c r="B20" s="31" t="s">
        <v>30</v>
      </c>
      <c r="C20" s="47">
        <v>0</v>
      </c>
      <c r="D20" s="47">
        <v>27522207</v>
      </c>
      <c r="E20" s="74">
        <v>24485148</v>
      </c>
      <c r="F20" s="74">
        <v>7077725.4799999995</v>
      </c>
      <c r="G20" s="44">
        <v>0</v>
      </c>
      <c r="H20" s="28"/>
      <c r="I20" s="29"/>
      <c r="J20" s="29">
        <f t="shared" si="0"/>
        <v>0</v>
      </c>
      <c r="K20" s="29">
        <f t="shared" si="1"/>
        <v>0</v>
      </c>
      <c r="L20" s="30">
        <f t="shared" si="2"/>
        <v>27522207</v>
      </c>
    </row>
    <row r="21" spans="2:12" ht="20.100000000000001" customHeight="1" x14ac:dyDescent="0.25">
      <c r="B21" s="31" t="s">
        <v>31</v>
      </c>
      <c r="C21" s="47">
        <v>0</v>
      </c>
      <c r="D21" s="47">
        <v>8116212</v>
      </c>
      <c r="E21" s="74">
        <v>8116212</v>
      </c>
      <c r="F21" s="74">
        <v>2793846.04</v>
      </c>
      <c r="G21" s="44">
        <v>0</v>
      </c>
      <c r="H21" s="28"/>
      <c r="I21" s="29"/>
      <c r="J21" s="29">
        <f t="shared" si="0"/>
        <v>0</v>
      </c>
      <c r="K21" s="29">
        <f t="shared" si="1"/>
        <v>0</v>
      </c>
      <c r="L21" s="30">
        <f t="shared" si="2"/>
        <v>8116212</v>
      </c>
    </row>
    <row r="22" spans="2:12" ht="20.100000000000001" customHeight="1" x14ac:dyDescent="0.25">
      <c r="B22" s="31" t="s">
        <v>32</v>
      </c>
      <c r="C22" s="47">
        <v>0</v>
      </c>
      <c r="D22" s="47">
        <v>12972107</v>
      </c>
      <c r="E22" s="74">
        <v>12972107</v>
      </c>
      <c r="F22" s="74">
        <v>5076284.42</v>
      </c>
      <c r="G22" s="44">
        <v>0</v>
      </c>
      <c r="H22" s="28"/>
      <c r="I22" s="29"/>
      <c r="J22" s="29">
        <f t="shared" si="0"/>
        <v>0</v>
      </c>
      <c r="K22" s="29">
        <f t="shared" si="1"/>
        <v>0</v>
      </c>
      <c r="L22" s="30">
        <f t="shared" si="2"/>
        <v>12972107</v>
      </c>
    </row>
    <row r="23" spans="2:12" ht="20.100000000000001" customHeight="1" x14ac:dyDescent="0.25">
      <c r="B23" s="31" t="s">
        <v>33</v>
      </c>
      <c r="C23" s="47">
        <v>0</v>
      </c>
      <c r="D23" s="47">
        <v>26190946</v>
      </c>
      <c r="E23" s="74">
        <v>23105528</v>
      </c>
      <c r="F23" s="74">
        <v>5769820.0300000012</v>
      </c>
      <c r="G23" s="44">
        <v>0</v>
      </c>
      <c r="H23" s="28"/>
      <c r="I23" s="29"/>
      <c r="J23" s="29">
        <f t="shared" si="0"/>
        <v>0</v>
      </c>
      <c r="K23" s="29">
        <f t="shared" si="1"/>
        <v>0</v>
      </c>
      <c r="L23" s="30">
        <f t="shared" si="2"/>
        <v>26190946</v>
      </c>
    </row>
    <row r="24" spans="2:12" ht="20.100000000000001" customHeight="1" x14ac:dyDescent="0.25">
      <c r="B24" s="31" t="s">
        <v>34</v>
      </c>
      <c r="C24" s="47">
        <v>0</v>
      </c>
      <c r="D24" s="47">
        <v>36050195</v>
      </c>
      <c r="E24" s="74">
        <v>26443868</v>
      </c>
      <c r="F24" s="74">
        <v>5955880.29</v>
      </c>
      <c r="G24" s="44">
        <v>0</v>
      </c>
      <c r="H24" s="28"/>
      <c r="I24" s="29"/>
      <c r="J24" s="29">
        <f t="shared" si="0"/>
        <v>0</v>
      </c>
      <c r="K24" s="29">
        <f t="shared" si="1"/>
        <v>0</v>
      </c>
      <c r="L24" s="30">
        <f t="shared" si="2"/>
        <v>36050195</v>
      </c>
    </row>
    <row r="25" spans="2:12" ht="20.100000000000001" customHeight="1" x14ac:dyDescent="0.25">
      <c r="B25" s="31" t="s">
        <v>35</v>
      </c>
      <c r="C25" s="47">
        <v>0</v>
      </c>
      <c r="D25" s="47">
        <v>37073861</v>
      </c>
      <c r="E25" s="74">
        <v>25963840</v>
      </c>
      <c r="F25" s="74">
        <v>2594038.4900000002</v>
      </c>
      <c r="G25" s="44">
        <v>0</v>
      </c>
      <c r="H25" s="28"/>
      <c r="I25" s="29"/>
      <c r="J25" s="29">
        <f t="shared" si="0"/>
        <v>0</v>
      </c>
      <c r="K25" s="29">
        <f t="shared" si="1"/>
        <v>0</v>
      </c>
      <c r="L25" s="30">
        <f t="shared" si="2"/>
        <v>37073861</v>
      </c>
    </row>
    <row r="26" spans="2:12" ht="20.100000000000001" customHeight="1" x14ac:dyDescent="0.25">
      <c r="B26" s="31" t="s">
        <v>36</v>
      </c>
      <c r="C26" s="47">
        <v>0</v>
      </c>
      <c r="D26" s="47">
        <v>30051468</v>
      </c>
      <c r="E26" s="74">
        <v>30013289</v>
      </c>
      <c r="F26" s="74">
        <v>17869611.73</v>
      </c>
      <c r="G26" s="44">
        <v>0</v>
      </c>
      <c r="H26" s="28"/>
      <c r="I26" s="29"/>
      <c r="J26" s="29">
        <f t="shared" si="0"/>
        <v>0</v>
      </c>
      <c r="K26" s="29">
        <f t="shared" si="1"/>
        <v>0</v>
      </c>
      <c r="L26" s="30">
        <f t="shared" si="2"/>
        <v>30051468</v>
      </c>
    </row>
    <row r="27" spans="2:12" ht="20.100000000000001" customHeight="1" x14ac:dyDescent="0.25">
      <c r="B27" s="31" t="s">
        <v>37</v>
      </c>
      <c r="C27" s="47">
        <v>0</v>
      </c>
      <c r="D27" s="47">
        <v>7137908</v>
      </c>
      <c r="E27" s="74">
        <v>7137908</v>
      </c>
      <c r="F27" s="74">
        <v>2064282.0300000003</v>
      </c>
      <c r="G27" s="44">
        <v>0</v>
      </c>
      <c r="H27" s="28"/>
      <c r="I27" s="29"/>
      <c r="J27" s="29">
        <f t="shared" si="0"/>
        <v>0</v>
      </c>
      <c r="K27" s="29">
        <f t="shared" si="1"/>
        <v>0</v>
      </c>
      <c r="L27" s="30">
        <f t="shared" si="2"/>
        <v>7137908</v>
      </c>
    </row>
    <row r="28" spans="2:12" ht="20.100000000000001" customHeight="1" x14ac:dyDescent="0.25">
      <c r="B28" s="31" t="s">
        <v>38</v>
      </c>
      <c r="C28" s="47">
        <v>0</v>
      </c>
      <c r="D28" s="47">
        <v>5973089</v>
      </c>
      <c r="E28" s="74">
        <v>5973089</v>
      </c>
      <c r="F28" s="74">
        <v>2067363.16</v>
      </c>
      <c r="G28" s="44">
        <v>0</v>
      </c>
      <c r="H28" s="28"/>
      <c r="I28" s="29"/>
      <c r="J28" s="29">
        <f t="shared" si="0"/>
        <v>0</v>
      </c>
      <c r="K28" s="29">
        <f t="shared" si="1"/>
        <v>0</v>
      </c>
      <c r="L28" s="30">
        <f t="shared" si="2"/>
        <v>5973089</v>
      </c>
    </row>
    <row r="29" spans="2:12" ht="20.100000000000001" customHeight="1" x14ac:dyDescent="0.25">
      <c r="B29" s="31" t="s">
        <v>39</v>
      </c>
      <c r="C29" s="47">
        <v>0</v>
      </c>
      <c r="D29" s="47">
        <v>4873256</v>
      </c>
      <c r="E29" s="74">
        <f>+D29</f>
        <v>4873256</v>
      </c>
      <c r="F29" s="74">
        <v>2271693.04</v>
      </c>
      <c r="G29" s="44">
        <v>0</v>
      </c>
      <c r="H29" s="28"/>
      <c r="I29" s="29"/>
      <c r="J29" s="29">
        <f t="shared" si="0"/>
        <v>0</v>
      </c>
      <c r="K29" s="29">
        <f t="shared" si="1"/>
        <v>0</v>
      </c>
      <c r="L29" s="30">
        <f t="shared" si="2"/>
        <v>4873256</v>
      </c>
    </row>
    <row r="30" spans="2:12" ht="20.100000000000001" customHeight="1" x14ac:dyDescent="0.25">
      <c r="B30" s="31" t="s">
        <v>40</v>
      </c>
      <c r="C30" s="47">
        <v>0</v>
      </c>
      <c r="D30" s="47">
        <v>6523858</v>
      </c>
      <c r="E30" s="74">
        <f t="shared" ref="E30:E36" si="3">+D30</f>
        <v>6523858</v>
      </c>
      <c r="F30" s="74">
        <v>904356.87</v>
      </c>
      <c r="G30" s="44">
        <v>0</v>
      </c>
      <c r="H30" s="28"/>
      <c r="I30" s="29"/>
      <c r="J30" s="29">
        <f t="shared" si="0"/>
        <v>0</v>
      </c>
      <c r="K30" s="29">
        <f t="shared" si="1"/>
        <v>0</v>
      </c>
      <c r="L30" s="30">
        <f t="shared" si="2"/>
        <v>6523858</v>
      </c>
    </row>
    <row r="31" spans="2:12" ht="20.100000000000001" customHeight="1" x14ac:dyDescent="0.25">
      <c r="B31" s="31" t="s">
        <v>41</v>
      </c>
      <c r="C31" s="47">
        <v>0</v>
      </c>
      <c r="D31" s="47">
        <v>16931972</v>
      </c>
      <c r="E31" s="74">
        <f t="shared" si="3"/>
        <v>16931972</v>
      </c>
      <c r="F31" s="74">
        <v>4097384.06</v>
      </c>
      <c r="G31" s="44">
        <v>0</v>
      </c>
      <c r="H31" s="28"/>
      <c r="I31" s="29"/>
      <c r="J31" s="29">
        <f t="shared" si="0"/>
        <v>0</v>
      </c>
      <c r="K31" s="29">
        <f t="shared" si="1"/>
        <v>0</v>
      </c>
      <c r="L31" s="30">
        <f t="shared" si="2"/>
        <v>16931972</v>
      </c>
    </row>
    <row r="32" spans="2:12" ht="20.100000000000001" customHeight="1" x14ac:dyDescent="0.25">
      <c r="B32" s="31" t="s">
        <v>42</v>
      </c>
      <c r="C32" s="47">
        <v>0</v>
      </c>
      <c r="D32" s="47">
        <v>5821668</v>
      </c>
      <c r="E32" s="74">
        <f t="shared" si="3"/>
        <v>5821668</v>
      </c>
      <c r="F32" s="74">
        <v>741180.24</v>
      </c>
      <c r="G32" s="44">
        <v>0</v>
      </c>
      <c r="H32" s="28"/>
      <c r="I32" s="29"/>
      <c r="J32" s="29">
        <f t="shared" si="0"/>
        <v>0</v>
      </c>
      <c r="K32" s="29">
        <f t="shared" si="1"/>
        <v>0</v>
      </c>
      <c r="L32" s="30">
        <f t="shared" si="2"/>
        <v>5821668</v>
      </c>
    </row>
    <row r="33" spans="2:12" ht="20.100000000000001" customHeight="1" x14ac:dyDescent="0.25">
      <c r="B33" s="31" t="s">
        <v>43</v>
      </c>
      <c r="C33" s="47">
        <v>0</v>
      </c>
      <c r="D33" s="47">
        <v>3359825</v>
      </c>
      <c r="E33" s="74">
        <f t="shared" si="3"/>
        <v>3359825</v>
      </c>
      <c r="F33" s="74">
        <v>865351.80999999994</v>
      </c>
      <c r="G33" s="44">
        <v>44500</v>
      </c>
      <c r="H33" s="28"/>
      <c r="I33" s="29"/>
      <c r="J33" s="29">
        <f t="shared" si="0"/>
        <v>1.3244737449123094E-2</v>
      </c>
      <c r="K33" s="29">
        <f t="shared" si="1"/>
        <v>0</v>
      </c>
      <c r="L33" s="30">
        <f t="shared" si="2"/>
        <v>3315325</v>
      </c>
    </row>
    <row r="34" spans="2:12" ht="20.100000000000001" customHeight="1" x14ac:dyDescent="0.25">
      <c r="B34" s="31" t="s">
        <v>44</v>
      </c>
      <c r="C34" s="47">
        <v>0</v>
      </c>
      <c r="D34" s="47">
        <v>12052690</v>
      </c>
      <c r="E34" s="74">
        <f t="shared" si="3"/>
        <v>12052690</v>
      </c>
      <c r="F34" s="74">
        <v>2840886</v>
      </c>
      <c r="G34" s="44">
        <v>0</v>
      </c>
      <c r="H34" s="28"/>
      <c r="I34" s="29"/>
      <c r="J34" s="29">
        <f t="shared" si="0"/>
        <v>0</v>
      </c>
      <c r="K34" s="29">
        <f t="shared" si="1"/>
        <v>0</v>
      </c>
      <c r="L34" s="30">
        <f t="shared" si="2"/>
        <v>12052690</v>
      </c>
    </row>
    <row r="35" spans="2:12" ht="20.100000000000001" customHeight="1" x14ac:dyDescent="0.25">
      <c r="B35" s="31" t="s">
        <v>45</v>
      </c>
      <c r="C35" s="47">
        <v>0</v>
      </c>
      <c r="D35" s="47">
        <v>6376274</v>
      </c>
      <c r="E35" s="74">
        <f t="shared" si="3"/>
        <v>6376274</v>
      </c>
      <c r="F35" s="74">
        <v>416782.91</v>
      </c>
      <c r="G35" s="44">
        <v>0</v>
      </c>
      <c r="H35" s="28"/>
      <c r="I35" s="29"/>
      <c r="J35" s="29">
        <f t="shared" si="0"/>
        <v>0</v>
      </c>
      <c r="K35" s="29">
        <f t="shared" si="1"/>
        <v>0</v>
      </c>
      <c r="L35" s="30">
        <f t="shared" si="2"/>
        <v>6376274</v>
      </c>
    </row>
    <row r="36" spans="2:12" ht="20.100000000000001" customHeight="1" x14ac:dyDescent="0.25">
      <c r="B36" s="31" t="s">
        <v>61</v>
      </c>
      <c r="C36" s="47">
        <v>0</v>
      </c>
      <c r="D36" s="47">
        <v>0</v>
      </c>
      <c r="E36" s="74">
        <v>0</v>
      </c>
      <c r="F36" s="74">
        <v>0</v>
      </c>
      <c r="G36" s="44">
        <v>0</v>
      </c>
      <c r="H36" s="28"/>
      <c r="I36" s="29"/>
      <c r="J36" s="29">
        <f t="shared" si="0"/>
        <v>0</v>
      </c>
      <c r="K36" s="29"/>
      <c r="L36" s="30">
        <f t="shared" si="2"/>
        <v>0</v>
      </c>
    </row>
    <row r="37" spans="2:12" ht="20.100000000000001" customHeight="1" x14ac:dyDescent="0.25">
      <c r="B37" s="31" t="s">
        <v>47</v>
      </c>
      <c r="C37" s="47">
        <v>0</v>
      </c>
      <c r="D37" s="47">
        <v>0</v>
      </c>
      <c r="E37" s="74">
        <v>0</v>
      </c>
      <c r="F37" s="74">
        <v>0</v>
      </c>
      <c r="G37" s="44">
        <v>0</v>
      </c>
      <c r="H37" s="28"/>
      <c r="I37" s="29"/>
      <c r="J37" s="29">
        <f t="shared" ref="J37:J39" si="4">IF(ISERROR(+G37/E37)=TRUE,0,++G37/E37)</f>
        <v>0</v>
      </c>
      <c r="K37" s="29">
        <f t="shared" ref="K37:K39" si="5">IF(ISERROR(+H37/E37)=TRUE,0,++H37/E37)</f>
        <v>0</v>
      </c>
      <c r="L37" s="30">
        <f t="shared" ref="L37:L39" si="6">+D37-G37</f>
        <v>0</v>
      </c>
    </row>
    <row r="38" spans="2:12" ht="20.100000000000001" customHeight="1" x14ac:dyDescent="0.25">
      <c r="B38" s="31" t="s">
        <v>48</v>
      </c>
      <c r="C38" s="47">
        <v>0</v>
      </c>
      <c r="D38" s="47">
        <v>50783325</v>
      </c>
      <c r="E38" s="74">
        <f t="shared" ref="E38:E43" si="7">+D38</f>
        <v>50783325</v>
      </c>
      <c r="F38" s="74">
        <v>12133155.819999998</v>
      </c>
      <c r="G38" s="44">
        <v>0</v>
      </c>
      <c r="H38" s="28"/>
      <c r="I38" s="29"/>
      <c r="J38" s="29">
        <f t="shared" si="4"/>
        <v>0</v>
      </c>
      <c r="K38" s="29">
        <f t="shared" si="5"/>
        <v>0</v>
      </c>
      <c r="L38" s="30">
        <f t="shared" si="6"/>
        <v>50783325</v>
      </c>
    </row>
    <row r="39" spans="2:12" ht="20.100000000000001" customHeight="1" x14ac:dyDescent="0.25">
      <c r="B39" s="31" t="s">
        <v>49</v>
      </c>
      <c r="C39" s="47">
        <v>0</v>
      </c>
      <c r="D39" s="47">
        <v>2860974</v>
      </c>
      <c r="E39" s="74">
        <f t="shared" si="7"/>
        <v>2860974</v>
      </c>
      <c r="F39" s="74">
        <v>598006.18000000005</v>
      </c>
      <c r="G39" s="44">
        <v>0</v>
      </c>
      <c r="H39" s="28"/>
      <c r="I39" s="29"/>
      <c r="J39" s="29">
        <f t="shared" si="4"/>
        <v>0</v>
      </c>
      <c r="K39" s="29">
        <f t="shared" si="5"/>
        <v>0</v>
      </c>
      <c r="L39" s="30">
        <f t="shared" si="6"/>
        <v>2860974</v>
      </c>
    </row>
    <row r="40" spans="2:12" ht="20.100000000000001" customHeight="1" x14ac:dyDescent="0.25">
      <c r="B40" s="31" t="s">
        <v>50</v>
      </c>
      <c r="C40" s="47">
        <v>0</v>
      </c>
      <c r="D40" s="47">
        <v>13042915</v>
      </c>
      <c r="E40" s="74">
        <f t="shared" si="7"/>
        <v>13042915</v>
      </c>
      <c r="F40" s="74">
        <v>4535943.54</v>
      </c>
      <c r="G40" s="44">
        <v>0</v>
      </c>
      <c r="H40" s="28"/>
      <c r="I40" s="29"/>
      <c r="J40" s="29">
        <f t="shared" si="0"/>
        <v>0</v>
      </c>
      <c r="K40" s="29">
        <f t="shared" si="1"/>
        <v>0</v>
      </c>
      <c r="L40" s="30">
        <f t="shared" si="2"/>
        <v>13042915</v>
      </c>
    </row>
    <row r="41" spans="2:12" ht="20.100000000000001" customHeight="1" x14ac:dyDescent="0.25">
      <c r="B41" s="31" t="s">
        <v>51</v>
      </c>
      <c r="C41" s="47">
        <v>0</v>
      </c>
      <c r="D41" s="47">
        <v>19823258</v>
      </c>
      <c r="E41" s="74">
        <f t="shared" si="7"/>
        <v>19823258</v>
      </c>
      <c r="F41" s="74">
        <v>2822195.23</v>
      </c>
      <c r="G41" s="44">
        <v>0</v>
      </c>
      <c r="H41" s="28"/>
      <c r="I41" s="29"/>
      <c r="J41" s="29">
        <f t="shared" si="0"/>
        <v>0</v>
      </c>
      <c r="K41" s="29">
        <f t="shared" si="1"/>
        <v>0</v>
      </c>
      <c r="L41" s="30">
        <f t="shared" si="2"/>
        <v>19823258</v>
      </c>
    </row>
    <row r="42" spans="2:12" ht="20.100000000000001" customHeight="1" x14ac:dyDescent="0.25">
      <c r="B42" s="31" t="s">
        <v>52</v>
      </c>
      <c r="C42" s="47">
        <v>0</v>
      </c>
      <c r="D42" s="47">
        <v>24688071</v>
      </c>
      <c r="E42" s="74">
        <f t="shared" si="7"/>
        <v>24688071</v>
      </c>
      <c r="F42" s="74">
        <v>634794.02</v>
      </c>
      <c r="G42" s="44">
        <v>0</v>
      </c>
      <c r="H42" s="28"/>
      <c r="I42" s="29"/>
      <c r="J42" s="29">
        <f t="shared" si="0"/>
        <v>0</v>
      </c>
      <c r="K42" s="29">
        <f t="shared" si="1"/>
        <v>0</v>
      </c>
      <c r="L42" s="30">
        <f t="shared" si="2"/>
        <v>24688071</v>
      </c>
    </row>
    <row r="43" spans="2:12" ht="20.100000000000001" customHeight="1" x14ac:dyDescent="0.25">
      <c r="B43" s="31" t="s">
        <v>53</v>
      </c>
      <c r="C43" s="47">
        <v>0</v>
      </c>
      <c r="D43" s="47">
        <v>22498532</v>
      </c>
      <c r="E43" s="74">
        <f t="shared" si="7"/>
        <v>22498532</v>
      </c>
      <c r="F43" s="74">
        <v>224233.59</v>
      </c>
      <c r="G43" s="44">
        <v>0</v>
      </c>
      <c r="H43" s="28"/>
      <c r="I43" s="29"/>
      <c r="J43" s="29">
        <f t="shared" si="0"/>
        <v>0</v>
      </c>
      <c r="K43" s="29">
        <f t="shared" si="1"/>
        <v>0</v>
      </c>
      <c r="L43" s="30">
        <f t="shared" si="2"/>
        <v>22498532</v>
      </c>
    </row>
    <row r="44" spans="2:12" ht="20.100000000000001" customHeight="1" x14ac:dyDescent="0.25">
      <c r="B44" s="31" t="s">
        <v>54</v>
      </c>
      <c r="C44" s="47">
        <v>0</v>
      </c>
      <c r="D44" s="47">
        <v>12404749</v>
      </c>
      <c r="E44" s="74">
        <v>130748781</v>
      </c>
      <c r="F44" s="74">
        <v>364737.04000000004</v>
      </c>
      <c r="G44" s="44">
        <v>0</v>
      </c>
      <c r="H44" s="28"/>
      <c r="I44" s="29"/>
      <c r="J44" s="29">
        <f t="shared" si="0"/>
        <v>0</v>
      </c>
      <c r="K44" s="29">
        <f t="shared" si="1"/>
        <v>0</v>
      </c>
      <c r="L44" s="30">
        <f t="shared" si="2"/>
        <v>12404749</v>
      </c>
    </row>
    <row r="45" spans="2:12" ht="23.25" customHeight="1" x14ac:dyDescent="0.25">
      <c r="B45" s="65" t="s">
        <v>4</v>
      </c>
      <c r="C45" s="78">
        <f>SUM(C13:C44)</f>
        <v>0</v>
      </c>
      <c r="D45" s="78">
        <f t="shared" ref="D45:G45" si="8">SUM(D13:D44)</f>
        <v>475409410</v>
      </c>
      <c r="E45" s="78">
        <f t="shared" si="8"/>
        <v>557377324</v>
      </c>
      <c r="F45" s="78">
        <f t="shared" si="8"/>
        <v>106961911.73000002</v>
      </c>
      <c r="G45" s="78">
        <f t="shared" si="8"/>
        <v>44500</v>
      </c>
      <c r="H45" s="66">
        <f t="shared" ref="H45" si="9">SUM(H13:H44)</f>
        <v>0</v>
      </c>
      <c r="I45" s="67">
        <f>IF(ISERROR(+#REF!/E45)=TRUE,0,++#REF!/E45)</f>
        <v>0</v>
      </c>
      <c r="J45" s="67">
        <f>IF(ISERROR(+G45/E45)=TRUE,0,++G45/E45)</f>
        <v>7.9838195929190695E-5</v>
      </c>
      <c r="K45" s="67">
        <f>IF(ISERROR(+H45/E45)=TRUE,0,++H45/E45)</f>
        <v>0</v>
      </c>
      <c r="L45" s="68">
        <f>SUM(L13:L44)</f>
        <v>475364910</v>
      </c>
    </row>
    <row r="46" spans="2:12" x14ac:dyDescent="0.2">
      <c r="B46" s="11" t="s">
        <v>60</v>
      </c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63</v>
      </c>
      <c r="K51" s="25"/>
    </row>
    <row r="52" spans="2:11" s="24" customFormat="1" x14ac:dyDescent="0.25">
      <c r="B52" s="24" t="s">
        <v>56</v>
      </c>
      <c r="C52" s="79">
        <f>+C45/$C$50</f>
        <v>0</v>
      </c>
      <c r="D52" s="42">
        <f>+D45/$C$50</f>
        <v>475.40940999999998</v>
      </c>
      <c r="E52" s="42">
        <f>+E45/$C$50</f>
        <v>557.37732400000004</v>
      </c>
      <c r="F52" s="42">
        <f>+F45/$C$50</f>
        <v>106.96191173000003</v>
      </c>
      <c r="G52" s="42">
        <f>+G45/$C$50</f>
        <v>4.4499999999999998E-2</v>
      </c>
      <c r="H52" s="24">
        <v>1373981</v>
      </c>
      <c r="K52" s="25"/>
    </row>
    <row r="53" spans="2:11" s="24" customFormat="1" x14ac:dyDescent="0.25">
      <c r="C53" s="42"/>
      <c r="D53" s="42"/>
      <c r="E53" s="42"/>
      <c r="F53" s="42"/>
      <c r="G53" s="42"/>
      <c r="H53" s="24">
        <v>5072</v>
      </c>
      <c r="K53" s="25"/>
    </row>
    <row r="54" spans="2:11" s="24" customFormat="1" x14ac:dyDescent="0.25">
      <c r="C54" s="42"/>
      <c r="D54" s="42"/>
      <c r="E54" s="42"/>
      <c r="F54" s="42"/>
      <c r="G54" s="42"/>
      <c r="H54" s="24">
        <v>3078714.9799999995</v>
      </c>
      <c r="K54" s="25"/>
    </row>
    <row r="55" spans="2:11" s="24" customFormat="1" x14ac:dyDescent="0.25">
      <c r="C55" s="42"/>
      <c r="D55" s="42"/>
      <c r="E55" s="42"/>
      <c r="F55" s="42"/>
      <c r="G55" s="42"/>
      <c r="H55" s="24">
        <v>0</v>
      </c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</sheetData>
  <mergeCells count="10"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  <mergeCell ref="B6:L6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2"/>
  <sheetViews>
    <sheetView showGridLines="0" zoomScale="115" zoomScaleNormal="115" workbookViewId="0">
      <selection activeCell="N37" sqref="N3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3" customFormat="1" x14ac:dyDescent="0.25">
      <c r="A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53" customFormat="1" ht="15" customHeight="1" x14ac:dyDescent="0.25">
      <c r="A2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s="53" customFormat="1" ht="15" customHeight="1" x14ac:dyDescent="0.25">
      <c r="A3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 s="53" customFormat="1" ht="15" customHeight="1" x14ac:dyDescent="0.25">
      <c r="A4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</row>
    <row r="5" spans="1:13" ht="5.0999999999999996" customHeight="1" x14ac:dyDescent="0.25"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3" ht="43.5" customHeight="1" x14ac:dyDescent="0.25">
      <c r="B6" s="49" t="s">
        <v>58</v>
      </c>
      <c r="C6" s="49"/>
      <c r="D6" s="49"/>
      <c r="E6" s="49"/>
      <c r="F6" s="49"/>
      <c r="G6" s="49"/>
      <c r="H6" s="49"/>
      <c r="I6" s="49"/>
      <c r="J6" s="49"/>
      <c r="K6" s="49"/>
      <c r="L6" s="49"/>
    </row>
    <row r="8" spans="1:13" ht="15.75" x14ac:dyDescent="0.25">
      <c r="B8" s="2" t="s">
        <v>14</v>
      </c>
    </row>
    <row r="9" spans="1:13" x14ac:dyDescent="0.2">
      <c r="B9" s="3" t="s">
        <v>1</v>
      </c>
    </row>
    <row r="11" spans="1:13" x14ac:dyDescent="0.25">
      <c r="B11" s="4"/>
      <c r="I11" s="50"/>
      <c r="J11" s="50"/>
      <c r="K11" s="50"/>
    </row>
    <row r="12" spans="1:13" s="5" customFormat="1" ht="15" customHeight="1" x14ac:dyDescent="0.25">
      <c r="B12" s="55" t="s">
        <v>20</v>
      </c>
      <c r="C12" s="56" t="s">
        <v>0</v>
      </c>
      <c r="D12" s="56"/>
      <c r="E12" s="57" t="s">
        <v>8</v>
      </c>
      <c r="F12" s="57" t="s">
        <v>22</v>
      </c>
      <c r="G12" s="57" t="s">
        <v>59</v>
      </c>
      <c r="H12" s="57" t="s">
        <v>15</v>
      </c>
      <c r="I12" s="58" t="s">
        <v>17</v>
      </c>
      <c r="J12" s="58"/>
      <c r="K12" s="58"/>
      <c r="L12" s="59" t="s">
        <v>16</v>
      </c>
    </row>
    <row r="13" spans="1:13" s="5" customFormat="1" ht="40.5" customHeight="1" x14ac:dyDescent="0.25">
      <c r="B13" s="60"/>
      <c r="C13" s="61" t="s">
        <v>3</v>
      </c>
      <c r="D13" s="61" t="s">
        <v>2</v>
      </c>
      <c r="E13" s="62"/>
      <c r="F13" s="62"/>
      <c r="G13" s="62"/>
      <c r="H13" s="62"/>
      <c r="I13" s="61" t="s">
        <v>9</v>
      </c>
      <c r="J13" s="61" t="s">
        <v>10</v>
      </c>
      <c r="K13" s="63" t="s">
        <v>11</v>
      </c>
      <c r="L13" s="64"/>
    </row>
    <row r="14" spans="1:13" ht="20.100000000000001" customHeight="1" x14ac:dyDescent="0.25">
      <c r="B14" s="18" t="s">
        <v>51</v>
      </c>
      <c r="C14" s="19">
        <v>0</v>
      </c>
      <c r="D14" s="19">
        <v>231290</v>
      </c>
      <c r="E14" s="20">
        <v>0</v>
      </c>
      <c r="F14" s="20">
        <v>0</v>
      </c>
      <c r="G14" s="8">
        <v>0</v>
      </c>
      <c r="H14" s="8"/>
      <c r="I14" s="12">
        <f>IF(ISERROR(+#REF!/E14)=TRUE,0,++#REF!/E14)</f>
        <v>0</v>
      </c>
      <c r="J14" s="12">
        <f>IF(ISERROR(+G14/E14)=TRUE,0,++G14/E14)</f>
        <v>0</v>
      </c>
      <c r="K14" s="12">
        <f>IF(ISERROR(+H14/E14)=TRUE,0,++H14/E14)</f>
        <v>0</v>
      </c>
      <c r="L14" s="14">
        <f>+D14-G14</f>
        <v>231290</v>
      </c>
    </row>
    <row r="15" spans="1:13" ht="20.100000000000001" customHeight="1" x14ac:dyDescent="0.25">
      <c r="B15" s="17" t="s">
        <v>52</v>
      </c>
      <c r="C15" s="21">
        <v>0</v>
      </c>
      <c r="D15" s="21">
        <v>654102</v>
      </c>
      <c r="E15" s="16">
        <f t="shared" ref="E15:E17" si="0">+D15*85/100</f>
        <v>555986.69999999995</v>
      </c>
      <c r="F15" s="16">
        <v>42730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654102</v>
      </c>
    </row>
    <row r="16" spans="1:13" ht="20.100000000000001" customHeight="1" x14ac:dyDescent="0.25">
      <c r="B16" s="17" t="s">
        <v>53</v>
      </c>
      <c r="C16" s="21">
        <v>0</v>
      </c>
      <c r="D16" s="21">
        <v>739042</v>
      </c>
      <c r="E16" s="16">
        <f t="shared" si="0"/>
        <v>628185.69999999995</v>
      </c>
      <c r="F16" s="16">
        <v>0</v>
      </c>
      <c r="G16" s="9">
        <v>0</v>
      </c>
      <c r="H16" s="9"/>
      <c r="I16" s="13">
        <f>IF(ISERROR(+#REF!/E16)=TRUE,0,++#REF!/E16)</f>
        <v>0</v>
      </c>
      <c r="J16" s="13">
        <f>IF(ISERROR(+G16/E16)=TRUE,0,++G16/E16)</f>
        <v>0</v>
      </c>
      <c r="K16" s="13">
        <f>IF(ISERROR(+H16/E16)=TRUE,0,++H16/E16)</f>
        <v>0</v>
      </c>
      <c r="L16" s="15">
        <f>+D16-G16</f>
        <v>739042</v>
      </c>
    </row>
    <row r="17" spans="2:12" ht="20.100000000000001" customHeight="1" x14ac:dyDescent="0.25">
      <c r="B17" s="81" t="s">
        <v>54</v>
      </c>
      <c r="C17" s="82">
        <v>0</v>
      </c>
      <c r="D17" s="82">
        <v>188799</v>
      </c>
      <c r="E17" s="83">
        <f>+D17</f>
        <v>188799</v>
      </c>
      <c r="F17" s="83">
        <v>0</v>
      </c>
      <c r="G17" s="84">
        <v>0</v>
      </c>
      <c r="H17" s="84"/>
      <c r="I17" s="85">
        <f>IF(ISERROR(+#REF!/E17)=TRUE,0,++#REF!/E17)</f>
        <v>0</v>
      </c>
      <c r="J17" s="85">
        <f>IF(ISERROR(+G17/E17)=TRUE,0,++G17/E17)</f>
        <v>0</v>
      </c>
      <c r="K17" s="85">
        <f>IF(ISERROR(+H17/E17)=TRUE,0,++H17/E17)</f>
        <v>0</v>
      </c>
      <c r="L17" s="86">
        <f>+D17-G17</f>
        <v>188799</v>
      </c>
    </row>
    <row r="18" spans="2:12" ht="23.25" customHeight="1" x14ac:dyDescent="0.25">
      <c r="B18" s="65" t="s">
        <v>4</v>
      </c>
      <c r="C18" s="78">
        <f t="shared" ref="C18:H18" si="1">SUM(C14:C17)</f>
        <v>0</v>
      </c>
      <c r="D18" s="78">
        <f t="shared" si="1"/>
        <v>1813233</v>
      </c>
      <c r="E18" s="78">
        <f t="shared" si="1"/>
        <v>1372971.4</v>
      </c>
      <c r="F18" s="78">
        <f t="shared" si="1"/>
        <v>42730</v>
      </c>
      <c r="G18" s="78">
        <f t="shared" si="1"/>
        <v>0</v>
      </c>
      <c r="H18" s="66">
        <f t="shared" si="1"/>
        <v>0</v>
      </c>
      <c r="I18" s="67">
        <f>IF(ISERROR(+#REF!/E18)=TRUE,0,++#REF!/E18)</f>
        <v>0</v>
      </c>
      <c r="J18" s="67">
        <f>IF(ISERROR(+G18/E18)=TRUE,0,++G18/E18)</f>
        <v>0</v>
      </c>
      <c r="K18" s="67">
        <f>IF(ISERROR(+H18/E18)=TRUE,0,++H18/E18)</f>
        <v>0</v>
      </c>
      <c r="L18" s="68">
        <f>SUM(L14:L17)</f>
        <v>1813233</v>
      </c>
    </row>
    <row r="19" spans="2:12" x14ac:dyDescent="0.2">
      <c r="B19" s="11" t="s">
        <v>62</v>
      </c>
    </row>
    <row r="20" spans="2:12" s="24" customFormat="1" x14ac:dyDescent="0.25">
      <c r="K20" s="25"/>
    </row>
    <row r="21" spans="2:12" s="24" customFormat="1" x14ac:dyDescent="0.25">
      <c r="K21" s="25"/>
    </row>
    <row r="22" spans="2:12" s="24" customFormat="1" x14ac:dyDescent="0.25">
      <c r="K22" s="25"/>
    </row>
    <row r="23" spans="2:12" s="24" customFormat="1" x14ac:dyDescent="0.25">
      <c r="C23" s="24">
        <v>1000000</v>
      </c>
      <c r="K23" s="25"/>
    </row>
    <row r="24" spans="2:12" s="24" customFormat="1" x14ac:dyDescent="0.25">
      <c r="B24" s="32" t="s">
        <v>55</v>
      </c>
      <c r="C24" s="32" t="s">
        <v>3</v>
      </c>
      <c r="D24" s="32" t="s">
        <v>2</v>
      </c>
      <c r="E24" s="33" t="s">
        <v>18</v>
      </c>
      <c r="F24" s="33" t="s">
        <v>19</v>
      </c>
      <c r="G24" s="33" t="s">
        <v>63</v>
      </c>
      <c r="K24" s="25"/>
    </row>
    <row r="25" spans="2:12" s="24" customFormat="1" x14ac:dyDescent="0.25">
      <c r="B25" s="24" t="s">
        <v>56</v>
      </c>
      <c r="C25" s="79">
        <f>+C18/$C$23</f>
        <v>0</v>
      </c>
      <c r="D25" s="42">
        <f>+D18/$C$23</f>
        <v>1.8132330000000001</v>
      </c>
      <c r="E25" s="42">
        <f>+E18/$C$23</f>
        <v>1.3729714</v>
      </c>
      <c r="F25" s="42">
        <f>+F18/$C$23</f>
        <v>4.2729999999999997E-2</v>
      </c>
      <c r="G25" s="42">
        <f>+G18/$C$23</f>
        <v>0</v>
      </c>
      <c r="H25" s="24">
        <v>1373981</v>
      </c>
      <c r="K25" s="25"/>
    </row>
    <row r="26" spans="2:12" s="24" customFormat="1" x14ac:dyDescent="0.25">
      <c r="C26" s="42"/>
      <c r="D26" s="42"/>
      <c r="E26" s="42"/>
      <c r="F26" s="42"/>
      <c r="G26" s="42"/>
      <c r="H26" s="24">
        <v>5072</v>
      </c>
      <c r="K26" s="25"/>
    </row>
    <row r="27" spans="2:12" s="24" customFormat="1" x14ac:dyDescent="0.25">
      <c r="C27" s="42"/>
      <c r="D27" s="42"/>
      <c r="E27" s="42"/>
      <c r="F27" s="42"/>
      <c r="G27" s="42"/>
      <c r="H27" s="24">
        <v>3078714.9799999995</v>
      </c>
      <c r="K27" s="25"/>
    </row>
    <row r="28" spans="2:12" s="24" customFormat="1" x14ac:dyDescent="0.25">
      <c r="C28" s="42"/>
      <c r="D28" s="42"/>
      <c r="E28" s="42"/>
      <c r="F28" s="42"/>
      <c r="G28" s="42"/>
      <c r="H28" s="24">
        <v>0</v>
      </c>
      <c r="K28" s="25"/>
    </row>
    <row r="29" spans="2:12" s="24" customFormat="1" x14ac:dyDescent="0.25">
      <c r="K29" s="25"/>
    </row>
    <row r="30" spans="2:12" s="24" customFormat="1" x14ac:dyDescent="0.25">
      <c r="K30" s="25"/>
    </row>
    <row r="31" spans="2:12" s="24" customFormat="1" x14ac:dyDescent="0.25">
      <c r="K31" s="25"/>
    </row>
    <row r="32" spans="2:12" s="24" customFormat="1" x14ac:dyDescent="0.25">
      <c r="K32" s="25"/>
    </row>
  </sheetData>
  <mergeCells count="10">
    <mergeCell ref="L12:L13"/>
    <mergeCell ref="I11:K11"/>
    <mergeCell ref="B12:B13"/>
    <mergeCell ref="C12:D12"/>
    <mergeCell ref="E12:E13"/>
    <mergeCell ref="F12:F13"/>
    <mergeCell ref="G12:G13"/>
    <mergeCell ref="H12:H13"/>
    <mergeCell ref="I12:K12"/>
    <mergeCell ref="B6:L6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2019-03-20T22:25:43Z</dcterms:modified>
</cp:coreProperties>
</file>