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9\2.- Información a Comunicaciones\PCA - 2018\2. Febrero\"/>
    </mc:Choice>
  </mc:AlternateContent>
  <bookViews>
    <workbookView xWindow="120" yWindow="225" windowWidth="17595" windowHeight="9855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RO!$B$11:$L$44</definedName>
    <definedName name="_xlnm.Print_Area" localSheetId="3">DYT!$B$2:$L$47</definedName>
    <definedName name="_xlnm.Print_Area" localSheetId="4">RD!$B$2:$L$19</definedName>
    <definedName name="_xlnm.Print_Area" localSheetId="1">RDR!$B$2:$L$47</definedName>
    <definedName name="_xlnm.Print_Area" localSheetId="0">RO!$B$2:$L$47</definedName>
    <definedName name="_xlnm.Print_Area" localSheetId="2">ROOC!$B$2:$L$24</definedName>
  </definedNames>
  <calcPr calcId="152511"/>
</workbook>
</file>

<file path=xl/calcChain.xml><?xml version="1.0" encoding="utf-8"?>
<calcChain xmlns="http://schemas.openxmlformats.org/spreadsheetml/2006/main">
  <c r="E16" i="7" l="1"/>
  <c r="E43" i="6"/>
  <c r="E42" i="6"/>
  <c r="E41" i="6"/>
  <c r="E40" i="6"/>
  <c r="E39" i="6"/>
  <c r="E38" i="6"/>
  <c r="E35" i="6"/>
  <c r="E34" i="6"/>
  <c r="E33" i="6"/>
  <c r="E32" i="6"/>
  <c r="E31" i="6"/>
  <c r="E30" i="6"/>
  <c r="E29" i="6"/>
  <c r="J36" i="6"/>
  <c r="L36" i="6"/>
  <c r="E52" i="1"/>
  <c r="D52" i="1"/>
  <c r="C52" i="1"/>
  <c r="E52" i="4"/>
  <c r="L39" i="6" l="1"/>
  <c r="K39" i="6"/>
  <c r="J39" i="6"/>
  <c r="L38" i="6"/>
  <c r="K38" i="6"/>
  <c r="J38" i="6"/>
  <c r="L37" i="6"/>
  <c r="K37" i="6"/>
  <c r="J37" i="6"/>
  <c r="C45" i="6"/>
  <c r="C52" i="6" s="1"/>
  <c r="D45" i="6"/>
  <c r="D52" i="6" s="1"/>
  <c r="G22" i="5" l="1"/>
  <c r="G29" i="5" s="1"/>
  <c r="F22" i="5"/>
  <c r="F29" i="5" s="1"/>
  <c r="E22" i="5"/>
  <c r="E29" i="5" s="1"/>
  <c r="D22" i="5"/>
  <c r="D29" i="5" s="1"/>
  <c r="C22" i="5"/>
  <c r="C29" i="5" s="1"/>
  <c r="G45" i="6" l="1"/>
  <c r="G52" i="6" s="1"/>
  <c r="F45" i="6"/>
  <c r="F52" i="6" s="1"/>
  <c r="E45" i="6"/>
  <c r="E52" i="6" s="1"/>
  <c r="L20" i="5" l="1"/>
  <c r="K20" i="5"/>
  <c r="J20" i="5"/>
  <c r="L19" i="5"/>
  <c r="K19" i="5"/>
  <c r="J19" i="5"/>
  <c r="L17" i="5"/>
  <c r="K17" i="5"/>
  <c r="J17" i="5"/>
  <c r="L16" i="5"/>
  <c r="K16" i="5"/>
  <c r="J16" i="5"/>
  <c r="L15" i="5"/>
  <c r="K15" i="5"/>
  <c r="J15" i="5"/>
  <c r="L14" i="5"/>
  <c r="K14" i="5"/>
  <c r="J14" i="5"/>
  <c r="L44" i="6" l="1"/>
  <c r="K44" i="6"/>
  <c r="J44" i="6"/>
  <c r="L43" i="6"/>
  <c r="K43" i="6"/>
  <c r="J43" i="6"/>
  <c r="L42" i="6"/>
  <c r="K42" i="6"/>
  <c r="J42" i="6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L44" i="4" l="1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4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4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J18" i="1" l="1"/>
  <c r="J26" i="1"/>
  <c r="J34" i="1"/>
  <c r="J42" i="1"/>
  <c r="K22" i="1"/>
  <c r="K31" i="1"/>
  <c r="J38" i="1"/>
  <c r="J30" i="1"/>
  <c r="K15" i="1"/>
  <c r="K37" i="1"/>
  <c r="J20" i="1"/>
  <c r="J28" i="1"/>
  <c r="J36" i="1"/>
  <c r="J44" i="1"/>
  <c r="C45" i="1"/>
  <c r="D45" i="1"/>
  <c r="C45" i="4" l="1"/>
  <c r="C52" i="4" s="1"/>
  <c r="E15" i="7" l="1"/>
  <c r="E14" i="7"/>
  <c r="G45" i="4" l="1"/>
  <c r="G52" i="4" s="1"/>
  <c r="F45" i="4"/>
  <c r="F52" i="4" s="1"/>
  <c r="D45" i="4"/>
  <c r="D52" i="4" s="1"/>
  <c r="G17" i="7"/>
  <c r="G24" i="7" s="1"/>
  <c r="F17" i="7"/>
  <c r="F24" i="7" s="1"/>
  <c r="E17" i="7"/>
  <c r="E24" i="7" s="1"/>
  <c r="D17" i="7"/>
  <c r="D24" i="7" s="1"/>
  <c r="G45" i="1"/>
  <c r="G52" i="1" s="1"/>
  <c r="F45" i="1"/>
  <c r="F52" i="1" s="1"/>
  <c r="C17" i="7"/>
  <c r="C24" i="7" s="1"/>
  <c r="L21" i="5" l="1"/>
  <c r="L18" i="5"/>
  <c r="L16" i="7"/>
  <c r="L15" i="7"/>
  <c r="L14" i="7"/>
  <c r="L13" i="4"/>
  <c r="L13" i="6"/>
  <c r="L13" i="5"/>
  <c r="L13" i="7"/>
  <c r="L13" i="1"/>
  <c r="E45" i="4"/>
  <c r="E45" i="1" l="1"/>
  <c r="H17" i="7" l="1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5" i="1"/>
  <c r="I13" i="1"/>
  <c r="H45" i="6"/>
  <c r="K13" i="6"/>
  <c r="J13" i="6"/>
  <c r="I13" i="6"/>
  <c r="H22" i="5"/>
  <c r="K21" i="5"/>
  <c r="J21" i="5"/>
  <c r="I21" i="5"/>
  <c r="I20" i="5"/>
  <c r="K18" i="5"/>
  <c r="J18" i="5"/>
  <c r="I18" i="5"/>
  <c r="K13" i="5"/>
  <c r="J13" i="5"/>
  <c r="I13" i="5"/>
  <c r="H45" i="4"/>
  <c r="I14" i="4"/>
  <c r="K13" i="4"/>
  <c r="J13" i="4"/>
  <c r="I13" i="4"/>
  <c r="K13" i="1"/>
  <c r="J13" i="1"/>
  <c r="L22" i="5" l="1"/>
  <c r="L45" i="6"/>
  <c r="L45" i="4"/>
  <c r="L45" i="1"/>
  <c r="I17" i="7"/>
  <c r="K17" i="7"/>
  <c r="J17" i="7"/>
  <c r="J45" i="6"/>
  <c r="I45" i="6"/>
  <c r="K45" i="6"/>
  <c r="I22" i="5"/>
  <c r="K22" i="5"/>
  <c r="J22" i="5"/>
  <c r="I45" i="4"/>
  <c r="K45" i="4"/>
  <c r="J45" i="4"/>
  <c r="K45" i="1"/>
  <c r="I45" i="1" l="1"/>
  <c r="J45" i="1"/>
</calcChain>
</file>

<file path=xl/sharedStrings.xml><?xml version="1.0" encoding="utf-8"?>
<sst xmlns="http://schemas.openxmlformats.org/spreadsheetml/2006/main" count="239" uniqueCount="63">
  <si>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</si>
  <si>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</si>
  <si>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</si>
  <si>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</si>
  <si>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</si>
  <si>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</si>
  <si>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</si>
  <si>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</si>
  <si>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</si>
  <si>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</si>
  <si>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</si>
  <si>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</si>
  <si>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</si>
  <si>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</si>
  <si>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</si>
  <si>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</si>
  <si>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</si>
  <si>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</si>
  <si>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</si>
  <si>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</si>
  <si>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</si>
  <si>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</si>
  <si>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</si>
  <si>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</si>
  <si>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</si>
  <si>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</si>
  <si>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</si>
  <si>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</si>
  <si>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</si>
  <si>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</si>
  <si>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</si>
  <si>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</si>
  <si>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</si>
  <si>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</si>
  <si>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</si>
  <si>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</si>
  <si>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</si>
  <si>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</si>
  <si>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</si>
  <si>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</si>
  <si>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</si>
  <si>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</si>
  <si>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</si>
  <si>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</si>
  <si>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049  HOSPITAL SAN JUAN DE LURIGANCHO</t>
  </si>
  <si>
    <t>050  HOSPITAL VITARTE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</si>
  <si>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</si>
  <si>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</si>
  <si>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</si>
  <si>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</si>
  <si>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</si>
  <si>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</si>
  <si>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</si>
  <si>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</si>
  <si>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</si>
  <si>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PLIEGO</t>
  </si>
  <si>
    <t>011 MINISTERIO DE SALUD</t>
  </si>
  <si>
    <t>COMP ANUAL</t>
  </si>
  <si>
    <t>124   CENTRO NACIONAL DE ABASTECIMIENTOS DE RECURSOS ESTRATEGICOS DE SALUD</t>
  </si>
  <si>
    <t>EJECUCION PRESUPUESTAL MENSUALIZADA DE GASTOS 
AL MES DE FEBRERO - 2019</t>
  </si>
  <si>
    <t>DEV. A FEBRERO</t>
  </si>
  <si>
    <t>Fuente: SIAF, Consulta Amigable y Base de Datos al 28 de Febrero del 2019</t>
  </si>
  <si>
    <t>DEVENGADO
A FEBRERO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</si>
</sst>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87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164" fontId="23" fillId="34" borderId="3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34" borderId="2" xfId="0" applyNumberFormat="1" applyFont="1" applyFill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5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6" borderId="18" xfId="0" applyNumberFormat="1" applyFont="1" applyFill="1" applyBorder="1" applyAlignment="1">
      <alignment horizontal="center" vertical="center" wrapText="1"/>
    </xf>
    <xf numFmtId="165" fontId="24" fillId="36" borderId="18" xfId="1" applyNumberFormat="1" applyFont="1" applyFill="1" applyBorder="1" applyAlignment="1">
      <alignment horizontal="center" vertical="center" wrapText="1"/>
    </xf>
    <xf numFmtId="3" fontId="6" fillId="36" borderId="1" xfId="0" applyNumberFormat="1" applyFont="1" applyFill="1" applyBorder="1" applyAlignment="1">
      <alignment horizontal="center" vertical="center"/>
    </xf>
    <xf numFmtId="3" fontId="6" fillId="36" borderId="1" xfId="0" applyNumberFormat="1" applyFont="1" applyFill="1" applyBorder="1" applyAlignment="1">
      <alignment vertical="center"/>
    </xf>
    <xf numFmtId="165" fontId="6" fillId="36" borderId="1" xfId="1" applyNumberFormat="1" applyFont="1" applyFill="1" applyBorder="1" applyAlignment="1">
      <alignment vertical="center"/>
    </xf>
    <xf numFmtId="3" fontId="6" fillId="36" borderId="1" xfId="1" applyNumberFormat="1" applyFont="1" applyFill="1" applyBorder="1" applyAlignment="1">
      <alignment vertical="center"/>
    </xf>
    <xf numFmtId="164" fontId="0" fillId="37" borderId="2" xfId="0" applyNumberFormat="1" applyFill="1" applyBorder="1" applyAlignment="1">
      <alignment vertical="center"/>
    </xf>
    <xf numFmtId="164" fontId="0" fillId="37" borderId="23" xfId="0" applyNumberFormat="1" applyFill="1" applyBorder="1" applyAlignment="1">
      <alignment vertical="center"/>
    </xf>
    <xf numFmtId="164" fontId="0" fillId="37" borderId="3" xfId="0" applyNumberFormat="1" applyFill="1" applyBorder="1" applyAlignment="1">
      <alignment vertical="center"/>
    </xf>
    <xf numFmtId="164" fontId="23" fillId="37" borderId="3" xfId="0" applyNumberFormat="1" applyFont="1" applyFill="1" applyBorder="1" applyAlignment="1">
      <alignment vertical="center"/>
    </xf>
    <xf numFmtId="41" fontId="23" fillId="37" borderId="2" xfId="0" applyNumberFormat="1" applyFont="1" applyFill="1" applyBorder="1" applyAlignment="1">
      <alignment vertical="center"/>
    </xf>
    <xf numFmtId="41" fontId="23" fillId="37" borderId="23" xfId="0" applyNumberFormat="1" applyFont="1" applyFill="1" applyBorder="1" applyAlignment="1">
      <alignment vertical="center"/>
    </xf>
    <xf numFmtId="41" fontId="0" fillId="37" borderId="2" xfId="0" applyNumberFormat="1" applyFill="1" applyBorder="1" applyAlignment="1">
      <alignment vertical="center"/>
    </xf>
    <xf numFmtId="41" fontId="0" fillId="37" borderId="23" xfId="0" applyNumberFormat="1" applyFill="1" applyBorder="1" applyAlignment="1">
      <alignment vertical="center"/>
    </xf>
    <xf numFmtId="41" fontId="0" fillId="37" borderId="3" xfId="0" applyNumberFormat="1" applyFill="1" applyBorder="1" applyAlignment="1">
      <alignment vertical="center"/>
    </xf>
    <xf numFmtId="41" fontId="6" fillId="36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23" fillId="34" borderId="24" xfId="0" applyNumberFormat="1" applyFont="1" applyFill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6" borderId="16" xfId="0" applyNumberFormat="1" applyFont="1" applyFill="1" applyBorder="1" applyAlignment="1">
      <alignment horizontal="center" vertical="center" wrapText="1"/>
    </xf>
    <xf numFmtId="3" fontId="24" fillId="36" borderId="19" xfId="0" applyNumberFormat="1" applyFont="1" applyFill="1" applyBorder="1" applyAlignment="1">
      <alignment horizontal="center" vertical="center"/>
    </xf>
    <xf numFmtId="3" fontId="24" fillId="36" borderId="15" xfId="0" applyNumberFormat="1" applyFont="1" applyFill="1" applyBorder="1" applyAlignment="1">
      <alignment horizontal="center" vertical="center" wrapText="1"/>
    </xf>
    <xf numFmtId="3" fontId="24" fillId="36" borderId="18" xfId="0" applyNumberFormat="1" applyFont="1" applyFill="1" applyBorder="1" applyAlignment="1">
      <alignment horizontal="center" vertical="center"/>
    </xf>
    <xf numFmtId="3" fontId="24" fillId="36" borderId="15" xfId="0" applyNumberFormat="1" applyFont="1" applyFill="1" applyBorder="1" applyAlignment="1">
      <alignment horizontal="center" vertical="center"/>
    </xf>
    <xf numFmtId="3" fontId="24" fillId="36" borderId="14" xfId="0" applyNumberFormat="1" applyFont="1" applyFill="1" applyBorder="1" applyAlignment="1">
      <alignment horizontal="center" vertical="center"/>
    </xf>
    <xf numFmtId="3" fontId="24" fillId="36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6" borderId="15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A FEBRERO</c:v>
                </c:pt>
              </c:strCache>
            </c:strRef>
          </c:cat>
          <c:val>
            <c:numRef>
              <c:f>RO!$C$52:$G$52</c:f>
              <c:numCache>
                <c:formatCode>_ * #,##0.0_ ;_ * \-#,##0.0_ ;_ * "-"??_ ;_ @_ </c:formatCode>
                <c:ptCount val="5"/>
                <c:pt idx="0">
                  <c:v>6628.7807519999997</c:v>
                </c:pt>
                <c:pt idx="1">
                  <c:v>6442.325143</c:v>
                </c:pt>
                <c:pt idx="2">
                  <c:v>5109.5423449999998</c:v>
                </c:pt>
                <c:pt idx="3">
                  <c:v>2351.2289361700005</c:v>
                </c:pt>
                <c:pt idx="4">
                  <c:v>598.90778513999999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39000224"/>
        <c:axId val="-138998048"/>
        <c:axId val="0"/>
      </c:bar3DChart>
      <c:catAx>
        <c:axId val="-139000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38998048"/>
        <c:crosses val="autoZero"/>
        <c:auto val="1"/>
        <c:lblAlgn val="ctr"/>
        <c:lblOffset val="100"/>
        <c:noMultiLvlLbl val="0"/>
      </c:catAx>
      <c:valAx>
        <c:axId val="-138998048"/>
        <c:scaling>
          <c:orientation val="minMax"/>
        </c:scaling>
        <c:delete val="0"/>
        <c:axPos val="l"/>
        <c:numFmt formatCode="_ * #,##0.0_ ;_ * \-#,##0.0_ ;_ * &quot;-&quot;??_ ;_ @_ " sourceLinked="1"/>
        <c:majorTickMark val="none"/>
        <c:minorTickMark val="none"/>
        <c:tickLblPos val="nextTo"/>
        <c:crossAx val="-1390002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216771227397666"/>
          <c:y val="0.93717246800920673"/>
          <c:w val="0.40023540674855251"/>
          <c:h val="5.082188574481705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A FEBRERO</c:v>
                </c:pt>
              </c:strCache>
            </c:strRef>
          </c:cat>
          <c:val>
            <c:numRef>
              <c:f>RDR!$C$52:$G$52</c:f>
              <c:numCache>
                <c:formatCode>#,##0.0</c:formatCode>
                <c:ptCount val="5"/>
                <c:pt idx="0">
                  <c:v>214.674734</c:v>
                </c:pt>
                <c:pt idx="1">
                  <c:v>305.104197</c:v>
                </c:pt>
                <c:pt idx="2">
                  <c:v>214.674734</c:v>
                </c:pt>
                <c:pt idx="3">
                  <c:v>51.291885559999997</c:v>
                </c:pt>
                <c:pt idx="4">
                  <c:v>12.243627440000003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39007840"/>
        <c:axId val="-139006208"/>
        <c:axId val="0"/>
      </c:bar3DChart>
      <c:catAx>
        <c:axId val="-139007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39006208"/>
        <c:crosses val="autoZero"/>
        <c:auto val="1"/>
        <c:lblAlgn val="ctr"/>
        <c:lblOffset val="100"/>
        <c:noMultiLvlLbl val="0"/>
      </c:catAx>
      <c:valAx>
        <c:axId val="-13900620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390078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ROOC!$B$29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ROOC!$C$28:$G$28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DEV. A FEBRERO</c:v>
                </c:pt>
              </c:strCache>
            </c:strRef>
          </c:cat>
          <c:val>
            <c:numRef>
              <c:f>ROOC!$C$29:$G$29</c:f>
              <c:numCache>
                <c:formatCode>#,##0.0</c:formatCode>
                <c:ptCount val="5"/>
                <c:pt idx="0">
                  <c:v>249.02800500000001</c:v>
                </c:pt>
                <c:pt idx="1">
                  <c:v>154.19383300000001</c:v>
                </c:pt>
                <c:pt idx="2">
                  <c:v>141.05537100000001</c:v>
                </c:pt>
                <c:pt idx="3">
                  <c:v>3.3515933599999999</c:v>
                </c:pt>
                <c:pt idx="4">
                  <c:v>0.57371355000000002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38998592"/>
        <c:axId val="-139001856"/>
        <c:axId val="0"/>
      </c:bar3DChart>
      <c:catAx>
        <c:axId val="-138998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39001856"/>
        <c:crosses val="autoZero"/>
        <c:auto val="1"/>
        <c:lblAlgn val="ctr"/>
        <c:lblOffset val="100"/>
        <c:noMultiLvlLbl val="0"/>
      </c:catAx>
      <c:valAx>
        <c:axId val="-13900185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389985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A FEBRERO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475.40940999999998</c:v>
                </c:pt>
                <c:pt idx="2">
                  <c:v>557.37732400000004</c:v>
                </c:pt>
                <c:pt idx="3">
                  <c:v>106.96191173000003</c:v>
                </c:pt>
                <c:pt idx="4">
                  <c:v>15.8371408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38999136"/>
        <c:axId val="-139005120"/>
        <c:axId val="0"/>
      </c:bar3DChart>
      <c:catAx>
        <c:axId val="-138999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39005120"/>
        <c:crosses val="autoZero"/>
        <c:auto val="1"/>
        <c:lblAlgn val="ctr"/>
        <c:lblOffset val="100"/>
        <c:noMultiLvlLbl val="0"/>
      </c:catAx>
      <c:valAx>
        <c:axId val="-13900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1389991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0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A FEBRERO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1.8132330000000001</c:v>
                </c:pt>
                <c:pt idx="2">
                  <c:v>1.3729714</c:v>
                </c:pt>
                <c:pt idx="3">
                  <c:v>4.2729999999999997E-2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8997504"/>
        <c:axId val="-138996960"/>
        <c:axId val="0"/>
      </c:bar3DChart>
      <c:catAx>
        <c:axId val="-13899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8996960"/>
        <c:crosses val="autoZero"/>
        <c:auto val="1"/>
        <c:lblAlgn val="ctr"/>
        <c:lblOffset val="100"/>
        <c:noMultiLvlLbl val="0"/>
      </c:catAx>
      <c:valAx>
        <c:axId val="-138996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8997504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chemeClr val="accent2">
              <a:lumMod val="75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354708</xdr:colOff>
      <xdr:row>46</xdr:row>
      <xdr:rowOff>181881</xdr:rowOff>
    </xdr:from>
    <xdr:to>
      <xdr:col>11</xdr:col>
      <xdr:colOff>1015855</xdr:colOff>
      <xdr:row>72</xdr:row>
      <xdr:rowOff>148264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70518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uadroTexto 5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342744</xdr:colOff>
      <xdr:row>46</xdr:row>
      <xdr:rowOff>187020</xdr:rowOff>
    </xdr:from>
    <xdr:to>
      <xdr:col>11</xdr:col>
      <xdr:colOff>992685</xdr:colOff>
      <xdr:row>89</xdr:row>
      <xdr:rowOff>153403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69760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363390</xdr:colOff>
      <xdr:row>24</xdr:row>
      <xdr:rowOff>56188</xdr:rowOff>
    </xdr:from>
    <xdr:to>
      <xdr:col>12</xdr:col>
      <xdr:colOff>38419</xdr:colOff>
      <xdr:row>50</xdr:row>
      <xdr:rowOff>178334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74077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375745</xdr:colOff>
      <xdr:row>47</xdr:row>
      <xdr:rowOff>17859</xdr:rowOff>
    </xdr:from>
    <xdr:to>
      <xdr:col>11</xdr:col>
      <xdr:colOff>1003274</xdr:colOff>
      <xdr:row>84</xdr:row>
      <xdr:rowOff>116612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75097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71474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  <xdr:twoCellAnchor>
    <xdr:from>
      <xdr:col>0</xdr:col>
      <xdr:colOff>335444</xdr:colOff>
      <xdr:row>18</xdr:row>
      <xdr:rowOff>164824</xdr:rowOff>
    </xdr:from>
    <xdr:to>
      <xdr:col>12</xdr:col>
      <xdr:colOff>74542</xdr:colOff>
      <xdr:row>47</xdr:row>
      <xdr:rowOff>49696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1"/>
  <sheetViews>
    <sheetView showGridLines="0" tabSelected="1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6" width="20.7109375" style="1" customWidth="1"/>
    <col min="7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1.42578125" style="1"/>
    <col min="14" max="14" width="12.7109375" style="1" bestFit="1" customWidth="1"/>
    <col min="15" max="16384" width="11.42578125" style="1"/>
  </cols>
  <sheetData>
    <row r="1" spans="1:13" s="50" customFormat="1" x14ac:dyDescent="0.25">
      <c r="A1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s="50" customFormat="1" x14ac:dyDescent="0.25">
      <c r="A2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s="50" customFormat="1" x14ac:dyDescent="0.25">
      <c r="A3"/>
      <c r="B3" s="49"/>
      <c r="C3" s="51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s="50" customFormat="1" x14ac:dyDescent="0.25">
      <c r="A4"/>
      <c r="B4" s="49"/>
      <c r="C4" s="51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ht="5.0999999999999996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ht="43.5" customHeight="1" x14ac:dyDescent="0.25">
      <c r="B6" s="76" t="s">
        <v>59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3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13</v>
      </c>
      <c r="F11" s="80" t="s">
        <v>22</v>
      </c>
      <c r="G11" s="80" t="s">
        <v>62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52" t="s">
        <v>3</v>
      </c>
      <c r="D12" s="52" t="s">
        <v>2</v>
      </c>
      <c r="E12" s="81"/>
      <c r="F12" s="81"/>
      <c r="G12" s="81"/>
      <c r="H12" s="81"/>
      <c r="I12" s="52" t="s">
        <v>9</v>
      </c>
      <c r="J12" s="52" t="s">
        <v>10</v>
      </c>
      <c r="K12" s="53" t="s">
        <v>11</v>
      </c>
      <c r="L12" s="79"/>
    </row>
    <row r="13" spans="1:13" ht="20.100000000000001" customHeight="1" x14ac:dyDescent="0.25">
      <c r="B13" s="6" t="s">
        <v>23</v>
      </c>
      <c r="C13" s="8">
        <v>3063162855</v>
      </c>
      <c r="D13" s="8">
        <v>2687427944</v>
      </c>
      <c r="E13" s="58">
        <v>1593004808</v>
      </c>
      <c r="F13" s="58">
        <v>378096042.81999975</v>
      </c>
      <c r="G13" s="8">
        <v>139955894.58999991</v>
      </c>
      <c r="H13" s="8"/>
      <c r="I13" s="12">
        <f>IF(ISERROR(+#REF!/E13)=TRUE,0,++#REF!/E13)</f>
        <v>0</v>
      </c>
      <c r="J13" s="12">
        <f>IF(ISERROR(+G13/E13)=TRUE,0,++G13/E13)</f>
        <v>8.7856542483203806E-2</v>
      </c>
      <c r="K13" s="12">
        <f>IF(ISERROR(+H13/E13)=TRUE,0,++H13/E13)</f>
        <v>0</v>
      </c>
      <c r="L13" s="14">
        <f>+D13-G13</f>
        <v>2547472049.4099998</v>
      </c>
    </row>
    <row r="14" spans="1:13" ht="20.100000000000001" customHeight="1" x14ac:dyDescent="0.25">
      <c r="B14" s="27" t="s">
        <v>24</v>
      </c>
      <c r="C14" s="28">
        <v>33324121</v>
      </c>
      <c r="D14" s="28">
        <v>34269572</v>
      </c>
      <c r="E14" s="59">
        <v>34269572</v>
      </c>
      <c r="F14" s="59">
        <v>25765834.639999997</v>
      </c>
      <c r="G14" s="28">
        <v>5494092.410000002</v>
      </c>
      <c r="H14" s="28"/>
      <c r="I14" s="29"/>
      <c r="J14" s="29">
        <f t="shared" ref="J14:J44" si="0">IF(ISERROR(+G14/E14)=TRUE,0,++G14/E14)</f>
        <v>0.16031984321251522</v>
      </c>
      <c r="K14" s="29">
        <f t="shared" ref="K14:K44" si="1">IF(ISERROR(+H14/E14)=TRUE,0,++H14/E14)</f>
        <v>0</v>
      </c>
      <c r="L14" s="30">
        <f t="shared" ref="L14:L44" si="2">+D14-G14</f>
        <v>28775479.589999996</v>
      </c>
    </row>
    <row r="15" spans="1:13" ht="20.100000000000001" customHeight="1" x14ac:dyDescent="0.25">
      <c r="B15" s="27" t="s">
        <v>25</v>
      </c>
      <c r="C15" s="28">
        <v>41944234</v>
      </c>
      <c r="D15" s="28">
        <v>43127803</v>
      </c>
      <c r="E15" s="59">
        <v>43126808</v>
      </c>
      <c r="F15" s="59">
        <v>35818298.519999996</v>
      </c>
      <c r="G15" s="28">
        <v>6919303.4699999979</v>
      </c>
      <c r="H15" s="28"/>
      <c r="I15" s="29"/>
      <c r="J15" s="29">
        <f t="shared" si="0"/>
        <v>0.16044089026945835</v>
      </c>
      <c r="K15" s="29">
        <f t="shared" si="1"/>
        <v>0</v>
      </c>
      <c r="L15" s="30">
        <f t="shared" si="2"/>
        <v>36208499.530000001</v>
      </c>
    </row>
    <row r="16" spans="1:13" ht="20.100000000000001" customHeight="1" x14ac:dyDescent="0.25">
      <c r="B16" s="27" t="s">
        <v>26</v>
      </c>
      <c r="C16" s="28">
        <v>26878627</v>
      </c>
      <c r="D16" s="28">
        <v>27472129</v>
      </c>
      <c r="E16" s="59">
        <v>27472129</v>
      </c>
      <c r="F16" s="59">
        <v>22947638.340000004</v>
      </c>
      <c r="G16" s="28">
        <v>3696178.5499999989</v>
      </c>
      <c r="H16" s="28"/>
      <c r="I16" s="29"/>
      <c r="J16" s="29">
        <f t="shared" si="0"/>
        <v>0.13454285068332342</v>
      </c>
      <c r="K16" s="29">
        <f t="shared" si="1"/>
        <v>0</v>
      </c>
      <c r="L16" s="30">
        <f t="shared" si="2"/>
        <v>23775950.450000003</v>
      </c>
    </row>
    <row r="17" spans="2:12" ht="20.100000000000001" customHeight="1" x14ac:dyDescent="0.25">
      <c r="B17" s="27" t="s">
        <v>27</v>
      </c>
      <c r="C17" s="28">
        <v>34767307</v>
      </c>
      <c r="D17" s="28">
        <v>35586130</v>
      </c>
      <c r="E17" s="59">
        <v>35586130</v>
      </c>
      <c r="F17" s="59">
        <v>26797871.299999997</v>
      </c>
      <c r="G17" s="28">
        <v>4885537.0699999975</v>
      </c>
      <c r="H17" s="28"/>
      <c r="I17" s="29"/>
      <c r="J17" s="29">
        <f t="shared" si="0"/>
        <v>0.13728767556348492</v>
      </c>
      <c r="K17" s="29">
        <f t="shared" si="1"/>
        <v>0</v>
      </c>
      <c r="L17" s="30">
        <f t="shared" si="2"/>
        <v>30700592.930000003</v>
      </c>
    </row>
    <row r="18" spans="2:12" ht="20.100000000000001" customHeight="1" x14ac:dyDescent="0.25">
      <c r="B18" s="27" t="s">
        <v>28</v>
      </c>
      <c r="C18" s="28">
        <v>154773164</v>
      </c>
      <c r="D18" s="28">
        <v>160089619</v>
      </c>
      <c r="E18" s="59">
        <v>160085469</v>
      </c>
      <c r="F18" s="59">
        <v>141314123.50999996</v>
      </c>
      <c r="G18" s="28">
        <v>25810082.400000006</v>
      </c>
      <c r="H18" s="28"/>
      <c r="I18" s="29"/>
      <c r="J18" s="29">
        <f t="shared" si="0"/>
        <v>0.16122689061803608</v>
      </c>
      <c r="K18" s="29">
        <f t="shared" si="1"/>
        <v>0</v>
      </c>
      <c r="L18" s="30">
        <f t="shared" si="2"/>
        <v>134279536.59999999</v>
      </c>
    </row>
    <row r="19" spans="2:12" ht="20.100000000000001" customHeight="1" x14ac:dyDescent="0.25">
      <c r="B19" s="27" t="s">
        <v>29</v>
      </c>
      <c r="C19" s="28">
        <v>109446785</v>
      </c>
      <c r="D19" s="28">
        <v>112987156</v>
      </c>
      <c r="E19" s="59">
        <v>110991229</v>
      </c>
      <c r="F19" s="59">
        <v>86428808.200000018</v>
      </c>
      <c r="G19" s="28">
        <v>18567684.38000001</v>
      </c>
      <c r="H19" s="28"/>
      <c r="I19" s="29"/>
      <c r="J19" s="29">
        <f t="shared" si="0"/>
        <v>0.16728965475280944</v>
      </c>
      <c r="K19" s="29">
        <f t="shared" si="1"/>
        <v>0</v>
      </c>
      <c r="L19" s="30">
        <f t="shared" si="2"/>
        <v>94419471.61999999</v>
      </c>
    </row>
    <row r="20" spans="2:12" ht="20.100000000000001" customHeight="1" x14ac:dyDescent="0.25">
      <c r="B20" s="27" t="s">
        <v>30</v>
      </c>
      <c r="C20" s="28">
        <v>132082859</v>
      </c>
      <c r="D20" s="28">
        <v>135931818</v>
      </c>
      <c r="E20" s="59">
        <v>132310015</v>
      </c>
      <c r="F20" s="59">
        <v>25585274.009999964</v>
      </c>
      <c r="G20" s="28">
        <v>20427867.199999988</v>
      </c>
      <c r="H20" s="28"/>
      <c r="I20" s="29"/>
      <c r="J20" s="29">
        <f t="shared" si="0"/>
        <v>0.1543939602757961</v>
      </c>
      <c r="K20" s="29">
        <f t="shared" si="1"/>
        <v>0</v>
      </c>
      <c r="L20" s="30">
        <f t="shared" si="2"/>
        <v>115503950.80000001</v>
      </c>
    </row>
    <row r="21" spans="2:12" ht="20.100000000000001" customHeight="1" x14ac:dyDescent="0.25">
      <c r="B21" s="27" t="s">
        <v>31</v>
      </c>
      <c r="C21" s="28">
        <v>33826478</v>
      </c>
      <c r="D21" s="28">
        <v>34886330</v>
      </c>
      <c r="E21" s="59">
        <v>34024838</v>
      </c>
      <c r="F21" s="59">
        <v>13264833.310000006</v>
      </c>
      <c r="G21" s="28">
        <v>5467118.8899999997</v>
      </c>
      <c r="H21" s="28"/>
      <c r="I21" s="29"/>
      <c r="J21" s="29">
        <f t="shared" si="0"/>
        <v>0.16068023277583274</v>
      </c>
      <c r="K21" s="29">
        <f t="shared" si="1"/>
        <v>0</v>
      </c>
      <c r="L21" s="30">
        <f t="shared" si="2"/>
        <v>29419211.109999999</v>
      </c>
    </row>
    <row r="22" spans="2:12" ht="20.100000000000001" customHeight="1" x14ac:dyDescent="0.25">
      <c r="B22" s="27" t="s">
        <v>32</v>
      </c>
      <c r="C22" s="28">
        <v>72976743</v>
      </c>
      <c r="D22" s="28">
        <v>75512630</v>
      </c>
      <c r="E22" s="59">
        <v>75176067</v>
      </c>
      <c r="F22" s="59">
        <v>65762793.080000035</v>
      </c>
      <c r="G22" s="28">
        <v>12790367.529999999</v>
      </c>
      <c r="H22" s="28"/>
      <c r="I22" s="29"/>
      <c r="J22" s="29">
        <f t="shared" si="0"/>
        <v>0.17013882263885924</v>
      </c>
      <c r="K22" s="29">
        <f t="shared" si="1"/>
        <v>0</v>
      </c>
      <c r="L22" s="30">
        <f t="shared" si="2"/>
        <v>62722262.469999999</v>
      </c>
    </row>
    <row r="23" spans="2:12" ht="20.100000000000001" customHeight="1" x14ac:dyDescent="0.25">
      <c r="B23" s="27" t="s">
        <v>33</v>
      </c>
      <c r="C23" s="28">
        <v>125605482</v>
      </c>
      <c r="D23" s="28">
        <v>129329371</v>
      </c>
      <c r="E23" s="59">
        <v>127830397</v>
      </c>
      <c r="F23" s="59">
        <v>119321297.89000002</v>
      </c>
      <c r="G23" s="28">
        <v>21895767.829999991</v>
      </c>
      <c r="H23" s="28"/>
      <c r="I23" s="29"/>
      <c r="J23" s="29">
        <f t="shared" si="0"/>
        <v>0.17128764631780022</v>
      </c>
      <c r="K23" s="29">
        <f t="shared" si="1"/>
        <v>0</v>
      </c>
      <c r="L23" s="30">
        <f t="shared" si="2"/>
        <v>107433603.17000002</v>
      </c>
    </row>
    <row r="24" spans="2:12" ht="20.100000000000001" customHeight="1" x14ac:dyDescent="0.25">
      <c r="B24" s="27" t="s">
        <v>34</v>
      </c>
      <c r="C24" s="28">
        <v>112201522</v>
      </c>
      <c r="D24" s="28">
        <v>115886408</v>
      </c>
      <c r="E24" s="59">
        <v>115043552</v>
      </c>
      <c r="F24" s="59">
        <v>100765100.12000002</v>
      </c>
      <c r="G24" s="28">
        <v>18085554.870000005</v>
      </c>
      <c r="H24" s="28"/>
      <c r="I24" s="29"/>
      <c r="J24" s="29">
        <f t="shared" si="0"/>
        <v>0.15720615849900049</v>
      </c>
      <c r="K24" s="29">
        <f t="shared" si="1"/>
        <v>0</v>
      </c>
      <c r="L24" s="30">
        <f t="shared" si="2"/>
        <v>97800853.129999995</v>
      </c>
    </row>
    <row r="25" spans="2:12" ht="20.100000000000001" customHeight="1" x14ac:dyDescent="0.25">
      <c r="B25" s="27" t="s">
        <v>35</v>
      </c>
      <c r="C25" s="28">
        <v>175315241</v>
      </c>
      <c r="D25" s="28">
        <v>180355829</v>
      </c>
      <c r="E25" s="59">
        <v>174938237</v>
      </c>
      <c r="F25" s="59">
        <v>159010047.09</v>
      </c>
      <c r="G25" s="28">
        <v>27951441.859999996</v>
      </c>
      <c r="H25" s="28"/>
      <c r="I25" s="29"/>
      <c r="J25" s="29">
        <f t="shared" si="0"/>
        <v>0.15977891591533527</v>
      </c>
      <c r="K25" s="29">
        <f t="shared" si="1"/>
        <v>0</v>
      </c>
      <c r="L25" s="30">
        <f t="shared" si="2"/>
        <v>152404387.14000002</v>
      </c>
    </row>
    <row r="26" spans="2:12" ht="20.100000000000001" customHeight="1" x14ac:dyDescent="0.25">
      <c r="B26" s="27" t="s">
        <v>36</v>
      </c>
      <c r="C26" s="28">
        <v>159411652</v>
      </c>
      <c r="D26" s="28">
        <v>163870486</v>
      </c>
      <c r="E26" s="59">
        <v>158515814</v>
      </c>
      <c r="F26" s="59">
        <v>129531164.14999999</v>
      </c>
      <c r="G26" s="28">
        <v>23340911.48</v>
      </c>
      <c r="H26" s="28"/>
      <c r="I26" s="29"/>
      <c r="J26" s="29">
        <f t="shared" si="0"/>
        <v>0.14724657995321527</v>
      </c>
      <c r="K26" s="29">
        <f t="shared" si="1"/>
        <v>0</v>
      </c>
      <c r="L26" s="30">
        <f t="shared" si="2"/>
        <v>140529574.52000001</v>
      </c>
    </row>
    <row r="27" spans="2:12" ht="20.100000000000001" customHeight="1" x14ac:dyDescent="0.25">
      <c r="B27" s="27" t="s">
        <v>37</v>
      </c>
      <c r="C27" s="28">
        <v>75824039</v>
      </c>
      <c r="D27" s="28">
        <v>78109859</v>
      </c>
      <c r="E27" s="59">
        <v>78109859</v>
      </c>
      <c r="F27" s="59">
        <v>65417519.780000001</v>
      </c>
      <c r="G27" s="28">
        <v>13466036.209999999</v>
      </c>
      <c r="H27" s="28"/>
      <c r="I27" s="29"/>
      <c r="J27" s="29">
        <f t="shared" si="0"/>
        <v>0.17239867517876328</v>
      </c>
      <c r="K27" s="29">
        <f t="shared" si="1"/>
        <v>0</v>
      </c>
      <c r="L27" s="30">
        <f t="shared" si="2"/>
        <v>64643822.789999999</v>
      </c>
    </row>
    <row r="28" spans="2:12" ht="20.100000000000001" customHeight="1" x14ac:dyDescent="0.25">
      <c r="B28" s="27" t="s">
        <v>38</v>
      </c>
      <c r="C28" s="28">
        <v>56412723</v>
      </c>
      <c r="D28" s="28">
        <v>57941050</v>
      </c>
      <c r="E28" s="59">
        <v>57935373</v>
      </c>
      <c r="F28" s="59">
        <v>12960926.649999997</v>
      </c>
      <c r="G28" s="28">
        <v>9295994.7699999996</v>
      </c>
      <c r="H28" s="28"/>
      <c r="I28" s="29"/>
      <c r="J28" s="29">
        <f t="shared" si="0"/>
        <v>0.16045455977300777</v>
      </c>
      <c r="K28" s="29">
        <f t="shared" si="1"/>
        <v>0</v>
      </c>
      <c r="L28" s="30">
        <f t="shared" si="2"/>
        <v>48645055.230000004</v>
      </c>
    </row>
    <row r="29" spans="2:12" ht="20.100000000000001" customHeight="1" x14ac:dyDescent="0.25">
      <c r="B29" s="27" t="s">
        <v>39</v>
      </c>
      <c r="C29" s="28">
        <v>40949227</v>
      </c>
      <c r="D29" s="28">
        <v>42009033</v>
      </c>
      <c r="E29" s="59">
        <v>42009033</v>
      </c>
      <c r="F29" s="59">
        <v>31138040.540000014</v>
      </c>
      <c r="G29" s="28">
        <v>5459346.6300000027</v>
      </c>
      <c r="H29" s="28"/>
      <c r="I29" s="29"/>
      <c r="J29" s="29">
        <f t="shared" si="0"/>
        <v>0.12995649364268877</v>
      </c>
      <c r="K29" s="29">
        <f t="shared" si="1"/>
        <v>0</v>
      </c>
      <c r="L29" s="30">
        <f t="shared" si="2"/>
        <v>36549686.369999997</v>
      </c>
    </row>
    <row r="30" spans="2:12" ht="20.100000000000001" customHeight="1" x14ac:dyDescent="0.25">
      <c r="B30" s="27" t="s">
        <v>40</v>
      </c>
      <c r="C30" s="28">
        <v>49848648</v>
      </c>
      <c r="D30" s="28">
        <v>51437884</v>
      </c>
      <c r="E30" s="59">
        <v>51437884</v>
      </c>
      <c r="F30" s="59">
        <v>9911867.9100000001</v>
      </c>
      <c r="G30" s="28">
        <v>8044170.6400000015</v>
      </c>
      <c r="H30" s="28"/>
      <c r="I30" s="29"/>
      <c r="J30" s="29">
        <f t="shared" si="0"/>
        <v>0.15638611106164479</v>
      </c>
      <c r="K30" s="29">
        <f t="shared" si="1"/>
        <v>0</v>
      </c>
      <c r="L30" s="30">
        <f t="shared" si="2"/>
        <v>43393713.359999999</v>
      </c>
    </row>
    <row r="31" spans="2:12" ht="20.100000000000001" customHeight="1" x14ac:dyDescent="0.25">
      <c r="B31" s="27" t="s">
        <v>41</v>
      </c>
      <c r="C31" s="28">
        <v>83130944</v>
      </c>
      <c r="D31" s="28">
        <v>85732928</v>
      </c>
      <c r="E31" s="59">
        <v>85856473</v>
      </c>
      <c r="F31" s="59">
        <v>75043735.129999995</v>
      </c>
      <c r="G31" s="28">
        <v>13936827.66</v>
      </c>
      <c r="H31" s="28"/>
      <c r="I31" s="29"/>
      <c r="J31" s="29">
        <f t="shared" si="0"/>
        <v>0.16232704620885138</v>
      </c>
      <c r="K31" s="29">
        <f t="shared" si="1"/>
        <v>0</v>
      </c>
      <c r="L31" s="30">
        <f t="shared" si="2"/>
        <v>71796100.340000004</v>
      </c>
    </row>
    <row r="32" spans="2:12" ht="20.100000000000001" customHeight="1" x14ac:dyDescent="0.25">
      <c r="B32" s="27" t="s">
        <v>42</v>
      </c>
      <c r="C32" s="28">
        <v>37602624</v>
      </c>
      <c r="D32" s="28">
        <v>38802832</v>
      </c>
      <c r="E32" s="59">
        <v>38802832</v>
      </c>
      <c r="F32" s="59">
        <v>34880791.160000004</v>
      </c>
      <c r="G32" s="28">
        <v>8507410.2400000039</v>
      </c>
      <c r="H32" s="28"/>
      <c r="I32" s="29"/>
      <c r="J32" s="29">
        <f t="shared" si="0"/>
        <v>0.21924714773395931</v>
      </c>
      <c r="K32" s="29">
        <f t="shared" si="1"/>
        <v>0</v>
      </c>
      <c r="L32" s="30">
        <f t="shared" si="2"/>
        <v>30295421.759999998</v>
      </c>
    </row>
    <row r="33" spans="2:12" ht="20.100000000000001" customHeight="1" x14ac:dyDescent="0.25">
      <c r="B33" s="27" t="s">
        <v>43</v>
      </c>
      <c r="C33" s="28">
        <v>21702759</v>
      </c>
      <c r="D33" s="28">
        <v>22385518</v>
      </c>
      <c r="E33" s="59">
        <v>22509063</v>
      </c>
      <c r="F33" s="59">
        <v>19121456.880000003</v>
      </c>
      <c r="G33" s="28">
        <v>4004234.1900000009</v>
      </c>
      <c r="H33" s="28"/>
      <c r="I33" s="29"/>
      <c r="J33" s="29">
        <f t="shared" si="0"/>
        <v>0.17789430817266808</v>
      </c>
      <c r="K33" s="29">
        <f t="shared" si="1"/>
        <v>0</v>
      </c>
      <c r="L33" s="30">
        <f t="shared" si="2"/>
        <v>18381283.809999999</v>
      </c>
    </row>
    <row r="34" spans="2:12" ht="20.100000000000001" customHeight="1" x14ac:dyDescent="0.25">
      <c r="B34" s="27" t="s">
        <v>44</v>
      </c>
      <c r="C34" s="28">
        <v>53615811</v>
      </c>
      <c r="D34" s="28">
        <v>54976092</v>
      </c>
      <c r="E34" s="59">
        <v>54976092</v>
      </c>
      <c r="F34" s="59">
        <v>5750077.8000000101</v>
      </c>
      <c r="G34" s="28">
        <v>7284358.51000001</v>
      </c>
      <c r="H34" s="28"/>
      <c r="I34" s="29"/>
      <c r="J34" s="29">
        <f t="shared" si="0"/>
        <v>0.13250047875356455</v>
      </c>
      <c r="K34" s="29">
        <f t="shared" si="1"/>
        <v>0</v>
      </c>
      <c r="L34" s="30">
        <f t="shared" si="2"/>
        <v>47691733.489999987</v>
      </c>
    </row>
    <row r="35" spans="2:12" ht="20.100000000000001" customHeight="1" x14ac:dyDescent="0.25">
      <c r="B35" s="27" t="s">
        <v>45</v>
      </c>
      <c r="C35" s="28">
        <v>51045597</v>
      </c>
      <c r="D35" s="28">
        <v>52399875</v>
      </c>
      <c r="E35" s="59">
        <v>52523420</v>
      </c>
      <c r="F35" s="59">
        <v>8348729.5199999996</v>
      </c>
      <c r="G35" s="28">
        <v>7756052</v>
      </c>
      <c r="H35" s="28"/>
      <c r="I35" s="29"/>
      <c r="J35" s="29">
        <f t="shared" si="0"/>
        <v>0.14766844961733261</v>
      </c>
      <c r="K35" s="29">
        <f t="shared" si="1"/>
        <v>0</v>
      </c>
      <c r="L35" s="30">
        <f t="shared" si="2"/>
        <v>44643823</v>
      </c>
    </row>
    <row r="36" spans="2:12" ht="20.100000000000001" customHeight="1" x14ac:dyDescent="0.25">
      <c r="B36" s="27" t="s">
        <v>46</v>
      </c>
      <c r="C36" s="28">
        <v>732296612</v>
      </c>
      <c r="D36" s="28">
        <v>731267958</v>
      </c>
      <c r="E36" s="59">
        <v>634157544</v>
      </c>
      <c r="F36" s="59">
        <v>89664703.410000235</v>
      </c>
      <c r="G36" s="28">
        <v>20300785.710000031</v>
      </c>
      <c r="H36" s="28"/>
      <c r="I36" s="29"/>
      <c r="J36" s="29">
        <f t="shared" si="0"/>
        <v>3.201221195280779E-2</v>
      </c>
      <c r="K36" s="29">
        <f t="shared" si="1"/>
        <v>0</v>
      </c>
      <c r="L36" s="30">
        <f t="shared" si="2"/>
        <v>710967172.28999996</v>
      </c>
    </row>
    <row r="37" spans="2:12" ht="20.100000000000001" customHeight="1" x14ac:dyDescent="0.25">
      <c r="B37" s="27" t="s">
        <v>47</v>
      </c>
      <c r="C37" s="28">
        <v>241765702</v>
      </c>
      <c r="D37" s="28">
        <v>332679910</v>
      </c>
      <c r="E37" s="59">
        <v>105293230</v>
      </c>
      <c r="F37" s="59">
        <v>136081570.02000004</v>
      </c>
      <c r="G37" s="28">
        <v>18089281.219999999</v>
      </c>
      <c r="H37" s="28"/>
      <c r="I37" s="29"/>
      <c r="J37" s="29">
        <f t="shared" si="0"/>
        <v>0.17179909116664005</v>
      </c>
      <c r="K37" s="29">
        <f t="shared" si="1"/>
        <v>0</v>
      </c>
      <c r="L37" s="30">
        <f t="shared" si="2"/>
        <v>314590628.77999997</v>
      </c>
    </row>
    <row r="38" spans="2:12" ht="20.100000000000001" customHeight="1" x14ac:dyDescent="0.25">
      <c r="B38" s="27" t="s">
        <v>48</v>
      </c>
      <c r="C38" s="28">
        <v>104722298</v>
      </c>
      <c r="D38" s="28">
        <v>105293230</v>
      </c>
      <c r="E38" s="59">
        <v>20412395</v>
      </c>
      <c r="F38" s="59">
        <v>81363333.63000001</v>
      </c>
      <c r="G38" s="28">
        <v>17295063.689999998</v>
      </c>
      <c r="H38" s="28"/>
      <c r="I38" s="29"/>
      <c r="J38" s="29">
        <f t="shared" si="0"/>
        <v>0.84728243256119617</v>
      </c>
      <c r="K38" s="29">
        <f t="shared" si="1"/>
        <v>0</v>
      </c>
      <c r="L38" s="30">
        <f t="shared" si="2"/>
        <v>87998166.310000002</v>
      </c>
    </row>
    <row r="39" spans="2:12" ht="20.100000000000001" customHeight="1" x14ac:dyDescent="0.25">
      <c r="B39" s="27" t="s">
        <v>49</v>
      </c>
      <c r="C39" s="28">
        <v>19925268</v>
      </c>
      <c r="D39" s="28">
        <v>20412395</v>
      </c>
      <c r="E39" s="59">
        <v>248727113</v>
      </c>
      <c r="F39" s="59">
        <v>15482805.380000001</v>
      </c>
      <c r="G39" s="28">
        <v>2566699.0599999996</v>
      </c>
      <c r="H39" s="28"/>
      <c r="I39" s="29"/>
      <c r="J39" s="29">
        <f t="shared" si="0"/>
        <v>1.031933764293722E-2</v>
      </c>
      <c r="K39" s="29">
        <f t="shared" si="1"/>
        <v>0</v>
      </c>
      <c r="L39" s="30">
        <f t="shared" si="2"/>
        <v>17845695.940000001</v>
      </c>
    </row>
    <row r="40" spans="2:12" ht="20.100000000000001" customHeight="1" x14ac:dyDescent="0.25">
      <c r="B40" s="27" t="s">
        <v>50</v>
      </c>
      <c r="C40" s="28">
        <v>64980263</v>
      </c>
      <c r="D40" s="28">
        <v>65495308</v>
      </c>
      <c r="E40" s="59">
        <v>60832434</v>
      </c>
      <c r="F40" s="59">
        <v>38655277.469999991</v>
      </c>
      <c r="G40" s="28">
        <v>12716726.659999998</v>
      </c>
      <c r="H40" s="28"/>
      <c r="I40" s="29"/>
      <c r="J40" s="29">
        <f t="shared" si="0"/>
        <v>0.20904517251438595</v>
      </c>
      <c r="K40" s="29">
        <f t="shared" si="1"/>
        <v>0</v>
      </c>
      <c r="L40" s="30">
        <f t="shared" si="2"/>
        <v>52778581.340000004</v>
      </c>
    </row>
    <row r="41" spans="2:12" ht="20.100000000000001" customHeight="1" x14ac:dyDescent="0.25">
      <c r="B41" s="27" t="s">
        <v>51</v>
      </c>
      <c r="C41" s="28">
        <v>161381619</v>
      </c>
      <c r="D41" s="28">
        <v>173251634</v>
      </c>
      <c r="E41" s="59">
        <v>173273487</v>
      </c>
      <c r="F41" s="59">
        <v>152576915.68000007</v>
      </c>
      <c r="G41" s="28">
        <v>27050981.240000002</v>
      </c>
      <c r="H41" s="28"/>
      <c r="I41" s="29"/>
      <c r="J41" s="29">
        <f t="shared" si="0"/>
        <v>0.15611725549218042</v>
      </c>
      <c r="K41" s="29">
        <f t="shared" si="1"/>
        <v>0</v>
      </c>
      <c r="L41" s="30">
        <f t="shared" si="2"/>
        <v>146200652.75999999</v>
      </c>
    </row>
    <row r="42" spans="2:12" ht="20.100000000000001" customHeight="1" x14ac:dyDescent="0.25">
      <c r="B42" s="27" t="s">
        <v>52</v>
      </c>
      <c r="C42" s="28">
        <v>189872381</v>
      </c>
      <c r="D42" s="28">
        <v>202136709</v>
      </c>
      <c r="E42" s="59">
        <v>190851470</v>
      </c>
      <c r="F42" s="59">
        <v>37474741.160000019</v>
      </c>
      <c r="G42" s="28">
        <v>32859975.410000004</v>
      </c>
      <c r="H42" s="28"/>
      <c r="I42" s="29"/>
      <c r="J42" s="29">
        <f t="shared" si="0"/>
        <v>0.17217564742886185</v>
      </c>
      <c r="K42" s="29">
        <f t="shared" si="1"/>
        <v>0</v>
      </c>
      <c r="L42" s="30">
        <f t="shared" si="2"/>
        <v>169276733.59</v>
      </c>
    </row>
    <row r="43" spans="2:12" ht="20.100000000000001" customHeight="1" x14ac:dyDescent="0.25">
      <c r="B43" s="27" t="s">
        <v>53</v>
      </c>
      <c r="C43" s="28">
        <v>245381448</v>
      </c>
      <c r="D43" s="28">
        <v>258878638</v>
      </c>
      <c r="E43" s="59">
        <v>242491921</v>
      </c>
      <c r="F43" s="59">
        <v>185020412.72999999</v>
      </c>
      <c r="G43" s="28">
        <v>36291138.619999975</v>
      </c>
      <c r="H43" s="28"/>
      <c r="I43" s="29"/>
      <c r="J43" s="29">
        <f t="shared" si="0"/>
        <v>0.14965916584082806</v>
      </c>
      <c r="K43" s="29">
        <f t="shared" si="1"/>
        <v>0</v>
      </c>
      <c r="L43" s="30">
        <f t="shared" si="2"/>
        <v>222587499.38000003</v>
      </c>
    </row>
    <row r="44" spans="2:12" ht="20.100000000000001" customHeight="1" x14ac:dyDescent="0.25">
      <c r="B44" s="27" t="s">
        <v>54</v>
      </c>
      <c r="C44" s="28">
        <v>122605719</v>
      </c>
      <c r="D44" s="28">
        <v>132381065</v>
      </c>
      <c r="E44" s="59">
        <v>126967657</v>
      </c>
      <c r="F44" s="59">
        <v>21926904.339999992</v>
      </c>
      <c r="G44" s="28">
        <v>18694900.150000002</v>
      </c>
      <c r="H44" s="28"/>
      <c r="I44" s="29"/>
      <c r="J44" s="29">
        <f t="shared" si="0"/>
        <v>0.14724143606115375</v>
      </c>
      <c r="K44" s="29">
        <f t="shared" si="1"/>
        <v>0</v>
      </c>
      <c r="L44" s="30">
        <f t="shared" si="2"/>
        <v>113686164.84999999</v>
      </c>
    </row>
    <row r="45" spans="2:12" ht="23.25" customHeight="1" x14ac:dyDescent="0.25">
      <c r="B45" s="54" t="s">
        <v>4</v>
      </c>
      <c r="C45" s="55">
        <f t="shared" ref="C45:H45" si="3">SUM(C13:C44)</f>
        <v>6628780752</v>
      </c>
      <c r="D45" s="55">
        <f t="shared" si="3"/>
        <v>6442325143</v>
      </c>
      <c r="E45" s="55">
        <f t="shared" si="3"/>
        <v>5109542345</v>
      </c>
      <c r="F45" s="55">
        <f t="shared" si="3"/>
        <v>2351228936.1700006</v>
      </c>
      <c r="G45" s="55">
        <f t="shared" si="3"/>
        <v>598907785.13999999</v>
      </c>
      <c r="H45" s="55">
        <f t="shared" si="3"/>
        <v>0</v>
      </c>
      <c r="I45" s="56">
        <f>IF(ISERROR(+#REF!/E45)=TRUE,0,++#REF!/E45)</f>
        <v>0</v>
      </c>
      <c r="J45" s="56">
        <f>IF(ISERROR(+G45/E45)=TRUE,0,++G45/E45)</f>
        <v>0.117213586795316</v>
      </c>
      <c r="K45" s="56">
        <f>IF(ISERROR(+H45/E45)=TRUE,0,++H45/E45)</f>
        <v>0</v>
      </c>
      <c r="L45" s="57">
        <f>SUM(L13:L44)</f>
        <v>5843417357.8600006</v>
      </c>
    </row>
    <row r="46" spans="2:12" x14ac:dyDescent="0.2">
      <c r="B46" s="11" t="s">
        <v>61</v>
      </c>
    </row>
    <row r="47" spans="2:12" s="24" customFormat="1" x14ac:dyDescent="0.2">
      <c r="B47" s="11"/>
    </row>
    <row r="48" spans="2:12" s="24" customFormat="1" x14ac:dyDescent="0.25">
      <c r="K48" s="25"/>
    </row>
    <row r="49" spans="2:12" s="24" customFormat="1" x14ac:dyDescent="0.25">
      <c r="K49" s="25"/>
    </row>
    <row r="50" spans="2:12" s="24" customFormat="1" x14ac:dyDescent="0.25">
      <c r="C50" s="24">
        <v>1000000</v>
      </c>
      <c r="K50" s="25"/>
    </row>
    <row r="51" spans="2:12" s="24" customFormat="1" ht="44.25" customHeight="1" x14ac:dyDescent="0.25">
      <c r="B51" s="32" t="s">
        <v>55</v>
      </c>
      <c r="C51" s="32" t="s">
        <v>3</v>
      </c>
      <c r="D51" s="32" t="s">
        <v>2</v>
      </c>
      <c r="E51" s="33" t="s">
        <v>18</v>
      </c>
      <c r="F51" s="33" t="s">
        <v>19</v>
      </c>
      <c r="G51" s="33" t="s">
        <v>60</v>
      </c>
      <c r="H51" s="34" t="s">
        <v>15</v>
      </c>
      <c r="I51" s="77"/>
      <c r="J51" s="77"/>
      <c r="K51" s="77"/>
      <c r="L51" s="33"/>
    </row>
    <row r="52" spans="2:12" s="24" customFormat="1" x14ac:dyDescent="0.25">
      <c r="B52" s="35" t="s">
        <v>56</v>
      </c>
      <c r="C52" s="69">
        <f>+C45/$C$50</f>
        <v>6628.7807519999997</v>
      </c>
      <c r="D52" s="69">
        <f>+D45/$C$50</f>
        <v>6442.325143</v>
      </c>
      <c r="E52" s="69">
        <f>+E45/$C$50</f>
        <v>5109.5423449999998</v>
      </c>
      <c r="F52" s="69">
        <f>+F45/$C$50</f>
        <v>2351.2289361700005</v>
      </c>
      <c r="G52" s="69">
        <f>+G45/$C$50</f>
        <v>598.90778513999999</v>
      </c>
      <c r="H52" s="37"/>
      <c r="I52" s="38"/>
      <c r="J52" s="38"/>
      <c r="K52" s="38"/>
      <c r="L52" s="39"/>
    </row>
    <row r="53" spans="2:12" s="24" customFormat="1" x14ac:dyDescent="0.25">
      <c r="B53" s="35"/>
      <c r="C53" s="36"/>
      <c r="D53" s="36"/>
      <c r="E53" s="36"/>
      <c r="F53" s="36"/>
      <c r="G53" s="36"/>
      <c r="H53" s="40"/>
      <c r="I53" s="38"/>
      <c r="J53" s="38"/>
      <c r="K53" s="38"/>
      <c r="L53" s="39"/>
    </row>
    <row r="54" spans="2:12" s="24" customFormat="1" x14ac:dyDescent="0.25">
      <c r="B54" s="35"/>
      <c r="C54" s="36"/>
      <c r="D54" s="36"/>
      <c r="E54" s="36"/>
      <c r="F54" s="36"/>
      <c r="G54" s="36"/>
      <c r="H54" s="40"/>
      <c r="I54" s="38"/>
      <c r="J54" s="38"/>
      <c r="K54" s="38"/>
      <c r="L54" s="39"/>
    </row>
    <row r="55" spans="2:12" s="24" customFormat="1" x14ac:dyDescent="0.25">
      <c r="B55" s="35"/>
      <c r="C55" s="36"/>
      <c r="D55" s="36"/>
      <c r="E55" s="36"/>
      <c r="F55" s="36"/>
      <c r="G55" s="36"/>
      <c r="H55" s="40"/>
      <c r="I55" s="38"/>
      <c r="J55" s="38"/>
      <c r="K55" s="38"/>
      <c r="L55" s="39"/>
    </row>
    <row r="56" spans="2:12" s="24" customFormat="1" x14ac:dyDescent="0.25">
      <c r="K56" s="25"/>
    </row>
    <row r="57" spans="2:12" s="24" customFormat="1" x14ac:dyDescent="0.25">
      <c r="K57" s="25"/>
    </row>
    <row r="58" spans="2:12" s="24" customFormat="1" x14ac:dyDescent="0.25">
      <c r="K58" s="25"/>
    </row>
    <row r="59" spans="2:12" s="24" customFormat="1" x14ac:dyDescent="0.25">
      <c r="K59" s="25"/>
    </row>
    <row r="60" spans="2:12" s="24" customFormat="1" x14ac:dyDescent="0.25">
      <c r="K60" s="25"/>
    </row>
    <row r="61" spans="2:12" s="24" customFormat="1" x14ac:dyDescent="0.25">
      <c r="K61" s="25"/>
    </row>
    <row r="62" spans="2:12" s="24" customFormat="1" x14ac:dyDescent="0.25">
      <c r="K62" s="25"/>
    </row>
    <row r="63" spans="2:12" s="24" customFormat="1" x14ac:dyDescent="0.25">
      <c r="K63" s="25"/>
    </row>
    <row r="64" spans="2:12" s="24" customFormat="1" x14ac:dyDescent="0.25">
      <c r="K64" s="25"/>
    </row>
    <row r="65" spans="11:11" s="24" customFormat="1" x14ac:dyDescent="0.25">
      <c r="K65" s="25"/>
    </row>
    <row r="66" spans="11:11" s="24" customFormat="1" x14ac:dyDescent="0.25">
      <c r="K66" s="25"/>
    </row>
    <row r="67" spans="11:11" s="24" customFormat="1" x14ac:dyDescent="0.25">
      <c r="K67" s="25"/>
    </row>
    <row r="68" spans="11:11" s="24" customFormat="1" x14ac:dyDescent="0.25">
      <c r="K68" s="25"/>
    </row>
    <row r="69" spans="11:11" s="24" customFormat="1" x14ac:dyDescent="0.25">
      <c r="K69" s="25"/>
    </row>
    <row r="70" spans="11:11" s="24" customFormat="1" x14ac:dyDescent="0.25">
      <c r="K70" s="25"/>
    </row>
    <row r="71" spans="11:11" s="24" customFormat="1" x14ac:dyDescent="0.25">
      <c r="K71" s="25"/>
    </row>
  </sheetData>
  <mergeCells count="11">
    <mergeCell ref="B6:L6"/>
    <mergeCell ref="I51:K51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45" zoomScaleNormal="145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50" customFormat="1" x14ac:dyDescent="0.25">
      <c r="A1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s="50" customFormat="1" x14ac:dyDescent="0.25">
      <c r="A2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s="50" customFormat="1" x14ac:dyDescent="0.25">
      <c r="A3"/>
      <c r="B3" s="49"/>
      <c r="C3" s="51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s="50" customFormat="1" x14ac:dyDescent="0.25">
      <c r="A4"/>
      <c r="B4" s="49"/>
      <c r="C4" s="51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ht="5.0999999999999996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ht="43.5" customHeight="1" x14ac:dyDescent="0.25">
      <c r="B6" s="76" t="s">
        <v>59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3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62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52" t="s">
        <v>3</v>
      </c>
      <c r="D12" s="52" t="s">
        <v>2</v>
      </c>
      <c r="E12" s="81"/>
      <c r="F12" s="81"/>
      <c r="G12" s="81"/>
      <c r="H12" s="81"/>
      <c r="I12" s="52" t="s">
        <v>9</v>
      </c>
      <c r="J12" s="52" t="s">
        <v>10</v>
      </c>
      <c r="K12" s="53" t="s">
        <v>11</v>
      </c>
      <c r="L12" s="79"/>
    </row>
    <row r="13" spans="1:13" ht="20.100000000000001" customHeight="1" x14ac:dyDescent="0.25">
      <c r="B13" s="6" t="s">
        <v>23</v>
      </c>
      <c r="C13" s="8">
        <v>73789253</v>
      </c>
      <c r="D13" s="8">
        <v>88789253</v>
      </c>
      <c r="E13" s="58">
        <v>35309555</v>
      </c>
      <c r="F13" s="58">
        <v>20206821.82</v>
      </c>
      <c r="G13" s="8">
        <v>3619052.5300000003</v>
      </c>
      <c r="H13" s="8"/>
      <c r="I13" s="12">
        <f>IF(ISERROR(+#REF!/E13)=TRUE,0,++#REF!/E13)</f>
        <v>0</v>
      </c>
      <c r="J13" s="12">
        <f>IF(ISERROR(+G13/E13)=TRUE,0,++G13/E13)</f>
        <v>0.10249499122829502</v>
      </c>
      <c r="K13" s="12">
        <f>IF(ISERROR(+H13/E13)=TRUE,0,++H13/E13)</f>
        <v>0</v>
      </c>
      <c r="L13" s="14">
        <f>+D13-G13</f>
        <v>85170200.469999999</v>
      </c>
    </row>
    <row r="14" spans="1:13" ht="20.100000000000001" customHeight="1" x14ac:dyDescent="0.25">
      <c r="B14" s="7" t="s">
        <v>24</v>
      </c>
      <c r="C14" s="9">
        <v>2790016</v>
      </c>
      <c r="D14" s="9">
        <v>3695312</v>
      </c>
      <c r="E14" s="60">
        <v>3467256</v>
      </c>
      <c r="F14" s="61">
        <v>46781.2</v>
      </c>
      <c r="G14" s="9">
        <v>30741.759999999998</v>
      </c>
      <c r="H14" s="9"/>
      <c r="I14" s="13">
        <f>IF(ISERROR(+#REF!/E14)=TRUE,0,++#REF!/E14)</f>
        <v>0</v>
      </c>
      <c r="J14" s="13">
        <f t="shared" ref="J14:J44" si="0">IF(ISERROR(+G14/E14)=TRUE,0,++G14/E14)</f>
        <v>8.8663081122363034E-3</v>
      </c>
      <c r="K14" s="13">
        <f t="shared" ref="K14:K44" si="1">IF(ISERROR(+H14/E14)=TRUE,0,++H14/E14)</f>
        <v>0</v>
      </c>
      <c r="L14" s="15">
        <f t="shared" ref="L14:L44" si="2">+D14-G14</f>
        <v>3664570.24</v>
      </c>
    </row>
    <row r="15" spans="1:13" ht="20.100000000000001" customHeight="1" x14ac:dyDescent="0.25">
      <c r="B15" s="7" t="s">
        <v>25</v>
      </c>
      <c r="C15" s="9">
        <v>4235882</v>
      </c>
      <c r="D15" s="9">
        <v>5244909</v>
      </c>
      <c r="E15" s="60">
        <v>5244909</v>
      </c>
      <c r="F15" s="61">
        <v>747169.79</v>
      </c>
      <c r="G15" s="9">
        <v>207744.61</v>
      </c>
      <c r="H15" s="9"/>
      <c r="I15" s="13"/>
      <c r="J15" s="13">
        <f t="shared" si="0"/>
        <v>3.960881113475944E-2</v>
      </c>
      <c r="K15" s="13">
        <f t="shared" si="1"/>
        <v>0</v>
      </c>
      <c r="L15" s="15">
        <f t="shared" si="2"/>
        <v>5037164.3899999997</v>
      </c>
    </row>
    <row r="16" spans="1:13" ht="20.100000000000001" customHeight="1" x14ac:dyDescent="0.25">
      <c r="B16" s="7" t="s">
        <v>26</v>
      </c>
      <c r="C16" s="9">
        <v>15258030</v>
      </c>
      <c r="D16" s="9">
        <v>21431502</v>
      </c>
      <c r="E16" s="60">
        <v>16897951</v>
      </c>
      <c r="F16" s="61">
        <v>7159108.6199999992</v>
      </c>
      <c r="G16" s="9">
        <v>2314802.1600000006</v>
      </c>
      <c r="H16" s="9"/>
      <c r="I16" s="13"/>
      <c r="J16" s="13">
        <f t="shared" si="0"/>
        <v>0.13698715069063702</v>
      </c>
      <c r="K16" s="13">
        <f t="shared" si="1"/>
        <v>0</v>
      </c>
      <c r="L16" s="15">
        <f t="shared" si="2"/>
        <v>19116699.84</v>
      </c>
    </row>
    <row r="17" spans="2:12" ht="20.100000000000001" customHeight="1" x14ac:dyDescent="0.25">
      <c r="B17" s="7" t="s">
        <v>27</v>
      </c>
      <c r="C17" s="9">
        <v>3151200</v>
      </c>
      <c r="D17" s="9">
        <v>4906769</v>
      </c>
      <c r="E17" s="60">
        <v>4906769</v>
      </c>
      <c r="F17" s="61">
        <v>928764.27</v>
      </c>
      <c r="G17" s="9">
        <v>155209.98000000001</v>
      </c>
      <c r="H17" s="9"/>
      <c r="I17" s="13"/>
      <c r="J17" s="13">
        <f t="shared" si="0"/>
        <v>3.1631809037678357E-2</v>
      </c>
      <c r="K17" s="13">
        <f t="shared" si="1"/>
        <v>0</v>
      </c>
      <c r="L17" s="15">
        <f t="shared" si="2"/>
        <v>4751559.0199999996</v>
      </c>
    </row>
    <row r="18" spans="2:12" ht="20.100000000000001" customHeight="1" x14ac:dyDescent="0.25">
      <c r="B18" s="7" t="s">
        <v>28</v>
      </c>
      <c r="C18" s="9">
        <v>11244927</v>
      </c>
      <c r="D18" s="9">
        <v>14689425</v>
      </c>
      <c r="E18" s="60">
        <v>12673096</v>
      </c>
      <c r="F18" s="61">
        <v>953789.8</v>
      </c>
      <c r="G18" s="9">
        <v>266130.28000000003</v>
      </c>
      <c r="H18" s="9"/>
      <c r="I18" s="13"/>
      <c r="J18" s="13">
        <f t="shared" si="0"/>
        <v>2.0999626294947976E-2</v>
      </c>
      <c r="K18" s="13">
        <f t="shared" si="1"/>
        <v>0</v>
      </c>
      <c r="L18" s="15">
        <f t="shared" si="2"/>
        <v>14423294.720000001</v>
      </c>
    </row>
    <row r="19" spans="2:12" ht="20.100000000000001" customHeight="1" x14ac:dyDescent="0.25">
      <c r="B19" s="7" t="s">
        <v>29</v>
      </c>
      <c r="C19" s="9">
        <v>12105260</v>
      </c>
      <c r="D19" s="9">
        <v>9240564</v>
      </c>
      <c r="E19" s="60">
        <v>5105260</v>
      </c>
      <c r="F19" s="61">
        <v>69951.070000000007</v>
      </c>
      <c r="G19" s="9">
        <v>39400</v>
      </c>
      <c r="H19" s="9"/>
      <c r="I19" s="13"/>
      <c r="J19" s="13">
        <f t="shared" si="0"/>
        <v>7.7175305469261114E-3</v>
      </c>
      <c r="K19" s="13">
        <f t="shared" si="1"/>
        <v>0</v>
      </c>
      <c r="L19" s="15">
        <f t="shared" si="2"/>
        <v>9201164</v>
      </c>
    </row>
    <row r="20" spans="2:12" ht="20.100000000000001" customHeight="1" x14ac:dyDescent="0.25">
      <c r="B20" s="7" t="s">
        <v>30</v>
      </c>
      <c r="C20" s="9">
        <v>7768884</v>
      </c>
      <c r="D20" s="9">
        <v>9056258</v>
      </c>
      <c r="E20" s="60">
        <v>9056258</v>
      </c>
      <c r="F20" s="61">
        <v>180000</v>
      </c>
      <c r="G20" s="9">
        <v>26758.2</v>
      </c>
      <c r="H20" s="9"/>
      <c r="I20" s="13"/>
      <c r="J20" s="13">
        <f t="shared" si="0"/>
        <v>2.9546640566114613E-3</v>
      </c>
      <c r="K20" s="13">
        <f t="shared" si="1"/>
        <v>0</v>
      </c>
      <c r="L20" s="15">
        <f t="shared" si="2"/>
        <v>9029499.8000000007</v>
      </c>
    </row>
    <row r="21" spans="2:12" ht="20.100000000000001" customHeight="1" x14ac:dyDescent="0.25">
      <c r="B21" s="7" t="s">
        <v>31</v>
      </c>
      <c r="C21" s="9">
        <v>3727469</v>
      </c>
      <c r="D21" s="9">
        <v>3701539</v>
      </c>
      <c r="E21" s="60">
        <v>3701539</v>
      </c>
      <c r="F21" s="61">
        <v>376905.27999999997</v>
      </c>
      <c r="G21" s="9">
        <v>118172.19</v>
      </c>
      <c r="H21" s="9"/>
      <c r="I21" s="13"/>
      <c r="J21" s="13">
        <f t="shared" si="0"/>
        <v>3.1925150592766953E-2</v>
      </c>
      <c r="K21" s="13">
        <f t="shared" si="1"/>
        <v>0</v>
      </c>
      <c r="L21" s="15">
        <f t="shared" si="2"/>
        <v>3583366.81</v>
      </c>
    </row>
    <row r="22" spans="2:12" ht="20.100000000000001" customHeight="1" x14ac:dyDescent="0.25">
      <c r="B22" s="7" t="s">
        <v>32</v>
      </c>
      <c r="C22" s="9">
        <v>2477715</v>
      </c>
      <c r="D22" s="9">
        <v>3577190</v>
      </c>
      <c r="E22" s="60">
        <v>3454690</v>
      </c>
      <c r="F22" s="61">
        <v>2628647.5</v>
      </c>
      <c r="G22" s="9">
        <v>10430</v>
      </c>
      <c r="H22" s="9"/>
      <c r="I22" s="13"/>
      <c r="J22" s="13">
        <f t="shared" si="0"/>
        <v>3.0190842014768331E-3</v>
      </c>
      <c r="K22" s="13">
        <f t="shared" si="1"/>
        <v>0</v>
      </c>
      <c r="L22" s="15">
        <f t="shared" si="2"/>
        <v>3566760</v>
      </c>
    </row>
    <row r="23" spans="2:12" ht="20.100000000000001" customHeight="1" x14ac:dyDescent="0.25">
      <c r="B23" s="7" t="s">
        <v>33</v>
      </c>
      <c r="C23" s="9">
        <v>8902854</v>
      </c>
      <c r="D23" s="9">
        <v>8902854</v>
      </c>
      <c r="E23" s="60">
        <v>8874121</v>
      </c>
      <c r="F23" s="61">
        <v>483781.87</v>
      </c>
      <c r="G23" s="9">
        <v>264791.87</v>
      </c>
      <c r="H23" s="9"/>
      <c r="I23" s="13"/>
      <c r="J23" s="13">
        <f t="shared" si="0"/>
        <v>2.9838658949996287E-2</v>
      </c>
      <c r="K23" s="13">
        <f t="shared" si="1"/>
        <v>0</v>
      </c>
      <c r="L23" s="15">
        <f t="shared" si="2"/>
        <v>8638062.1300000008</v>
      </c>
    </row>
    <row r="24" spans="2:12" ht="20.100000000000001" customHeight="1" x14ac:dyDescent="0.25">
      <c r="B24" s="7" t="s">
        <v>34</v>
      </c>
      <c r="C24" s="9">
        <v>3672835</v>
      </c>
      <c r="D24" s="9">
        <v>5424805</v>
      </c>
      <c r="E24" s="60">
        <v>5424805</v>
      </c>
      <c r="F24" s="61">
        <v>647336</v>
      </c>
      <c r="G24" s="9">
        <v>36762.86</v>
      </c>
      <c r="H24" s="9"/>
      <c r="I24" s="13"/>
      <c r="J24" s="13">
        <f t="shared" si="0"/>
        <v>6.7768076456204418E-3</v>
      </c>
      <c r="K24" s="13">
        <f t="shared" si="1"/>
        <v>0</v>
      </c>
      <c r="L24" s="15">
        <f t="shared" si="2"/>
        <v>5388042.1399999997</v>
      </c>
    </row>
    <row r="25" spans="2:12" ht="20.100000000000001" customHeight="1" x14ac:dyDescent="0.25">
      <c r="B25" s="7" t="s">
        <v>35</v>
      </c>
      <c r="C25" s="9">
        <v>9654599</v>
      </c>
      <c r="D25" s="9">
        <v>19964105</v>
      </c>
      <c r="E25" s="60">
        <v>8954599</v>
      </c>
      <c r="F25" s="61">
        <v>2181064</v>
      </c>
      <c r="G25" s="9">
        <v>1566755.26</v>
      </c>
      <c r="H25" s="9"/>
      <c r="I25" s="13"/>
      <c r="J25" s="13">
        <f t="shared" si="0"/>
        <v>0.17496654624065244</v>
      </c>
      <c r="K25" s="13">
        <f t="shared" si="1"/>
        <v>0</v>
      </c>
      <c r="L25" s="15">
        <f t="shared" si="2"/>
        <v>18397349.739999998</v>
      </c>
    </row>
    <row r="26" spans="2:12" ht="20.100000000000001" customHeight="1" x14ac:dyDescent="0.25">
      <c r="B26" s="7" t="s">
        <v>36</v>
      </c>
      <c r="C26" s="9">
        <v>6737178</v>
      </c>
      <c r="D26" s="9">
        <v>8478341</v>
      </c>
      <c r="E26" s="60">
        <v>8124933</v>
      </c>
      <c r="F26" s="61">
        <v>38130.120000000003</v>
      </c>
      <c r="G26" s="9">
        <v>5300</v>
      </c>
      <c r="H26" s="9"/>
      <c r="I26" s="13"/>
      <c r="J26" s="13">
        <f t="shared" si="0"/>
        <v>6.5231307138163483E-4</v>
      </c>
      <c r="K26" s="13">
        <f t="shared" si="1"/>
        <v>0</v>
      </c>
      <c r="L26" s="15">
        <f t="shared" si="2"/>
        <v>8473041</v>
      </c>
    </row>
    <row r="27" spans="2:12" ht="20.100000000000001" customHeight="1" x14ac:dyDescent="0.25">
      <c r="B27" s="7" t="s">
        <v>37</v>
      </c>
      <c r="C27" s="9">
        <v>4517491</v>
      </c>
      <c r="D27" s="9">
        <v>6375760</v>
      </c>
      <c r="E27" s="60">
        <v>4556990</v>
      </c>
      <c r="F27" s="61">
        <v>45573.78</v>
      </c>
      <c r="G27" s="9">
        <v>45573.06</v>
      </c>
      <c r="H27" s="9"/>
      <c r="I27" s="13"/>
      <c r="J27" s="13">
        <f t="shared" si="0"/>
        <v>1.0000693440187492E-2</v>
      </c>
      <c r="K27" s="13">
        <f t="shared" si="1"/>
        <v>0</v>
      </c>
      <c r="L27" s="15">
        <f t="shared" si="2"/>
        <v>6330186.9400000004</v>
      </c>
    </row>
    <row r="28" spans="2:12" ht="20.100000000000001" customHeight="1" x14ac:dyDescent="0.25">
      <c r="B28" s="7" t="s">
        <v>38</v>
      </c>
      <c r="C28" s="9">
        <v>5676691</v>
      </c>
      <c r="D28" s="9">
        <v>8633865</v>
      </c>
      <c r="E28" s="60">
        <v>5875482</v>
      </c>
      <c r="F28" s="61">
        <v>1995831.65</v>
      </c>
      <c r="G28" s="9">
        <v>1005510.9000000001</v>
      </c>
      <c r="H28" s="9"/>
      <c r="I28" s="13"/>
      <c r="J28" s="13">
        <f t="shared" si="0"/>
        <v>0.17113675099336534</v>
      </c>
      <c r="K28" s="13">
        <f t="shared" si="1"/>
        <v>0</v>
      </c>
      <c r="L28" s="15">
        <f t="shared" si="2"/>
        <v>7628354.0999999996</v>
      </c>
    </row>
    <row r="29" spans="2:12" ht="20.100000000000001" customHeight="1" x14ac:dyDescent="0.25">
      <c r="B29" s="7" t="s">
        <v>39</v>
      </c>
      <c r="C29" s="9">
        <v>1654035</v>
      </c>
      <c r="D29" s="9">
        <v>1716292</v>
      </c>
      <c r="E29" s="60">
        <v>1716292</v>
      </c>
      <c r="F29" s="61">
        <v>860616</v>
      </c>
      <c r="G29" s="9">
        <v>74391.179999999993</v>
      </c>
      <c r="H29" s="9"/>
      <c r="I29" s="13"/>
      <c r="J29" s="13">
        <f t="shared" si="0"/>
        <v>4.3344127922288277E-2</v>
      </c>
      <c r="K29" s="13">
        <f t="shared" si="1"/>
        <v>0</v>
      </c>
      <c r="L29" s="15">
        <f t="shared" si="2"/>
        <v>1641900.82</v>
      </c>
    </row>
    <row r="30" spans="2:12" ht="20.100000000000001" customHeight="1" x14ac:dyDescent="0.25">
      <c r="B30" s="7" t="s">
        <v>40</v>
      </c>
      <c r="C30" s="9">
        <v>2747476</v>
      </c>
      <c r="D30" s="9">
        <v>4767040</v>
      </c>
      <c r="E30" s="60">
        <v>4767040</v>
      </c>
      <c r="F30" s="61">
        <v>-726952.9</v>
      </c>
      <c r="G30" s="9">
        <v>102438.34999999999</v>
      </c>
      <c r="H30" s="9"/>
      <c r="I30" s="13"/>
      <c r="J30" s="13">
        <f t="shared" si="0"/>
        <v>2.1488879891924547E-2</v>
      </c>
      <c r="K30" s="13">
        <f t="shared" si="1"/>
        <v>0</v>
      </c>
      <c r="L30" s="15">
        <f t="shared" si="2"/>
        <v>4664601.6500000004</v>
      </c>
    </row>
    <row r="31" spans="2:12" ht="20.100000000000001" customHeight="1" x14ac:dyDescent="0.25">
      <c r="B31" s="7" t="s">
        <v>41</v>
      </c>
      <c r="C31" s="9">
        <v>2756867</v>
      </c>
      <c r="D31" s="9">
        <v>6176870</v>
      </c>
      <c r="E31" s="60">
        <v>6176870</v>
      </c>
      <c r="F31" s="61">
        <v>276093</v>
      </c>
      <c r="G31" s="9">
        <v>40140.240000000005</v>
      </c>
      <c r="H31" s="9"/>
      <c r="I31" s="13"/>
      <c r="J31" s="13">
        <f t="shared" si="0"/>
        <v>6.4984757652338495E-3</v>
      </c>
      <c r="K31" s="13">
        <f t="shared" si="1"/>
        <v>0</v>
      </c>
      <c r="L31" s="15">
        <f t="shared" si="2"/>
        <v>6136729.7599999998</v>
      </c>
    </row>
    <row r="32" spans="2:12" ht="20.100000000000001" customHeight="1" x14ac:dyDescent="0.25">
      <c r="B32" s="7" t="s">
        <v>42</v>
      </c>
      <c r="C32" s="9">
        <v>1777857</v>
      </c>
      <c r="D32" s="9">
        <v>4062766</v>
      </c>
      <c r="E32" s="60">
        <v>4062766</v>
      </c>
      <c r="F32" s="61">
        <v>1540078.3299999998</v>
      </c>
      <c r="G32" s="9">
        <v>383925.60000000003</v>
      </c>
      <c r="H32" s="9"/>
      <c r="I32" s="13"/>
      <c r="J32" s="13">
        <f t="shared" si="0"/>
        <v>9.4498575600957577E-2</v>
      </c>
      <c r="K32" s="13">
        <f t="shared" si="1"/>
        <v>0</v>
      </c>
      <c r="L32" s="15">
        <f t="shared" si="2"/>
        <v>3678840.4</v>
      </c>
    </row>
    <row r="33" spans="2:12" ht="20.100000000000001" customHeight="1" x14ac:dyDescent="0.25">
      <c r="B33" s="7" t="s">
        <v>43</v>
      </c>
      <c r="C33" s="9">
        <v>2204673</v>
      </c>
      <c r="D33" s="9">
        <v>2327214</v>
      </c>
      <c r="E33" s="60">
        <v>2276709</v>
      </c>
      <c r="F33" s="61">
        <v>97697.62</v>
      </c>
      <c r="G33" s="9">
        <v>26347.000000000004</v>
      </c>
      <c r="H33" s="9"/>
      <c r="I33" s="13"/>
      <c r="J33" s="13">
        <f t="shared" si="0"/>
        <v>1.1572405608270536E-2</v>
      </c>
      <c r="K33" s="13">
        <f t="shared" si="1"/>
        <v>0</v>
      </c>
      <c r="L33" s="15">
        <f t="shared" si="2"/>
        <v>2300867</v>
      </c>
    </row>
    <row r="34" spans="2:12" ht="20.100000000000001" customHeight="1" x14ac:dyDescent="0.25">
      <c r="B34" s="7" t="s">
        <v>44</v>
      </c>
      <c r="C34" s="9">
        <v>2233315</v>
      </c>
      <c r="D34" s="9">
        <v>2058009</v>
      </c>
      <c r="E34" s="60">
        <v>2058009</v>
      </c>
      <c r="F34" s="61">
        <v>119187.89000000001</v>
      </c>
      <c r="G34" s="9">
        <v>39758.850000000006</v>
      </c>
      <c r="H34" s="9"/>
      <c r="I34" s="13"/>
      <c r="J34" s="13">
        <f t="shared" si="0"/>
        <v>1.9319084610417158E-2</v>
      </c>
      <c r="K34" s="13">
        <f t="shared" si="1"/>
        <v>0</v>
      </c>
      <c r="L34" s="15">
        <f t="shared" si="2"/>
        <v>2018250.15</v>
      </c>
    </row>
    <row r="35" spans="2:12" ht="20.100000000000001" customHeight="1" x14ac:dyDescent="0.25">
      <c r="B35" s="7" t="s">
        <v>45</v>
      </c>
      <c r="C35" s="9">
        <v>3342733</v>
      </c>
      <c r="D35" s="9">
        <v>5327153</v>
      </c>
      <c r="E35" s="60">
        <v>5327153</v>
      </c>
      <c r="F35" s="61">
        <v>433600</v>
      </c>
      <c r="G35" s="9">
        <v>336600</v>
      </c>
      <c r="H35" s="9"/>
      <c r="I35" s="13"/>
      <c r="J35" s="13">
        <f t="shared" si="0"/>
        <v>6.318572040262406E-2</v>
      </c>
      <c r="K35" s="13">
        <f t="shared" si="1"/>
        <v>0</v>
      </c>
      <c r="L35" s="15">
        <f t="shared" si="2"/>
        <v>4990553</v>
      </c>
    </row>
    <row r="36" spans="2:12" ht="20.100000000000001" customHeight="1" x14ac:dyDescent="0.25">
      <c r="B36" s="7" t="s">
        <v>46</v>
      </c>
      <c r="C36" s="9">
        <v>1203795</v>
      </c>
      <c r="D36" s="9">
        <v>4300620</v>
      </c>
      <c r="E36" s="60">
        <v>3387815</v>
      </c>
      <c r="F36" s="61">
        <v>1340567.1700000002</v>
      </c>
      <c r="G36" s="9">
        <v>899703.84</v>
      </c>
      <c r="H36" s="9"/>
      <c r="I36" s="13"/>
      <c r="J36" s="13">
        <f t="shared" si="0"/>
        <v>0.26557053440049116</v>
      </c>
      <c r="K36" s="13">
        <f t="shared" si="1"/>
        <v>0</v>
      </c>
      <c r="L36" s="15">
        <f t="shared" si="2"/>
        <v>3400916.16</v>
      </c>
    </row>
    <row r="37" spans="2:12" ht="20.100000000000001" customHeight="1" x14ac:dyDescent="0.25">
      <c r="B37" s="7" t="s">
        <v>47</v>
      </c>
      <c r="C37" s="9">
        <v>0</v>
      </c>
      <c r="D37" s="9">
        <v>1018415</v>
      </c>
      <c r="E37" s="60">
        <v>7576020</v>
      </c>
      <c r="F37" s="61">
        <v>247312.81</v>
      </c>
      <c r="G37" s="9">
        <v>84850.249999999985</v>
      </c>
      <c r="H37" s="9"/>
      <c r="I37" s="13"/>
      <c r="J37" s="13">
        <f t="shared" si="0"/>
        <v>1.1199845037367904E-2</v>
      </c>
      <c r="K37" s="13">
        <f t="shared" si="1"/>
        <v>0</v>
      </c>
      <c r="L37" s="15">
        <f t="shared" si="2"/>
        <v>933564.75</v>
      </c>
    </row>
    <row r="38" spans="2:12" ht="20.100000000000001" customHeight="1" x14ac:dyDescent="0.25">
      <c r="B38" s="7" t="s">
        <v>48</v>
      </c>
      <c r="C38" s="9">
        <v>1693524</v>
      </c>
      <c r="D38" s="9">
        <v>7576020</v>
      </c>
      <c r="E38" s="60">
        <v>865232</v>
      </c>
      <c r="F38" s="61">
        <v>113688.14</v>
      </c>
      <c r="G38" s="9">
        <v>9000</v>
      </c>
      <c r="H38" s="9"/>
      <c r="I38" s="13"/>
      <c r="J38" s="13">
        <f t="shared" si="0"/>
        <v>1.0401834421288163E-2</v>
      </c>
      <c r="K38" s="13">
        <f t="shared" si="1"/>
        <v>0</v>
      </c>
      <c r="L38" s="15">
        <f t="shared" si="2"/>
        <v>7567020</v>
      </c>
    </row>
    <row r="39" spans="2:12" ht="20.100000000000001" customHeight="1" x14ac:dyDescent="0.25">
      <c r="B39" s="7" t="s">
        <v>49</v>
      </c>
      <c r="C39" s="9">
        <v>832994</v>
      </c>
      <c r="D39" s="9">
        <v>865232</v>
      </c>
      <c r="E39" s="60">
        <v>1018415</v>
      </c>
      <c r="F39" s="61">
        <v>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865232</v>
      </c>
    </row>
    <row r="40" spans="2:12" ht="20.100000000000001" customHeight="1" x14ac:dyDescent="0.25">
      <c r="B40" s="7" t="s">
        <v>50</v>
      </c>
      <c r="C40" s="9">
        <v>958257</v>
      </c>
      <c r="D40" s="9">
        <v>3699916</v>
      </c>
      <c r="E40" s="60">
        <v>3699916</v>
      </c>
      <c r="F40" s="61">
        <v>15610.4</v>
      </c>
      <c r="G40" s="9">
        <v>0</v>
      </c>
      <c r="H40" s="9"/>
      <c r="I40" s="13"/>
      <c r="J40" s="13">
        <f t="shared" si="0"/>
        <v>0</v>
      </c>
      <c r="K40" s="13">
        <f t="shared" si="1"/>
        <v>0</v>
      </c>
      <c r="L40" s="15">
        <f t="shared" si="2"/>
        <v>3699916</v>
      </c>
    </row>
    <row r="41" spans="2:12" ht="20.100000000000001" customHeight="1" x14ac:dyDescent="0.25">
      <c r="B41" s="7" t="s">
        <v>51</v>
      </c>
      <c r="C41" s="9">
        <v>4507711</v>
      </c>
      <c r="D41" s="9">
        <v>6943141</v>
      </c>
      <c r="E41" s="60">
        <v>6943141</v>
      </c>
      <c r="F41" s="61">
        <v>3146278.9699999997</v>
      </c>
      <c r="G41" s="9">
        <v>259992.84000000003</v>
      </c>
      <c r="H41" s="9"/>
      <c r="I41" s="13"/>
      <c r="J41" s="13">
        <f t="shared" si="0"/>
        <v>3.7445997423932488E-2</v>
      </c>
      <c r="K41" s="13">
        <f t="shared" si="1"/>
        <v>0</v>
      </c>
      <c r="L41" s="15">
        <f t="shared" si="2"/>
        <v>6683148.1600000001</v>
      </c>
    </row>
    <row r="42" spans="2:12" ht="20.100000000000001" customHeight="1" x14ac:dyDescent="0.25">
      <c r="B42" s="7" t="s">
        <v>52</v>
      </c>
      <c r="C42" s="9">
        <v>5232694</v>
      </c>
      <c r="D42" s="9">
        <v>8280939</v>
      </c>
      <c r="E42" s="60">
        <v>5232694</v>
      </c>
      <c r="F42" s="61">
        <v>337700</v>
      </c>
      <c r="G42" s="9">
        <v>142000</v>
      </c>
      <c r="H42" s="9"/>
      <c r="I42" s="13"/>
      <c r="J42" s="13">
        <f t="shared" si="0"/>
        <v>2.7137073178748843E-2</v>
      </c>
      <c r="K42" s="13">
        <f t="shared" si="1"/>
        <v>0</v>
      </c>
      <c r="L42" s="15">
        <f t="shared" si="2"/>
        <v>8138939</v>
      </c>
    </row>
    <row r="43" spans="2:12" ht="20.100000000000001" customHeight="1" x14ac:dyDescent="0.25">
      <c r="B43" s="7" t="s">
        <v>53</v>
      </c>
      <c r="C43" s="9">
        <v>7382104</v>
      </c>
      <c r="D43" s="9">
        <v>17019007</v>
      </c>
      <c r="E43" s="60">
        <v>11117837</v>
      </c>
      <c r="F43" s="61">
        <v>4309219.43</v>
      </c>
      <c r="G43" s="9">
        <v>69543.63</v>
      </c>
      <c r="H43" s="9"/>
      <c r="I43" s="13"/>
      <c r="J43" s="13">
        <f t="shared" si="0"/>
        <v>6.2551402759367675E-3</v>
      </c>
      <c r="K43" s="13">
        <f t="shared" si="1"/>
        <v>0</v>
      </c>
      <c r="L43" s="15">
        <f t="shared" si="2"/>
        <v>16949463.370000001</v>
      </c>
    </row>
    <row r="44" spans="2:12" ht="20.100000000000001" customHeight="1" x14ac:dyDescent="0.25">
      <c r="B44" s="7" t="s">
        <v>54</v>
      </c>
      <c r="C44" s="9">
        <v>436415</v>
      </c>
      <c r="D44" s="9">
        <v>6853112</v>
      </c>
      <c r="E44" s="60">
        <v>6820612</v>
      </c>
      <c r="F44" s="61">
        <v>491531.93</v>
      </c>
      <c r="G44" s="9">
        <v>61800</v>
      </c>
      <c r="H44" s="9"/>
      <c r="I44" s="13"/>
      <c r="J44" s="13">
        <f t="shared" si="0"/>
        <v>9.0607704997733348E-3</v>
      </c>
      <c r="K44" s="13">
        <f t="shared" si="1"/>
        <v>0</v>
      </c>
      <c r="L44" s="15">
        <f t="shared" si="2"/>
        <v>6791312</v>
      </c>
    </row>
    <row r="45" spans="2:12" ht="23.25" customHeight="1" x14ac:dyDescent="0.25">
      <c r="B45" s="54" t="s">
        <v>4</v>
      </c>
      <c r="C45" s="55">
        <f t="shared" ref="C45:H45" si="3">SUM(C13:C44)</f>
        <v>214674734</v>
      </c>
      <c r="D45" s="55">
        <f t="shared" si="3"/>
        <v>305104197</v>
      </c>
      <c r="E45" s="55">
        <f t="shared" si="3"/>
        <v>214674734</v>
      </c>
      <c r="F45" s="55">
        <f t="shared" si="3"/>
        <v>51291885.559999995</v>
      </c>
      <c r="G45" s="55">
        <f t="shared" si="3"/>
        <v>12243627.440000003</v>
      </c>
      <c r="H45" s="55">
        <f t="shared" si="3"/>
        <v>0</v>
      </c>
      <c r="I45" s="56">
        <f>IF(ISERROR(+#REF!/E45)=TRUE,0,++#REF!/E45)</f>
        <v>0</v>
      </c>
      <c r="J45" s="56">
        <f>IF(ISERROR(+G45/E45)=TRUE,0,++G45/E45)</f>
        <v>5.7033388195557297E-2</v>
      </c>
      <c r="K45" s="56">
        <f>IF(ISERROR(+H45/E45)=TRUE,0,++H45/E45)</f>
        <v>0</v>
      </c>
      <c r="L45" s="57">
        <f>SUM(L13:L44)</f>
        <v>292860569.56</v>
      </c>
    </row>
    <row r="46" spans="2:12" x14ac:dyDescent="0.2">
      <c r="B46" s="11" t="s">
        <v>61</v>
      </c>
    </row>
    <row r="48" spans="2:12" s="22" customFormat="1" x14ac:dyDescent="0.25">
      <c r="K48" s="26"/>
    </row>
    <row r="49" spans="2:11" s="24" customFormat="1" x14ac:dyDescent="0.25">
      <c r="K49" s="25"/>
    </row>
    <row r="50" spans="2:11" s="24" customFormat="1" x14ac:dyDescent="0.25">
      <c r="C50" s="24">
        <v>1000000</v>
      </c>
      <c r="K50" s="25"/>
    </row>
    <row r="51" spans="2:11" s="24" customFormat="1" x14ac:dyDescent="0.25">
      <c r="B51" s="32" t="s">
        <v>55</v>
      </c>
      <c r="C51" s="32" t="s">
        <v>3</v>
      </c>
      <c r="D51" s="32" t="s">
        <v>2</v>
      </c>
      <c r="E51" s="33" t="s">
        <v>18</v>
      </c>
      <c r="F51" s="33" t="s">
        <v>19</v>
      </c>
      <c r="G51" s="33" t="s">
        <v>60</v>
      </c>
      <c r="K51" s="25"/>
    </row>
    <row r="52" spans="2:11" s="24" customFormat="1" x14ac:dyDescent="0.25">
      <c r="B52" s="24" t="s">
        <v>56</v>
      </c>
      <c r="C52" s="41">
        <f>+C45/$C$50</f>
        <v>214.674734</v>
      </c>
      <c r="D52" s="41">
        <f>+D45/$C$50</f>
        <v>305.104197</v>
      </c>
      <c r="E52" s="41">
        <f>+E45/$C$50</f>
        <v>214.674734</v>
      </c>
      <c r="F52" s="41">
        <f>+F45/$C$50</f>
        <v>51.291885559999997</v>
      </c>
      <c r="G52" s="41">
        <f>+G45/$C$50</f>
        <v>12.243627440000003</v>
      </c>
      <c r="K52" s="25"/>
    </row>
    <row r="53" spans="2:11" s="24" customFormat="1" x14ac:dyDescent="0.25">
      <c r="C53" s="41"/>
      <c r="D53" s="41"/>
      <c r="E53" s="41"/>
      <c r="F53" s="41"/>
      <c r="G53" s="41"/>
      <c r="K53" s="25"/>
    </row>
    <row r="54" spans="2:11" s="24" customFormat="1" x14ac:dyDescent="0.25">
      <c r="C54" s="41"/>
      <c r="D54" s="41"/>
      <c r="E54" s="41"/>
      <c r="F54" s="41"/>
      <c r="G54" s="41"/>
      <c r="K54" s="25"/>
    </row>
    <row r="55" spans="2:11" s="24" customFormat="1" x14ac:dyDescent="0.25">
      <c r="C55" s="41"/>
      <c r="D55" s="41"/>
      <c r="E55" s="41"/>
      <c r="F55" s="41"/>
      <c r="G55" s="41"/>
      <c r="K55" s="25"/>
    </row>
    <row r="56" spans="2:11" s="24" customFormat="1" x14ac:dyDescent="0.25">
      <c r="K56" s="25"/>
    </row>
    <row r="57" spans="2:11" s="24" customFormat="1" x14ac:dyDescent="0.25">
      <c r="K57" s="25"/>
    </row>
    <row r="58" spans="2:11" s="24" customFormat="1" x14ac:dyDescent="0.25">
      <c r="K58" s="25"/>
    </row>
    <row r="59" spans="2:11" s="24" customFormat="1" x14ac:dyDescent="0.25">
      <c r="K59" s="25"/>
    </row>
    <row r="60" spans="2:11" s="24" customFormat="1" x14ac:dyDescent="0.25">
      <c r="K60" s="25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6"/>
  <sheetViews>
    <sheetView showGridLines="0" zoomScale="175" zoomScaleNormal="175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20.7109375" style="1" customWidth="1"/>
    <col min="7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50" customFormat="1" x14ac:dyDescent="0.25">
      <c r="A1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s="50" customFormat="1" x14ac:dyDescent="0.25">
      <c r="A2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s="50" customFormat="1" x14ac:dyDescent="0.25">
      <c r="A3"/>
      <c r="B3" s="49"/>
      <c r="C3" s="51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s="50" customFormat="1" x14ac:dyDescent="0.25">
      <c r="A4"/>
      <c r="B4" s="49"/>
      <c r="C4" s="51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ht="5.0999999999999996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ht="43.5" customHeight="1" x14ac:dyDescent="0.25">
      <c r="B6" s="76" t="s">
        <v>59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3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62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52" t="s">
        <v>3</v>
      </c>
      <c r="D12" s="52" t="s">
        <v>2</v>
      </c>
      <c r="E12" s="81"/>
      <c r="F12" s="81"/>
      <c r="G12" s="81"/>
      <c r="H12" s="81"/>
      <c r="I12" s="52" t="s">
        <v>9</v>
      </c>
      <c r="J12" s="52" t="s">
        <v>10</v>
      </c>
      <c r="K12" s="53" t="s">
        <v>11</v>
      </c>
      <c r="L12" s="79"/>
    </row>
    <row r="13" spans="1:13" ht="20.100000000000001" customHeight="1" x14ac:dyDescent="0.25">
      <c r="B13" s="6" t="s">
        <v>23</v>
      </c>
      <c r="C13" s="43">
        <v>0</v>
      </c>
      <c r="D13" s="43">
        <v>0</v>
      </c>
      <c r="E13" s="64">
        <v>0</v>
      </c>
      <c r="F13" s="64">
        <v>0</v>
      </c>
      <c r="G13" s="43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7" t="s">
        <v>25</v>
      </c>
      <c r="C14" s="44">
        <v>0</v>
      </c>
      <c r="D14" s="44">
        <v>0</v>
      </c>
      <c r="E14" s="65">
        <v>0</v>
      </c>
      <c r="F14" s="65">
        <v>0</v>
      </c>
      <c r="G14" s="44">
        <v>0</v>
      </c>
      <c r="H14" s="28"/>
      <c r="I14" s="29"/>
      <c r="J14" s="13">
        <f t="shared" ref="J14:J17" si="0">IF(ISERROR(+G14/E14)=TRUE,0,++G14/E14)</f>
        <v>0</v>
      </c>
      <c r="K14" s="13">
        <f t="shared" ref="K14:K17" si="1">IF(ISERROR(+H14/E14)=TRUE,0,++H14/E14)</f>
        <v>0</v>
      </c>
      <c r="L14" s="15">
        <f t="shared" ref="L14:L17" si="2">+D14-G14</f>
        <v>0</v>
      </c>
    </row>
    <row r="15" spans="1:13" ht="20.100000000000001" customHeight="1" x14ac:dyDescent="0.25">
      <c r="B15" s="27" t="s">
        <v>35</v>
      </c>
      <c r="C15" s="44">
        <v>0</v>
      </c>
      <c r="D15" s="44">
        <v>0</v>
      </c>
      <c r="E15" s="65">
        <v>0</v>
      </c>
      <c r="F15" s="65">
        <v>0</v>
      </c>
      <c r="G15" s="44">
        <v>0</v>
      </c>
      <c r="H15" s="28"/>
      <c r="I15" s="29"/>
      <c r="J15" s="13">
        <f t="shared" si="0"/>
        <v>0</v>
      </c>
      <c r="K15" s="13">
        <f t="shared" si="1"/>
        <v>0</v>
      </c>
      <c r="L15" s="15">
        <f t="shared" si="2"/>
        <v>0</v>
      </c>
    </row>
    <row r="16" spans="1:13" ht="20.100000000000001" customHeight="1" x14ac:dyDescent="0.25">
      <c r="B16" s="27" t="s">
        <v>36</v>
      </c>
      <c r="C16" s="44">
        <v>0</v>
      </c>
      <c r="D16" s="44">
        <v>0</v>
      </c>
      <c r="E16" s="65">
        <v>0</v>
      </c>
      <c r="F16" s="65">
        <v>0</v>
      </c>
      <c r="G16" s="44">
        <v>0</v>
      </c>
      <c r="H16" s="28"/>
      <c r="I16" s="29"/>
      <c r="J16" s="13">
        <f t="shared" si="0"/>
        <v>0</v>
      </c>
      <c r="K16" s="13">
        <f t="shared" si="1"/>
        <v>0</v>
      </c>
      <c r="L16" s="15">
        <f t="shared" si="2"/>
        <v>0</v>
      </c>
    </row>
    <row r="17" spans="2:12" ht="20.100000000000001" customHeight="1" x14ac:dyDescent="0.25">
      <c r="B17" s="27" t="s">
        <v>38</v>
      </c>
      <c r="C17" s="44">
        <v>0</v>
      </c>
      <c r="D17" s="44">
        <v>0</v>
      </c>
      <c r="E17" s="65">
        <v>0</v>
      </c>
      <c r="F17" s="65">
        <v>0</v>
      </c>
      <c r="G17" s="44">
        <v>0</v>
      </c>
      <c r="H17" s="28"/>
      <c r="I17" s="29"/>
      <c r="J17" s="13">
        <f t="shared" si="0"/>
        <v>0</v>
      </c>
      <c r="K17" s="13">
        <f t="shared" si="1"/>
        <v>0</v>
      </c>
      <c r="L17" s="15">
        <f t="shared" si="2"/>
        <v>0</v>
      </c>
    </row>
    <row r="18" spans="2:12" ht="20.100000000000001" customHeight="1" x14ac:dyDescent="0.25">
      <c r="B18" s="7" t="s">
        <v>41</v>
      </c>
      <c r="C18" s="45">
        <v>0</v>
      </c>
      <c r="D18" s="45">
        <v>0</v>
      </c>
      <c r="E18" s="66">
        <v>0</v>
      </c>
      <c r="F18" s="66">
        <v>0</v>
      </c>
      <c r="G18" s="45">
        <v>0</v>
      </c>
      <c r="H18" s="9"/>
      <c r="I18" s="13">
        <f>IF(ISERROR(+#REF!/E18)=TRUE,0,++#REF!/E18)</f>
        <v>0</v>
      </c>
      <c r="J18" s="13">
        <f>IF(ISERROR(+G18/E18)=TRUE,0,++G18/E18)</f>
        <v>0</v>
      </c>
      <c r="K18" s="13">
        <f>IF(ISERROR(+H18/E18)=TRUE,0,++H18/E18)</f>
        <v>0</v>
      </c>
      <c r="L18" s="15">
        <f>+D18-G18</f>
        <v>0</v>
      </c>
    </row>
    <row r="19" spans="2:12" ht="20.100000000000001" customHeight="1" x14ac:dyDescent="0.25">
      <c r="B19" s="7" t="s">
        <v>47</v>
      </c>
      <c r="C19" s="45">
        <v>249028005</v>
      </c>
      <c r="D19" s="45">
        <v>154193833</v>
      </c>
      <c r="E19" s="66">
        <v>141055371</v>
      </c>
      <c r="F19" s="66">
        <v>3351593.36</v>
      </c>
      <c r="G19" s="45">
        <v>573713.55000000005</v>
      </c>
      <c r="H19" s="9"/>
      <c r="I19" s="13"/>
      <c r="J19" s="13">
        <f t="shared" ref="J19:J20" si="3">IF(ISERROR(+G19/E19)=TRUE,0,++G19/E19)</f>
        <v>4.0672931908420562E-3</v>
      </c>
      <c r="K19" s="13">
        <f t="shared" ref="K19:K20" si="4">IF(ISERROR(+H19/E19)=TRUE,0,++H19/E19)</f>
        <v>0</v>
      </c>
      <c r="L19" s="15">
        <f t="shared" ref="L19:L20" si="5">+D19-G19</f>
        <v>153620119.44999999</v>
      </c>
    </row>
    <row r="20" spans="2:12" ht="20.100000000000001" customHeight="1" x14ac:dyDescent="0.25">
      <c r="B20" s="7" t="s">
        <v>51</v>
      </c>
      <c r="C20" s="45">
        <v>0</v>
      </c>
      <c r="D20" s="45">
        <v>0</v>
      </c>
      <c r="E20" s="66">
        <v>0</v>
      </c>
      <c r="F20" s="66">
        <v>0</v>
      </c>
      <c r="G20" s="45">
        <v>0</v>
      </c>
      <c r="H20" s="9"/>
      <c r="I20" s="13">
        <f>IF(ISERROR(+#REF!/E20)=TRUE,0,++#REF!/E20)</f>
        <v>0</v>
      </c>
      <c r="J20" s="13">
        <f t="shared" si="3"/>
        <v>0</v>
      </c>
      <c r="K20" s="13">
        <f t="shared" si="4"/>
        <v>0</v>
      </c>
      <c r="L20" s="15">
        <f t="shared" si="5"/>
        <v>0</v>
      </c>
    </row>
    <row r="21" spans="2:12" ht="20.100000000000001" customHeight="1" x14ac:dyDescent="0.25">
      <c r="B21" s="7" t="s">
        <v>52</v>
      </c>
      <c r="C21" s="45">
        <v>0</v>
      </c>
      <c r="D21" s="45">
        <v>0</v>
      </c>
      <c r="E21" s="66">
        <v>0</v>
      </c>
      <c r="F21" s="66">
        <v>0</v>
      </c>
      <c r="G21" s="45">
        <v>0</v>
      </c>
      <c r="H21" s="9"/>
      <c r="I21" s="13">
        <f>IF(ISERROR(+#REF!/E21)=TRUE,0,++#REF!/E21)</f>
        <v>0</v>
      </c>
      <c r="J21" s="13">
        <f>IF(ISERROR(+G21/E21)=TRUE,0,++G21/E21)</f>
        <v>0</v>
      </c>
      <c r="K21" s="13">
        <f>IF(ISERROR(+H21/E21)=TRUE,0,++H21/E21)</f>
        <v>0</v>
      </c>
      <c r="L21" s="15">
        <f>+D21-G21</f>
        <v>0</v>
      </c>
    </row>
    <row r="22" spans="2:12" ht="23.25" customHeight="1" x14ac:dyDescent="0.25">
      <c r="B22" s="54" t="s">
        <v>4</v>
      </c>
      <c r="C22" s="67">
        <f>SUM(C13:C21)</f>
        <v>249028005</v>
      </c>
      <c r="D22" s="67">
        <f t="shared" ref="D22:G22" si="6">SUM(D13:D21)</f>
        <v>154193833</v>
      </c>
      <c r="E22" s="67">
        <f t="shared" si="6"/>
        <v>141055371</v>
      </c>
      <c r="F22" s="67">
        <f t="shared" si="6"/>
        <v>3351593.36</v>
      </c>
      <c r="G22" s="67">
        <f t="shared" si="6"/>
        <v>573713.55000000005</v>
      </c>
      <c r="H22" s="55">
        <f t="shared" ref="H22" si="7">SUM(H13:H21)</f>
        <v>0</v>
      </c>
      <c r="I22" s="56">
        <f>IF(ISERROR(+#REF!/E22)=TRUE,0,++#REF!/E22)</f>
        <v>0</v>
      </c>
      <c r="J22" s="56">
        <f>IF(ISERROR(+G22/E22)=TRUE,0,++G22/E22)</f>
        <v>4.0672931908420562E-3</v>
      </c>
      <c r="K22" s="56">
        <f>IF(ISERROR(+H22/E22)=TRUE,0,++H22/E22)</f>
        <v>0</v>
      </c>
      <c r="L22" s="57">
        <f>SUM(L13:L21)</f>
        <v>153620119.44999999</v>
      </c>
    </row>
    <row r="23" spans="2:12" x14ac:dyDescent="0.2">
      <c r="B23" s="11" t="s">
        <v>61</v>
      </c>
    </row>
    <row r="24" spans="2:12" s="22" customFormat="1" x14ac:dyDescent="0.25">
      <c r="K24" s="26"/>
    </row>
    <row r="25" spans="2:12" s="22" customFormat="1" x14ac:dyDescent="0.25">
      <c r="K25" s="26"/>
    </row>
    <row r="26" spans="2:12" s="24" customFormat="1" x14ac:dyDescent="0.25">
      <c r="K26" s="25"/>
    </row>
    <row r="27" spans="2:12" s="24" customFormat="1" x14ac:dyDescent="0.25">
      <c r="B27" s="24">
        <v>1000000</v>
      </c>
      <c r="K27" s="25"/>
    </row>
    <row r="28" spans="2:12" s="24" customFormat="1" x14ac:dyDescent="0.25">
      <c r="B28" s="32" t="s">
        <v>55</v>
      </c>
      <c r="C28" s="32" t="s">
        <v>3</v>
      </c>
      <c r="D28" s="32" t="s">
        <v>2</v>
      </c>
      <c r="E28" s="33" t="s">
        <v>18</v>
      </c>
      <c r="F28" s="33" t="s">
        <v>57</v>
      </c>
      <c r="G28" s="33" t="s">
        <v>60</v>
      </c>
      <c r="K28" s="25"/>
    </row>
    <row r="29" spans="2:12" s="24" customFormat="1" x14ac:dyDescent="0.25">
      <c r="B29" s="24" t="s">
        <v>56</v>
      </c>
      <c r="C29" s="41">
        <f>+C22/$B$27</f>
        <v>249.02800500000001</v>
      </c>
      <c r="D29" s="41">
        <f t="shared" ref="D29:G29" si="8">+D22/$B$27</f>
        <v>154.19383300000001</v>
      </c>
      <c r="E29" s="41">
        <f t="shared" si="8"/>
        <v>141.05537100000001</v>
      </c>
      <c r="F29" s="41">
        <f t="shared" si="8"/>
        <v>3.3515933599999999</v>
      </c>
      <c r="G29" s="41">
        <f t="shared" si="8"/>
        <v>0.57371355000000002</v>
      </c>
      <c r="K29" s="25"/>
    </row>
    <row r="30" spans="2:12" s="24" customFormat="1" x14ac:dyDescent="0.25">
      <c r="C30" s="41"/>
      <c r="D30" s="41"/>
      <c r="E30" s="41"/>
      <c r="F30" s="41"/>
      <c r="G30" s="41"/>
      <c r="K30" s="25"/>
    </row>
    <row r="31" spans="2:12" s="24" customFormat="1" x14ac:dyDescent="0.25">
      <c r="C31" s="41"/>
      <c r="D31" s="41"/>
      <c r="E31" s="41"/>
      <c r="F31" s="41"/>
      <c r="G31" s="41"/>
      <c r="K31" s="25"/>
    </row>
    <row r="32" spans="2:12" s="24" customFormat="1" x14ac:dyDescent="0.25">
      <c r="C32" s="41"/>
      <c r="D32" s="41"/>
      <c r="E32" s="41"/>
      <c r="F32" s="41"/>
      <c r="G32" s="41"/>
      <c r="K32" s="25"/>
    </row>
    <row r="33" spans="11:11" s="24" customFormat="1" x14ac:dyDescent="0.25">
      <c r="K33" s="25"/>
    </row>
    <row r="34" spans="11:11" s="24" customFormat="1" x14ac:dyDescent="0.25">
      <c r="K34" s="25"/>
    </row>
    <row r="35" spans="11:11" s="24" customFormat="1" x14ac:dyDescent="0.25">
      <c r="K35" s="25"/>
    </row>
    <row r="36" spans="11:11" s="24" customFormat="1" x14ac:dyDescent="0.25">
      <c r="K36" s="25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60" zoomScaleNormal="16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74.7109375" style="1" customWidth="1"/>
    <col min="3" max="5" width="14.7109375" style="1" customWidth="1"/>
    <col min="6" max="6" width="20.7109375" style="1" customWidth="1"/>
    <col min="7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50" customFormat="1" x14ac:dyDescent="0.25">
      <c r="A1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s="50" customFormat="1" x14ac:dyDescent="0.25">
      <c r="A2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s="50" customFormat="1" x14ac:dyDescent="0.25">
      <c r="A3"/>
      <c r="B3" s="49"/>
      <c r="C3" s="51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s="50" customFormat="1" x14ac:dyDescent="0.25">
      <c r="A4"/>
      <c r="B4" s="49"/>
      <c r="C4" s="51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ht="5.0999999999999996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ht="43.5" customHeight="1" x14ac:dyDescent="0.25">
      <c r="B6" s="76" t="s">
        <v>59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3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62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52" t="s">
        <v>3</v>
      </c>
      <c r="D12" s="52" t="s">
        <v>2</v>
      </c>
      <c r="E12" s="81"/>
      <c r="F12" s="81"/>
      <c r="G12" s="81"/>
      <c r="H12" s="81"/>
      <c r="I12" s="52" t="s">
        <v>9</v>
      </c>
      <c r="J12" s="52" t="s">
        <v>10</v>
      </c>
      <c r="K12" s="53" t="s">
        <v>11</v>
      </c>
      <c r="L12" s="79"/>
    </row>
    <row r="13" spans="1:13" ht="20.100000000000001" customHeight="1" x14ac:dyDescent="0.25">
      <c r="B13" s="18" t="s">
        <v>23</v>
      </c>
      <c r="C13" s="46">
        <v>0</v>
      </c>
      <c r="D13" s="46">
        <v>5359415</v>
      </c>
      <c r="E13" s="62">
        <v>5359415</v>
      </c>
      <c r="F13" s="62">
        <v>0</v>
      </c>
      <c r="G13" s="43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5359415</v>
      </c>
    </row>
    <row r="14" spans="1:13" ht="20.100000000000001" customHeight="1" x14ac:dyDescent="0.25">
      <c r="B14" s="31" t="s">
        <v>24</v>
      </c>
      <c r="C14" s="47">
        <v>0</v>
      </c>
      <c r="D14" s="47">
        <v>6592031</v>
      </c>
      <c r="E14" s="63">
        <v>6416513</v>
      </c>
      <c r="F14" s="63">
        <v>1702757.78</v>
      </c>
      <c r="G14" s="44">
        <v>148121.9</v>
      </c>
      <c r="H14" s="28"/>
      <c r="I14" s="29"/>
      <c r="J14" s="29">
        <f t="shared" ref="J14:J44" si="0">IF(ISERROR(+G14/E14)=TRUE,0,++G14/E14)</f>
        <v>2.308448529598553E-2</v>
      </c>
      <c r="K14" s="29">
        <f t="shared" ref="K14:K44" si="1">IF(ISERROR(+H14/E14)=TRUE,0,++H14/E14)</f>
        <v>0</v>
      </c>
      <c r="L14" s="30">
        <f t="shared" ref="L14:L44" si="2">+D14-G14</f>
        <v>6443909.0999999996</v>
      </c>
    </row>
    <row r="15" spans="1:13" ht="20.100000000000001" customHeight="1" x14ac:dyDescent="0.25">
      <c r="B15" s="31" t="s">
        <v>25</v>
      </c>
      <c r="C15" s="47">
        <v>0</v>
      </c>
      <c r="D15" s="47">
        <v>10331755</v>
      </c>
      <c r="E15" s="63">
        <v>10331755</v>
      </c>
      <c r="F15" s="63">
        <v>3887993.55</v>
      </c>
      <c r="G15" s="44">
        <v>867852.19000000006</v>
      </c>
      <c r="H15" s="28"/>
      <c r="I15" s="29"/>
      <c r="J15" s="29">
        <f t="shared" si="0"/>
        <v>8.3998525903875965E-2</v>
      </c>
      <c r="K15" s="29">
        <f t="shared" si="1"/>
        <v>0</v>
      </c>
      <c r="L15" s="30">
        <f t="shared" si="2"/>
        <v>9463902.8100000005</v>
      </c>
    </row>
    <row r="16" spans="1:13" ht="20.100000000000001" customHeight="1" x14ac:dyDescent="0.25">
      <c r="B16" s="31" t="s">
        <v>26</v>
      </c>
      <c r="C16" s="47">
        <v>0</v>
      </c>
      <c r="D16" s="47">
        <v>9360863</v>
      </c>
      <c r="E16" s="63">
        <v>9360863</v>
      </c>
      <c r="F16" s="63">
        <v>5283218.71</v>
      </c>
      <c r="G16" s="44">
        <v>221468.56</v>
      </c>
      <c r="H16" s="28"/>
      <c r="I16" s="29"/>
      <c r="J16" s="29">
        <f t="shared" si="0"/>
        <v>2.3658989561112048E-2</v>
      </c>
      <c r="K16" s="29">
        <f t="shared" si="1"/>
        <v>0</v>
      </c>
      <c r="L16" s="30">
        <f t="shared" si="2"/>
        <v>9139394.4399999995</v>
      </c>
    </row>
    <row r="17" spans="2:12" ht="20.100000000000001" customHeight="1" x14ac:dyDescent="0.25">
      <c r="B17" s="31" t="s">
        <v>27</v>
      </c>
      <c r="C17" s="47">
        <v>0</v>
      </c>
      <c r="D17" s="47">
        <v>2137065</v>
      </c>
      <c r="E17" s="63">
        <v>2137065</v>
      </c>
      <c r="F17" s="63">
        <v>528983.5</v>
      </c>
      <c r="G17" s="44">
        <v>196075</v>
      </c>
      <c r="H17" s="28"/>
      <c r="I17" s="29"/>
      <c r="J17" s="29">
        <f t="shared" si="0"/>
        <v>9.1749666013902248E-2</v>
      </c>
      <c r="K17" s="29">
        <f t="shared" si="1"/>
        <v>0</v>
      </c>
      <c r="L17" s="30">
        <f t="shared" si="2"/>
        <v>1940990</v>
      </c>
    </row>
    <row r="18" spans="2:12" ht="20.100000000000001" customHeight="1" x14ac:dyDescent="0.25">
      <c r="B18" s="31" t="s">
        <v>28</v>
      </c>
      <c r="C18" s="47">
        <v>0</v>
      </c>
      <c r="D18" s="47">
        <v>27215924</v>
      </c>
      <c r="E18" s="63">
        <v>21621057</v>
      </c>
      <c r="F18" s="63">
        <v>8743926.9699999988</v>
      </c>
      <c r="G18" s="44">
        <v>2427051.19</v>
      </c>
      <c r="H18" s="28"/>
      <c r="I18" s="29"/>
      <c r="J18" s="29">
        <f t="shared" si="0"/>
        <v>0.11225404891166976</v>
      </c>
      <c r="K18" s="29">
        <f t="shared" si="1"/>
        <v>0</v>
      </c>
      <c r="L18" s="30">
        <f t="shared" si="2"/>
        <v>24788872.809999999</v>
      </c>
    </row>
    <row r="19" spans="2:12" ht="20.100000000000001" customHeight="1" x14ac:dyDescent="0.25">
      <c r="B19" s="31" t="s">
        <v>29</v>
      </c>
      <c r="C19" s="47">
        <v>0</v>
      </c>
      <c r="D19" s="47">
        <v>21282997</v>
      </c>
      <c r="E19" s="63">
        <v>17554268</v>
      </c>
      <c r="F19" s="63">
        <v>2095479.2000000004</v>
      </c>
      <c r="G19" s="44">
        <v>964770.23</v>
      </c>
      <c r="H19" s="28"/>
      <c r="I19" s="29"/>
      <c r="J19" s="29">
        <f t="shared" si="0"/>
        <v>5.495929707806671E-2</v>
      </c>
      <c r="K19" s="29">
        <f t="shared" si="1"/>
        <v>0</v>
      </c>
      <c r="L19" s="30">
        <f t="shared" si="2"/>
        <v>20318226.77</v>
      </c>
    </row>
    <row r="20" spans="2:12" ht="20.100000000000001" customHeight="1" x14ac:dyDescent="0.25">
      <c r="B20" s="31" t="s">
        <v>30</v>
      </c>
      <c r="C20" s="47">
        <v>0</v>
      </c>
      <c r="D20" s="47">
        <v>27522207</v>
      </c>
      <c r="E20" s="63">
        <v>24485148</v>
      </c>
      <c r="F20" s="63">
        <v>7077725.4799999995</v>
      </c>
      <c r="G20" s="44">
        <v>556795.5</v>
      </c>
      <c r="H20" s="28"/>
      <c r="I20" s="29"/>
      <c r="J20" s="29">
        <f t="shared" si="0"/>
        <v>2.2740132099671198E-2</v>
      </c>
      <c r="K20" s="29">
        <f t="shared" si="1"/>
        <v>0</v>
      </c>
      <c r="L20" s="30">
        <f t="shared" si="2"/>
        <v>26965411.5</v>
      </c>
    </row>
    <row r="21" spans="2:12" ht="20.100000000000001" customHeight="1" x14ac:dyDescent="0.25">
      <c r="B21" s="31" t="s">
        <v>31</v>
      </c>
      <c r="C21" s="47">
        <v>0</v>
      </c>
      <c r="D21" s="47">
        <v>8116212</v>
      </c>
      <c r="E21" s="63">
        <v>8116212</v>
      </c>
      <c r="F21" s="63">
        <v>2793846.04</v>
      </c>
      <c r="G21" s="44">
        <v>162779.04999999999</v>
      </c>
      <c r="H21" s="28"/>
      <c r="I21" s="29"/>
      <c r="J21" s="29">
        <f t="shared" si="0"/>
        <v>2.0056037225247441E-2</v>
      </c>
      <c r="K21" s="29">
        <f t="shared" si="1"/>
        <v>0</v>
      </c>
      <c r="L21" s="30">
        <f t="shared" si="2"/>
        <v>7953432.9500000002</v>
      </c>
    </row>
    <row r="22" spans="2:12" ht="20.100000000000001" customHeight="1" x14ac:dyDescent="0.25">
      <c r="B22" s="31" t="s">
        <v>32</v>
      </c>
      <c r="C22" s="47">
        <v>0</v>
      </c>
      <c r="D22" s="47">
        <v>12972107</v>
      </c>
      <c r="E22" s="63">
        <v>12972107</v>
      </c>
      <c r="F22" s="63">
        <v>5076284.42</v>
      </c>
      <c r="G22" s="44">
        <v>0</v>
      </c>
      <c r="H22" s="28"/>
      <c r="I22" s="29"/>
      <c r="J22" s="29">
        <f t="shared" si="0"/>
        <v>0</v>
      </c>
      <c r="K22" s="29">
        <f t="shared" si="1"/>
        <v>0</v>
      </c>
      <c r="L22" s="30">
        <f t="shared" si="2"/>
        <v>12972107</v>
      </c>
    </row>
    <row r="23" spans="2:12" ht="20.100000000000001" customHeight="1" x14ac:dyDescent="0.25">
      <c r="B23" s="31" t="s">
        <v>33</v>
      </c>
      <c r="C23" s="47">
        <v>0</v>
      </c>
      <c r="D23" s="47">
        <v>26190946</v>
      </c>
      <c r="E23" s="63">
        <v>23105528</v>
      </c>
      <c r="F23" s="63">
        <v>5769820.0300000012</v>
      </c>
      <c r="G23" s="44">
        <v>3355321.64</v>
      </c>
      <c r="H23" s="28"/>
      <c r="I23" s="29"/>
      <c r="J23" s="29">
        <f t="shared" si="0"/>
        <v>0.14521726748681096</v>
      </c>
      <c r="K23" s="29">
        <f t="shared" si="1"/>
        <v>0</v>
      </c>
      <c r="L23" s="30">
        <f t="shared" si="2"/>
        <v>22835624.359999999</v>
      </c>
    </row>
    <row r="24" spans="2:12" ht="20.100000000000001" customHeight="1" x14ac:dyDescent="0.25">
      <c r="B24" s="31" t="s">
        <v>34</v>
      </c>
      <c r="C24" s="47">
        <v>0</v>
      </c>
      <c r="D24" s="47">
        <v>36050195</v>
      </c>
      <c r="E24" s="63">
        <v>26443868</v>
      </c>
      <c r="F24" s="63">
        <v>5955880.29</v>
      </c>
      <c r="G24" s="44">
        <v>395659.99</v>
      </c>
      <c r="H24" s="28"/>
      <c r="I24" s="29"/>
      <c r="J24" s="29">
        <f t="shared" si="0"/>
        <v>1.4962258547047656E-2</v>
      </c>
      <c r="K24" s="29">
        <f t="shared" si="1"/>
        <v>0</v>
      </c>
      <c r="L24" s="30">
        <f t="shared" si="2"/>
        <v>35654535.009999998</v>
      </c>
    </row>
    <row r="25" spans="2:12" ht="20.100000000000001" customHeight="1" x14ac:dyDescent="0.25">
      <c r="B25" s="31" t="s">
        <v>35</v>
      </c>
      <c r="C25" s="47">
        <v>0</v>
      </c>
      <c r="D25" s="47">
        <v>37073861</v>
      </c>
      <c r="E25" s="63">
        <v>25963840</v>
      </c>
      <c r="F25" s="63">
        <v>2594038.4900000002</v>
      </c>
      <c r="G25" s="44">
        <v>185391.13</v>
      </c>
      <c r="H25" s="28"/>
      <c r="I25" s="29"/>
      <c r="J25" s="29">
        <f t="shared" si="0"/>
        <v>7.140358668055265E-3</v>
      </c>
      <c r="K25" s="29">
        <f t="shared" si="1"/>
        <v>0</v>
      </c>
      <c r="L25" s="30">
        <f t="shared" si="2"/>
        <v>36888469.869999997</v>
      </c>
    </row>
    <row r="26" spans="2:12" ht="20.100000000000001" customHeight="1" x14ac:dyDescent="0.25">
      <c r="B26" s="31" t="s">
        <v>36</v>
      </c>
      <c r="C26" s="47">
        <v>0</v>
      </c>
      <c r="D26" s="47">
        <v>30051468</v>
      </c>
      <c r="E26" s="63">
        <v>30013289</v>
      </c>
      <c r="F26" s="63">
        <v>17869611.73</v>
      </c>
      <c r="G26" s="44">
        <v>869493.89</v>
      </c>
      <c r="H26" s="28"/>
      <c r="I26" s="29"/>
      <c r="J26" s="29">
        <f t="shared" si="0"/>
        <v>2.8970296790864873E-2</v>
      </c>
      <c r="K26" s="29">
        <f t="shared" si="1"/>
        <v>0</v>
      </c>
      <c r="L26" s="30">
        <f t="shared" si="2"/>
        <v>29181974.109999999</v>
      </c>
    </row>
    <row r="27" spans="2:12" ht="20.100000000000001" customHeight="1" x14ac:dyDescent="0.25">
      <c r="B27" s="31" t="s">
        <v>37</v>
      </c>
      <c r="C27" s="47">
        <v>0</v>
      </c>
      <c r="D27" s="47">
        <v>7137908</v>
      </c>
      <c r="E27" s="63">
        <v>7137908</v>
      </c>
      <c r="F27" s="63">
        <v>2064282.0300000003</v>
      </c>
      <c r="G27" s="44">
        <v>303187.7</v>
      </c>
      <c r="H27" s="28"/>
      <c r="I27" s="29"/>
      <c r="J27" s="29">
        <f t="shared" si="0"/>
        <v>4.247570856895326E-2</v>
      </c>
      <c r="K27" s="29">
        <f t="shared" si="1"/>
        <v>0</v>
      </c>
      <c r="L27" s="30">
        <f t="shared" si="2"/>
        <v>6834720.2999999998</v>
      </c>
    </row>
    <row r="28" spans="2:12" ht="20.100000000000001" customHeight="1" x14ac:dyDescent="0.25">
      <c r="B28" s="31" t="s">
        <v>38</v>
      </c>
      <c r="C28" s="47">
        <v>0</v>
      </c>
      <c r="D28" s="47">
        <v>5973089</v>
      </c>
      <c r="E28" s="63">
        <v>5973089</v>
      </c>
      <c r="F28" s="63">
        <v>2067363.16</v>
      </c>
      <c r="G28" s="44">
        <v>391825.26</v>
      </c>
      <c r="H28" s="28"/>
      <c r="I28" s="29"/>
      <c r="J28" s="29">
        <f t="shared" si="0"/>
        <v>6.5598429891133389E-2</v>
      </c>
      <c r="K28" s="29">
        <f t="shared" si="1"/>
        <v>0</v>
      </c>
      <c r="L28" s="30">
        <f t="shared" si="2"/>
        <v>5581263.7400000002</v>
      </c>
    </row>
    <row r="29" spans="2:12" ht="20.100000000000001" customHeight="1" x14ac:dyDescent="0.25">
      <c r="B29" s="31" t="s">
        <v>39</v>
      </c>
      <c r="C29" s="47">
        <v>0</v>
      </c>
      <c r="D29" s="47">
        <v>4873256</v>
      </c>
      <c r="E29" s="63">
        <f>+D29</f>
        <v>4873256</v>
      </c>
      <c r="F29" s="63">
        <v>2271693.04</v>
      </c>
      <c r="G29" s="44">
        <v>148204.13</v>
      </c>
      <c r="H29" s="28"/>
      <c r="I29" s="29"/>
      <c r="J29" s="29">
        <f t="shared" si="0"/>
        <v>3.0411726779795686E-2</v>
      </c>
      <c r="K29" s="29">
        <f t="shared" si="1"/>
        <v>0</v>
      </c>
      <c r="L29" s="30">
        <f t="shared" si="2"/>
        <v>4725051.87</v>
      </c>
    </row>
    <row r="30" spans="2:12" ht="20.100000000000001" customHeight="1" x14ac:dyDescent="0.25">
      <c r="B30" s="31" t="s">
        <v>40</v>
      </c>
      <c r="C30" s="47">
        <v>0</v>
      </c>
      <c r="D30" s="47">
        <v>6523858</v>
      </c>
      <c r="E30" s="63">
        <f t="shared" ref="E30:E35" si="3">+D30</f>
        <v>6523858</v>
      </c>
      <c r="F30" s="63">
        <v>904356.87</v>
      </c>
      <c r="G30" s="44">
        <v>287333.40000000002</v>
      </c>
      <c r="H30" s="28"/>
      <c r="I30" s="29"/>
      <c r="J30" s="29">
        <f t="shared" si="0"/>
        <v>4.4043478567436636E-2</v>
      </c>
      <c r="K30" s="29">
        <f t="shared" si="1"/>
        <v>0</v>
      </c>
      <c r="L30" s="30">
        <f t="shared" si="2"/>
        <v>6236524.5999999996</v>
      </c>
    </row>
    <row r="31" spans="2:12" ht="20.100000000000001" customHeight="1" x14ac:dyDescent="0.25">
      <c r="B31" s="31" t="s">
        <v>41</v>
      </c>
      <c r="C31" s="47">
        <v>0</v>
      </c>
      <c r="D31" s="47">
        <v>16931972</v>
      </c>
      <c r="E31" s="63">
        <f t="shared" si="3"/>
        <v>16931972</v>
      </c>
      <c r="F31" s="63">
        <v>4097384.06</v>
      </c>
      <c r="G31" s="44">
        <v>381893.4</v>
      </c>
      <c r="H31" s="28"/>
      <c r="I31" s="29"/>
      <c r="J31" s="29">
        <f t="shared" si="0"/>
        <v>2.2554573088119919E-2</v>
      </c>
      <c r="K31" s="29">
        <f t="shared" si="1"/>
        <v>0</v>
      </c>
      <c r="L31" s="30">
        <f t="shared" si="2"/>
        <v>16550078.6</v>
      </c>
    </row>
    <row r="32" spans="2:12" ht="20.100000000000001" customHeight="1" x14ac:dyDescent="0.25">
      <c r="B32" s="31" t="s">
        <v>42</v>
      </c>
      <c r="C32" s="47">
        <v>0</v>
      </c>
      <c r="D32" s="47">
        <v>5821668</v>
      </c>
      <c r="E32" s="63">
        <f t="shared" si="3"/>
        <v>5821668</v>
      </c>
      <c r="F32" s="63">
        <v>741180.24</v>
      </c>
      <c r="G32" s="44">
        <v>323704.14999999997</v>
      </c>
      <c r="H32" s="28"/>
      <c r="I32" s="29"/>
      <c r="J32" s="29">
        <f t="shared" si="0"/>
        <v>5.5603333958583682E-2</v>
      </c>
      <c r="K32" s="29">
        <f t="shared" si="1"/>
        <v>0</v>
      </c>
      <c r="L32" s="30">
        <f t="shared" si="2"/>
        <v>5497963.8499999996</v>
      </c>
    </row>
    <row r="33" spans="2:12" ht="20.100000000000001" customHeight="1" x14ac:dyDescent="0.25">
      <c r="B33" s="31" t="s">
        <v>43</v>
      </c>
      <c r="C33" s="47">
        <v>0</v>
      </c>
      <c r="D33" s="47">
        <v>3359825</v>
      </c>
      <c r="E33" s="63">
        <f t="shared" si="3"/>
        <v>3359825</v>
      </c>
      <c r="F33" s="63">
        <v>865351.80999999994</v>
      </c>
      <c r="G33" s="44">
        <v>51500</v>
      </c>
      <c r="H33" s="28"/>
      <c r="I33" s="29"/>
      <c r="J33" s="29">
        <f t="shared" si="0"/>
        <v>1.532817929505257E-2</v>
      </c>
      <c r="K33" s="29">
        <f t="shared" si="1"/>
        <v>0</v>
      </c>
      <c r="L33" s="30">
        <f t="shared" si="2"/>
        <v>3308325</v>
      </c>
    </row>
    <row r="34" spans="2:12" ht="20.100000000000001" customHeight="1" x14ac:dyDescent="0.25">
      <c r="B34" s="31" t="s">
        <v>44</v>
      </c>
      <c r="C34" s="47">
        <v>0</v>
      </c>
      <c r="D34" s="47">
        <v>12052690</v>
      </c>
      <c r="E34" s="63">
        <f t="shared" si="3"/>
        <v>12052690</v>
      </c>
      <c r="F34" s="63">
        <v>2840886</v>
      </c>
      <c r="G34" s="44">
        <v>790744</v>
      </c>
      <c r="H34" s="28"/>
      <c r="I34" s="29"/>
      <c r="J34" s="29">
        <f t="shared" si="0"/>
        <v>6.5607262777023223E-2</v>
      </c>
      <c r="K34" s="29">
        <f t="shared" si="1"/>
        <v>0</v>
      </c>
      <c r="L34" s="30">
        <f t="shared" si="2"/>
        <v>11261946</v>
      </c>
    </row>
    <row r="35" spans="2:12" ht="20.100000000000001" customHeight="1" x14ac:dyDescent="0.25">
      <c r="B35" s="31" t="s">
        <v>45</v>
      </c>
      <c r="C35" s="47">
        <v>0</v>
      </c>
      <c r="D35" s="47">
        <v>6376274</v>
      </c>
      <c r="E35" s="63">
        <f t="shared" si="3"/>
        <v>6376274</v>
      </c>
      <c r="F35" s="63">
        <v>416782.91</v>
      </c>
      <c r="G35" s="44">
        <v>37943</v>
      </c>
      <c r="H35" s="28"/>
      <c r="I35" s="29"/>
      <c r="J35" s="29">
        <f t="shared" si="0"/>
        <v>5.9506539399028337E-3</v>
      </c>
      <c r="K35" s="29">
        <f t="shared" si="1"/>
        <v>0</v>
      </c>
      <c r="L35" s="30">
        <f t="shared" si="2"/>
        <v>6338331</v>
      </c>
    </row>
    <row r="36" spans="2:12" ht="20.100000000000001" customHeight="1" x14ac:dyDescent="0.25">
      <c r="B36" s="31" t="s">
        <v>58</v>
      </c>
      <c r="C36" s="47">
        <v>0</v>
      </c>
      <c r="D36" s="47">
        <v>0</v>
      </c>
      <c r="E36" s="63">
        <v>0</v>
      </c>
      <c r="F36" s="63">
        <v>0</v>
      </c>
      <c r="G36" s="44">
        <v>0</v>
      </c>
      <c r="H36" s="28"/>
      <c r="I36" s="29"/>
      <c r="J36" s="29">
        <f t="shared" si="0"/>
        <v>0</v>
      </c>
      <c r="K36" s="29"/>
      <c r="L36" s="30">
        <f t="shared" si="2"/>
        <v>0</v>
      </c>
    </row>
    <row r="37" spans="2:12" ht="20.100000000000001" customHeight="1" x14ac:dyDescent="0.25">
      <c r="B37" s="31" t="s">
        <v>47</v>
      </c>
      <c r="C37" s="47">
        <v>0</v>
      </c>
      <c r="D37" s="47">
        <v>0</v>
      </c>
      <c r="E37" s="63">
        <v>0</v>
      </c>
      <c r="F37" s="63">
        <v>0</v>
      </c>
      <c r="G37" s="44">
        <v>0</v>
      </c>
      <c r="H37" s="28"/>
      <c r="I37" s="29"/>
      <c r="J37" s="29">
        <f t="shared" ref="J37:J39" si="4">IF(ISERROR(+G37/E37)=TRUE,0,++G37/E37)</f>
        <v>0</v>
      </c>
      <c r="K37" s="29">
        <f t="shared" ref="K37:K39" si="5">IF(ISERROR(+H37/E37)=TRUE,0,++H37/E37)</f>
        <v>0</v>
      </c>
      <c r="L37" s="30">
        <f t="shared" ref="L37:L39" si="6">+D37-G37</f>
        <v>0</v>
      </c>
    </row>
    <row r="38" spans="2:12" ht="20.100000000000001" customHeight="1" x14ac:dyDescent="0.25">
      <c r="B38" s="31" t="s">
        <v>48</v>
      </c>
      <c r="C38" s="47">
        <v>0</v>
      </c>
      <c r="D38" s="47">
        <v>50783325</v>
      </c>
      <c r="E38" s="63">
        <f t="shared" ref="E38:E43" si="7">+D38</f>
        <v>50783325</v>
      </c>
      <c r="F38" s="63">
        <v>12133155.819999998</v>
      </c>
      <c r="G38" s="44">
        <v>802072.95</v>
      </c>
      <c r="H38" s="28"/>
      <c r="I38" s="29"/>
      <c r="J38" s="29">
        <f t="shared" si="4"/>
        <v>1.5794021955041343E-2</v>
      </c>
      <c r="K38" s="29">
        <f t="shared" si="5"/>
        <v>0</v>
      </c>
      <c r="L38" s="30">
        <f t="shared" si="6"/>
        <v>49981252.049999997</v>
      </c>
    </row>
    <row r="39" spans="2:12" ht="20.100000000000001" customHeight="1" x14ac:dyDescent="0.25">
      <c r="B39" s="31" t="s">
        <v>49</v>
      </c>
      <c r="C39" s="47">
        <v>0</v>
      </c>
      <c r="D39" s="47">
        <v>2860974</v>
      </c>
      <c r="E39" s="63">
        <f t="shared" si="7"/>
        <v>2860974</v>
      </c>
      <c r="F39" s="63">
        <v>598006.18000000005</v>
      </c>
      <c r="G39" s="44">
        <v>1237.5</v>
      </c>
      <c r="H39" s="28"/>
      <c r="I39" s="29"/>
      <c r="J39" s="29">
        <f t="shared" si="4"/>
        <v>4.3254500040895163E-4</v>
      </c>
      <c r="K39" s="29">
        <f t="shared" si="5"/>
        <v>0</v>
      </c>
      <c r="L39" s="30">
        <f t="shared" si="6"/>
        <v>2859736.5</v>
      </c>
    </row>
    <row r="40" spans="2:12" ht="20.100000000000001" customHeight="1" x14ac:dyDescent="0.25">
      <c r="B40" s="31" t="s">
        <v>50</v>
      </c>
      <c r="C40" s="47">
        <v>0</v>
      </c>
      <c r="D40" s="47">
        <v>13042915</v>
      </c>
      <c r="E40" s="63">
        <f t="shared" si="7"/>
        <v>13042915</v>
      </c>
      <c r="F40" s="63">
        <v>4535943.54</v>
      </c>
      <c r="G40" s="44">
        <v>1557707.0399999998</v>
      </c>
      <c r="H40" s="28"/>
      <c r="I40" s="29"/>
      <c r="J40" s="29">
        <f t="shared" si="0"/>
        <v>0.11942936375802493</v>
      </c>
      <c r="K40" s="29">
        <f t="shared" si="1"/>
        <v>0</v>
      </c>
      <c r="L40" s="30">
        <f t="shared" si="2"/>
        <v>11485207.960000001</v>
      </c>
    </row>
    <row r="41" spans="2:12" ht="20.100000000000001" customHeight="1" x14ac:dyDescent="0.25">
      <c r="B41" s="31" t="s">
        <v>51</v>
      </c>
      <c r="C41" s="47">
        <v>0</v>
      </c>
      <c r="D41" s="47">
        <v>19823258</v>
      </c>
      <c r="E41" s="63">
        <f t="shared" si="7"/>
        <v>19823258</v>
      </c>
      <c r="F41" s="63">
        <v>2822195.23</v>
      </c>
      <c r="G41" s="44">
        <v>167700</v>
      </c>
      <c r="H41" s="28"/>
      <c r="I41" s="29"/>
      <c r="J41" s="29">
        <f t="shared" si="0"/>
        <v>8.4597597428233036E-3</v>
      </c>
      <c r="K41" s="29">
        <f t="shared" si="1"/>
        <v>0</v>
      </c>
      <c r="L41" s="30">
        <f t="shared" si="2"/>
        <v>19655558</v>
      </c>
    </row>
    <row r="42" spans="2:12" ht="20.100000000000001" customHeight="1" x14ac:dyDescent="0.25">
      <c r="B42" s="31" t="s">
        <v>52</v>
      </c>
      <c r="C42" s="47">
        <v>0</v>
      </c>
      <c r="D42" s="47">
        <v>24688071</v>
      </c>
      <c r="E42" s="63">
        <f t="shared" si="7"/>
        <v>24688071</v>
      </c>
      <c r="F42" s="63">
        <v>634794.02</v>
      </c>
      <c r="G42" s="44">
        <v>223316</v>
      </c>
      <c r="H42" s="28"/>
      <c r="I42" s="29"/>
      <c r="J42" s="29">
        <f t="shared" si="0"/>
        <v>9.0455021779546896E-3</v>
      </c>
      <c r="K42" s="29">
        <f t="shared" si="1"/>
        <v>0</v>
      </c>
      <c r="L42" s="30">
        <f t="shared" si="2"/>
        <v>24464755</v>
      </c>
    </row>
    <row r="43" spans="2:12" ht="20.100000000000001" customHeight="1" x14ac:dyDescent="0.25">
      <c r="B43" s="31" t="s">
        <v>53</v>
      </c>
      <c r="C43" s="47">
        <v>0</v>
      </c>
      <c r="D43" s="47">
        <v>22498532</v>
      </c>
      <c r="E43" s="63">
        <f t="shared" si="7"/>
        <v>22498532</v>
      </c>
      <c r="F43" s="63">
        <v>224233.59</v>
      </c>
      <c r="G43" s="44">
        <v>3392</v>
      </c>
      <c r="H43" s="28"/>
      <c r="I43" s="29"/>
      <c r="J43" s="29">
        <f t="shared" si="0"/>
        <v>1.5076539215980848E-4</v>
      </c>
      <c r="K43" s="29">
        <f t="shared" si="1"/>
        <v>0</v>
      </c>
      <c r="L43" s="30">
        <f t="shared" si="2"/>
        <v>22495140</v>
      </c>
    </row>
    <row r="44" spans="2:12" ht="20.100000000000001" customHeight="1" x14ac:dyDescent="0.25">
      <c r="B44" s="31" t="s">
        <v>54</v>
      </c>
      <c r="C44" s="47">
        <v>0</v>
      </c>
      <c r="D44" s="47">
        <v>12404749</v>
      </c>
      <c r="E44" s="63">
        <v>130748781</v>
      </c>
      <c r="F44" s="63">
        <v>364737.04000000004</v>
      </c>
      <c r="G44" s="44">
        <v>14600</v>
      </c>
      <c r="H44" s="28"/>
      <c r="I44" s="29"/>
      <c r="J44" s="29">
        <f t="shared" si="0"/>
        <v>1.1166452098700638E-4</v>
      </c>
      <c r="K44" s="29">
        <f t="shared" si="1"/>
        <v>0</v>
      </c>
      <c r="L44" s="30">
        <f t="shared" si="2"/>
        <v>12390149</v>
      </c>
    </row>
    <row r="45" spans="2:12" ht="23.25" customHeight="1" x14ac:dyDescent="0.25">
      <c r="B45" s="54" t="s">
        <v>4</v>
      </c>
      <c r="C45" s="67">
        <f>SUM(C13:C44)</f>
        <v>0</v>
      </c>
      <c r="D45" s="67">
        <f t="shared" ref="D45:G45" si="8">SUM(D13:D44)</f>
        <v>475409410</v>
      </c>
      <c r="E45" s="67">
        <f t="shared" si="8"/>
        <v>557377324</v>
      </c>
      <c r="F45" s="67">
        <f t="shared" si="8"/>
        <v>106961911.73000002</v>
      </c>
      <c r="G45" s="67">
        <f t="shared" si="8"/>
        <v>15837140.800000001</v>
      </c>
      <c r="H45" s="55">
        <f t="shared" ref="H45" si="9">SUM(H13:H44)</f>
        <v>0</v>
      </c>
      <c r="I45" s="56">
        <f>IF(ISERROR(+#REF!/E45)=TRUE,0,++#REF!/E45)</f>
        <v>0</v>
      </c>
      <c r="J45" s="56">
        <f>IF(ISERROR(+G45/E45)=TRUE,0,++G45/E45)</f>
        <v>2.841367977861977E-2</v>
      </c>
      <c r="K45" s="56">
        <f>IF(ISERROR(+H45/E45)=TRUE,0,++H45/E45)</f>
        <v>0</v>
      </c>
      <c r="L45" s="57">
        <f>SUM(L13:L44)</f>
        <v>459572269.20000011</v>
      </c>
    </row>
    <row r="46" spans="2:12" x14ac:dyDescent="0.2">
      <c r="B46" s="11" t="s">
        <v>61</v>
      </c>
    </row>
    <row r="49" spans="2:11" s="24" customFormat="1" x14ac:dyDescent="0.25">
      <c r="K49" s="25"/>
    </row>
    <row r="50" spans="2:11" s="24" customFormat="1" x14ac:dyDescent="0.25">
      <c r="C50" s="24">
        <v>1000000</v>
      </c>
      <c r="K50" s="25"/>
    </row>
    <row r="51" spans="2:11" s="24" customFormat="1" x14ac:dyDescent="0.25">
      <c r="B51" s="32" t="s">
        <v>55</v>
      </c>
      <c r="C51" s="32" t="s">
        <v>3</v>
      </c>
      <c r="D51" s="32" t="s">
        <v>2</v>
      </c>
      <c r="E51" s="33" t="s">
        <v>18</v>
      </c>
      <c r="F51" s="33" t="s">
        <v>19</v>
      </c>
      <c r="G51" s="33" t="s">
        <v>60</v>
      </c>
      <c r="K51" s="25"/>
    </row>
    <row r="52" spans="2:11" s="24" customFormat="1" x14ac:dyDescent="0.25">
      <c r="B52" s="24" t="s">
        <v>56</v>
      </c>
      <c r="C52" s="68">
        <f>+C45/$C$50</f>
        <v>0</v>
      </c>
      <c r="D52" s="42">
        <f>+D45/$C$50</f>
        <v>475.40940999999998</v>
      </c>
      <c r="E52" s="42">
        <f>+E45/$C$50</f>
        <v>557.37732400000004</v>
      </c>
      <c r="F52" s="42">
        <f>+F45/$C$50</f>
        <v>106.96191173000003</v>
      </c>
      <c r="G52" s="42">
        <f>+G45/$C$50</f>
        <v>15.8371408</v>
      </c>
      <c r="H52" s="24">
        <v>1373981</v>
      </c>
      <c r="K52" s="25"/>
    </row>
    <row r="53" spans="2:11" s="24" customFormat="1" x14ac:dyDescent="0.25">
      <c r="C53" s="42"/>
      <c r="D53" s="42"/>
      <c r="E53" s="42"/>
      <c r="F53" s="42"/>
      <c r="G53" s="42"/>
      <c r="H53" s="24">
        <v>5072</v>
      </c>
      <c r="K53" s="25"/>
    </row>
    <row r="54" spans="2:11" s="24" customFormat="1" x14ac:dyDescent="0.25">
      <c r="C54" s="42"/>
      <c r="D54" s="42"/>
      <c r="E54" s="42"/>
      <c r="F54" s="42"/>
      <c r="G54" s="42"/>
      <c r="H54" s="24">
        <v>3078714.9799999995</v>
      </c>
      <c r="K54" s="25"/>
    </row>
    <row r="55" spans="2:11" s="24" customFormat="1" x14ac:dyDescent="0.25">
      <c r="C55" s="42"/>
      <c r="D55" s="42"/>
      <c r="E55" s="42"/>
      <c r="F55" s="42"/>
      <c r="G55" s="42"/>
      <c r="H55" s="24">
        <v>0</v>
      </c>
      <c r="K55" s="25"/>
    </row>
    <row r="56" spans="2:11" s="24" customFormat="1" x14ac:dyDescent="0.25">
      <c r="K56" s="25"/>
    </row>
    <row r="57" spans="2:11" s="24" customFormat="1" x14ac:dyDescent="0.25">
      <c r="K57" s="25"/>
    </row>
    <row r="58" spans="2:11" s="24" customFormat="1" x14ac:dyDescent="0.25">
      <c r="K58" s="25"/>
    </row>
    <row r="59" spans="2:11" s="24" customFormat="1" x14ac:dyDescent="0.25">
      <c r="K59" s="25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15" zoomScaleNormal="115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50" customFormat="1" x14ac:dyDescent="0.25">
      <c r="A1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s="50" customFormat="1" ht="15" customHeight="1" x14ac:dyDescent="0.25">
      <c r="A2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50" customFormat="1" ht="15" customHeight="1" x14ac:dyDescent="0.25">
      <c r="A3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</row>
    <row r="4" spans="1:13" s="50" customFormat="1" ht="15" customHeight="1" x14ac:dyDescent="0.25">
      <c r="A4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</row>
    <row r="5" spans="1:13" ht="5.0999999999999996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ht="43.5" customHeight="1" x14ac:dyDescent="0.25">
      <c r="B6" s="76" t="s">
        <v>59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14</v>
      </c>
    </row>
    <row r="9" spans="1:13" x14ac:dyDescent="0.2">
      <c r="B9" s="3" t="s">
        <v>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62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40.5" customHeight="1" x14ac:dyDescent="0.25">
      <c r="B12" s="84"/>
      <c r="C12" s="52" t="s">
        <v>3</v>
      </c>
      <c r="D12" s="52" t="s">
        <v>2</v>
      </c>
      <c r="E12" s="81"/>
      <c r="F12" s="81"/>
      <c r="G12" s="81"/>
      <c r="H12" s="81"/>
      <c r="I12" s="52" t="s">
        <v>9</v>
      </c>
      <c r="J12" s="52" t="s">
        <v>10</v>
      </c>
      <c r="K12" s="53" t="s">
        <v>11</v>
      </c>
      <c r="L12" s="79"/>
    </row>
    <row r="13" spans="1:13" ht="20.100000000000001" customHeight="1" x14ac:dyDescent="0.25">
      <c r="B13" s="18" t="s">
        <v>51</v>
      </c>
      <c r="C13" s="19">
        <v>0</v>
      </c>
      <c r="D13" s="19">
        <v>231290</v>
      </c>
      <c r="E13" s="20">
        <v>0</v>
      </c>
      <c r="F13" s="20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231290</v>
      </c>
    </row>
    <row r="14" spans="1:13" ht="20.100000000000001" customHeight="1" x14ac:dyDescent="0.25">
      <c r="B14" s="17" t="s">
        <v>52</v>
      </c>
      <c r="C14" s="21">
        <v>0</v>
      </c>
      <c r="D14" s="21">
        <v>654102</v>
      </c>
      <c r="E14" s="16">
        <f t="shared" ref="E14:E15" si="0">+D14*85/100</f>
        <v>555986.69999999995</v>
      </c>
      <c r="F14" s="16">
        <v>42730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654102</v>
      </c>
    </row>
    <row r="15" spans="1:13" ht="20.100000000000001" customHeight="1" x14ac:dyDescent="0.25">
      <c r="B15" s="17" t="s">
        <v>53</v>
      </c>
      <c r="C15" s="21">
        <v>0</v>
      </c>
      <c r="D15" s="21">
        <v>739042</v>
      </c>
      <c r="E15" s="16">
        <f t="shared" si="0"/>
        <v>628185.69999999995</v>
      </c>
      <c r="F15" s="16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739042</v>
      </c>
    </row>
    <row r="16" spans="1:13" ht="20.100000000000001" customHeight="1" x14ac:dyDescent="0.25">
      <c r="B16" s="70" t="s">
        <v>54</v>
      </c>
      <c r="C16" s="71">
        <v>0</v>
      </c>
      <c r="D16" s="71">
        <v>188799</v>
      </c>
      <c r="E16" s="72">
        <f>+D16</f>
        <v>188799</v>
      </c>
      <c r="F16" s="72">
        <v>0</v>
      </c>
      <c r="G16" s="73">
        <v>0</v>
      </c>
      <c r="H16" s="73"/>
      <c r="I16" s="74">
        <f>IF(ISERROR(+#REF!/E16)=TRUE,0,++#REF!/E16)</f>
        <v>0</v>
      </c>
      <c r="J16" s="74">
        <f>IF(ISERROR(+G16/E16)=TRUE,0,++G16/E16)</f>
        <v>0</v>
      </c>
      <c r="K16" s="74">
        <f>IF(ISERROR(+H16/E16)=TRUE,0,++H16/E16)</f>
        <v>0</v>
      </c>
      <c r="L16" s="75">
        <f>+D16-G16</f>
        <v>188799</v>
      </c>
    </row>
    <row r="17" spans="2:12" ht="23.25" customHeight="1" x14ac:dyDescent="0.25">
      <c r="B17" s="54" t="s">
        <v>4</v>
      </c>
      <c r="C17" s="67">
        <f t="shared" ref="C17:H17" si="1">SUM(C13:C16)</f>
        <v>0</v>
      </c>
      <c r="D17" s="67">
        <f t="shared" si="1"/>
        <v>1813233</v>
      </c>
      <c r="E17" s="67">
        <f t="shared" si="1"/>
        <v>1372971.4</v>
      </c>
      <c r="F17" s="67">
        <f t="shared" si="1"/>
        <v>42730</v>
      </c>
      <c r="G17" s="67">
        <f t="shared" si="1"/>
        <v>0</v>
      </c>
      <c r="H17" s="55">
        <f t="shared" si="1"/>
        <v>0</v>
      </c>
      <c r="I17" s="56">
        <f>IF(ISERROR(+#REF!/E17)=TRUE,0,++#REF!/E17)</f>
        <v>0</v>
      </c>
      <c r="J17" s="56">
        <f>IF(ISERROR(+G17/E17)=TRUE,0,++G17/E17)</f>
        <v>0</v>
      </c>
      <c r="K17" s="56">
        <f>IF(ISERROR(+H17/E17)=TRUE,0,++H17/E17)</f>
        <v>0</v>
      </c>
      <c r="L17" s="57">
        <f>SUM(L13:L16)</f>
        <v>1813233</v>
      </c>
    </row>
    <row r="18" spans="2:12" x14ac:dyDescent="0.2">
      <c r="B18" s="11" t="s">
        <v>61</v>
      </c>
    </row>
    <row r="19" spans="2:12" s="24" customFormat="1" x14ac:dyDescent="0.25">
      <c r="K19" s="25"/>
    </row>
    <row r="20" spans="2:12" s="24" customFormat="1" x14ac:dyDescent="0.25">
      <c r="K20" s="25"/>
    </row>
    <row r="21" spans="2:12" s="24" customFormat="1" x14ac:dyDescent="0.25">
      <c r="K21" s="25"/>
    </row>
    <row r="22" spans="2:12" s="24" customFormat="1" x14ac:dyDescent="0.25">
      <c r="C22" s="24">
        <v>1000000</v>
      </c>
      <c r="K22" s="25"/>
    </row>
    <row r="23" spans="2:12" s="24" customFormat="1" x14ac:dyDescent="0.25">
      <c r="B23" s="32" t="s">
        <v>55</v>
      </c>
      <c r="C23" s="32" t="s">
        <v>3</v>
      </c>
      <c r="D23" s="32" t="s">
        <v>2</v>
      </c>
      <c r="E23" s="33" t="s">
        <v>18</v>
      </c>
      <c r="F23" s="33" t="s">
        <v>19</v>
      </c>
      <c r="G23" s="33" t="s">
        <v>60</v>
      </c>
      <c r="K23" s="25"/>
    </row>
    <row r="24" spans="2:12" s="24" customFormat="1" x14ac:dyDescent="0.25">
      <c r="B24" s="24" t="s">
        <v>56</v>
      </c>
      <c r="C24" s="68">
        <f>+C17/$C$22</f>
        <v>0</v>
      </c>
      <c r="D24" s="42">
        <f>+D17/$C$22</f>
        <v>1.8132330000000001</v>
      </c>
      <c r="E24" s="42">
        <f>+E17/$C$22</f>
        <v>1.3729714</v>
      </c>
      <c r="F24" s="42">
        <f>+F17/$C$22</f>
        <v>4.2729999999999997E-2</v>
      </c>
      <c r="G24" s="42">
        <f>+G17/$C$22</f>
        <v>0</v>
      </c>
      <c r="H24" s="24">
        <v>1373981</v>
      </c>
      <c r="K24" s="25"/>
    </row>
    <row r="25" spans="2:12" s="24" customFormat="1" x14ac:dyDescent="0.25">
      <c r="C25" s="42"/>
      <c r="D25" s="42"/>
      <c r="E25" s="42"/>
      <c r="F25" s="42"/>
      <c r="G25" s="42"/>
      <c r="H25" s="24">
        <v>5072</v>
      </c>
      <c r="K25" s="25"/>
    </row>
    <row r="26" spans="2:12" s="24" customFormat="1" x14ac:dyDescent="0.25">
      <c r="C26" s="42"/>
      <c r="D26" s="42"/>
      <c r="E26" s="42"/>
      <c r="F26" s="42"/>
      <c r="G26" s="42"/>
      <c r="H26" s="24">
        <v>3078714.9799999995</v>
      </c>
      <c r="K26" s="25"/>
    </row>
    <row r="27" spans="2:12" s="24" customFormat="1" x14ac:dyDescent="0.25">
      <c r="C27" s="42"/>
      <c r="D27" s="42"/>
      <c r="E27" s="42"/>
      <c r="F27" s="42"/>
      <c r="G27" s="42"/>
      <c r="H27" s="24">
        <v>0</v>
      </c>
      <c r="K27" s="25"/>
    </row>
    <row r="28" spans="2:12" s="24" customFormat="1" x14ac:dyDescent="0.25">
      <c r="K28" s="25"/>
    </row>
    <row r="29" spans="2:12" s="24" customFormat="1" x14ac:dyDescent="0.25">
      <c r="K29" s="25"/>
    </row>
    <row r="30" spans="2:12" s="24" customFormat="1" x14ac:dyDescent="0.25">
      <c r="K30" s="25"/>
    </row>
    <row r="31" spans="2:12" s="24" customFormat="1" x14ac:dyDescent="0.25">
      <c r="K31" s="25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2019-03-21T17:43:18Z</dcterms:modified>
</cp:coreProperties>
</file>