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VICENTE\AppData\Local\Microsoft\Windows\INetCache\Content.Outlook\1Z7057VT\"/>
    </mc:Choice>
  </mc:AlternateContent>
  <bookViews>
    <workbookView xWindow="120" yWindow="225" windowWidth="17595" windowHeight="9855" activeTab="4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RO!$B$11:$L$44</definedName>
    <definedName name="_xlnm.Print_Area" localSheetId="3">DYT!$B$2:$L$47</definedName>
    <definedName name="_xlnm.Print_Area" localSheetId="4">RD!$B$2:$L$19</definedName>
    <definedName name="_xlnm.Print_Area" localSheetId="1">RDR!$B$2:$L$47</definedName>
    <definedName name="_xlnm.Print_Area" localSheetId="0">RO!$B$2:$L$47</definedName>
    <definedName name="_xlnm.Print_Area" localSheetId="2">ROOC!$B$2:$L$24</definedName>
  </definedNames>
  <calcPr calcId="152511"/>
</workbook>
</file>

<file path=xl/calcChain.xml><?xml version="1.0" encoding="utf-8"?>
<calcChain xmlns="http://schemas.openxmlformats.org/spreadsheetml/2006/main">
  <c r="K36" i="6" l="1"/>
  <c r="F19" i="5"/>
  <c r="J36" i="6" l="1"/>
  <c r="L36" i="6"/>
  <c r="L39" i="6" l="1"/>
  <c r="K39" i="6"/>
  <c r="J39" i="6"/>
  <c r="L38" i="6"/>
  <c r="K38" i="6"/>
  <c r="J38" i="6"/>
  <c r="L37" i="6"/>
  <c r="K37" i="6"/>
  <c r="J37" i="6"/>
  <c r="C45" i="6"/>
  <c r="C52" i="6" s="1"/>
  <c r="D45" i="6"/>
  <c r="D52" i="6" s="1"/>
  <c r="G22" i="5" l="1"/>
  <c r="G29" i="5" s="1"/>
  <c r="F22" i="5"/>
  <c r="F29" i="5" s="1"/>
  <c r="E22" i="5"/>
  <c r="E29" i="5" s="1"/>
  <c r="D22" i="5"/>
  <c r="D29" i="5" s="1"/>
  <c r="C22" i="5"/>
  <c r="C29" i="5" s="1"/>
  <c r="G45" i="6" l="1"/>
  <c r="G52" i="6" s="1"/>
  <c r="F45" i="6"/>
  <c r="F52" i="6" s="1"/>
  <c r="E45" i="6"/>
  <c r="E52" i="6" s="1"/>
  <c r="L20" i="5" l="1"/>
  <c r="K20" i="5"/>
  <c r="J20" i="5"/>
  <c r="L19" i="5"/>
  <c r="K19" i="5"/>
  <c r="J19" i="5"/>
  <c r="L17" i="5"/>
  <c r="K17" i="5"/>
  <c r="J17" i="5"/>
  <c r="L16" i="5"/>
  <c r="K16" i="5"/>
  <c r="J16" i="5"/>
  <c r="L15" i="5"/>
  <c r="K15" i="5"/>
  <c r="J15" i="5"/>
  <c r="L14" i="5"/>
  <c r="K14" i="5"/>
  <c r="J14" i="5"/>
  <c r="L44" i="6" l="1"/>
  <c r="K44" i="6"/>
  <c r="J44" i="6"/>
  <c r="L43" i="6"/>
  <c r="K43" i="6"/>
  <c r="J43" i="6"/>
  <c r="L42" i="6"/>
  <c r="K42" i="6"/>
  <c r="J42" i="6"/>
  <c r="L41" i="6"/>
  <c r="K41" i="6"/>
  <c r="J41" i="6"/>
  <c r="L40" i="6"/>
  <c r="K40" i="6"/>
  <c r="J40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L14" i="6"/>
  <c r="K14" i="6"/>
  <c r="J14" i="6"/>
  <c r="L44" i="4" l="1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4" i="1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J18" i="1" l="1"/>
  <c r="J26" i="1"/>
  <c r="J34" i="1"/>
  <c r="J42" i="1"/>
  <c r="K22" i="1"/>
  <c r="K31" i="1"/>
  <c r="J38" i="1"/>
  <c r="J30" i="1"/>
  <c r="K15" i="1"/>
  <c r="K37" i="1"/>
  <c r="J20" i="1"/>
  <c r="J28" i="1"/>
  <c r="J36" i="1"/>
  <c r="J44" i="1"/>
  <c r="C45" i="1"/>
  <c r="C52" i="1" s="1"/>
  <c r="D45" i="1"/>
  <c r="D52" i="1" s="1"/>
  <c r="C45" i="4" l="1"/>
  <c r="C52" i="4" s="1"/>
  <c r="G45" i="4" l="1"/>
  <c r="G52" i="4" s="1"/>
  <c r="F45" i="4"/>
  <c r="F52" i="4" s="1"/>
  <c r="D45" i="4"/>
  <c r="D52" i="4" s="1"/>
  <c r="G17" i="7"/>
  <c r="G24" i="7" s="1"/>
  <c r="F17" i="7"/>
  <c r="F24" i="7" s="1"/>
  <c r="E17" i="7"/>
  <c r="E24" i="7" s="1"/>
  <c r="D17" i="7"/>
  <c r="D24" i="7" s="1"/>
  <c r="G45" i="1"/>
  <c r="G52" i="1" s="1"/>
  <c r="F45" i="1"/>
  <c r="F52" i="1" s="1"/>
  <c r="C17" i="7"/>
  <c r="C24" i="7" s="1"/>
  <c r="L21" i="5" l="1"/>
  <c r="L18" i="5"/>
  <c r="L16" i="7"/>
  <c r="L15" i="7"/>
  <c r="L14" i="7"/>
  <c r="L13" i="4"/>
  <c r="L13" i="6"/>
  <c r="L13" i="5"/>
  <c r="L13" i="7"/>
  <c r="L13" i="1"/>
  <c r="E45" i="4"/>
  <c r="E52" i="4" s="1"/>
  <c r="E45" i="1" l="1"/>
  <c r="E52" i="1" s="1"/>
  <c r="H17" i="7" l="1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5" i="1"/>
  <c r="I13" i="1"/>
  <c r="H45" i="6"/>
  <c r="K13" i="6"/>
  <c r="J13" i="6"/>
  <c r="I13" i="6"/>
  <c r="H22" i="5"/>
  <c r="K21" i="5"/>
  <c r="J21" i="5"/>
  <c r="I21" i="5"/>
  <c r="I20" i="5"/>
  <c r="K18" i="5"/>
  <c r="J18" i="5"/>
  <c r="I18" i="5"/>
  <c r="K13" i="5"/>
  <c r="J13" i="5"/>
  <c r="I13" i="5"/>
  <c r="H45" i="4"/>
  <c r="I14" i="4"/>
  <c r="K13" i="4"/>
  <c r="J13" i="4"/>
  <c r="I13" i="4"/>
  <c r="K13" i="1"/>
  <c r="J13" i="1"/>
  <c r="L22" i="5" l="1"/>
  <c r="L45" i="6"/>
  <c r="L45" i="4"/>
  <c r="L45" i="1"/>
  <c r="I17" i="7"/>
  <c r="K17" i="7"/>
  <c r="J17" i="7"/>
  <c r="J45" i="6"/>
  <c r="I45" i="6"/>
  <c r="K45" i="6"/>
  <c r="I22" i="5"/>
  <c r="K22" i="5"/>
  <c r="J22" i="5"/>
  <c r="I45" i="4"/>
  <c r="K45" i="4"/>
  <c r="J45" i="4"/>
  <c r="K45" i="1"/>
  <c r="I45" i="1" l="1"/>
  <c r="J45" i="1"/>
</calcChain>
</file>

<file path=xl/sharedStrings.xml><?xml version="1.0" encoding="utf-8"?>
<sst xmlns="http://schemas.openxmlformats.org/spreadsheetml/2006/main" count="245" uniqueCount="70">
  <si>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</si>
  <si>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</si>
  <si>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</si>
  <si>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</si>
  <si>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</si>
  <si>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</si>
  <si>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</si>
  <si>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</si>
  <si>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</si>
  <si>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</si>
  <si>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</si>
  <si>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</si>
  <si>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</si>
  <si>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</si>
  <si>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</si>
  <si>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</si>
  <si>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</si>
  <si>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</si>
  <si>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</si>
  <si>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</si>
  <si>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</si>
  <si>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</si>
  <si>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</si>
  <si>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</si>
  <si>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</si>
  <si>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</si>
  <si>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</si>
  <si>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</si>
  <si>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</si>
  <si>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</si>
  <si>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</si>
  <si>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</si>
  <si>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</si>
  <si>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</si>
  <si>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</si>
  <si>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</si>
  <si>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</si>
  <si>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</si>
  <si>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</si>
  <si>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</si>
  <si>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</si>
  <si>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</si>
  <si>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</si>
  <si>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</si>
  <si>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</si>
  <si>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</si>
  <si>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</si>
  <si>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</si>
  <si>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</si>
  <si>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</si>
  <si>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</si>
  <si>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</si>
  <si>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</si>
  <si>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</si>
  <si>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</si>
  <si>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</si>
  <si>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</si>
  <si>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COMP ANUAL</t>
  </si>
  <si>
    <t>124   CENTRO NACIONAL DE ABASTECIMIENTOS DE RECURSOS ESTRATEGICOS DE SALUD</t>
  </si>
  <si>
    <t>DEV. A FEBRERO</t>
  </si>
  <si>
    <t>EJECUCION PRESUPUESTAL MENSUALIZADA DE GASTOS 
AL MES DE MARZO - 2019</t>
  </si>
  <si>
    <t>Fuente: SIAF, Consulta Amigable y Base de Datos al 31 de Marzo del 2019</t>
  </si>
  <si>
    <t>DEVENGADO
A MARZO
(4)</t>
  </si>
  <si>
    <t>016. HOSPITAL NACIONAL HIPÓLITO UNANUE</t>
  </si>
  <si>
    <t>114,823,160 1</t>
  </si>
  <si>
    <t>54,976,092 4</t>
  </si>
  <si>
    <t>105,364,730 8</t>
  </si>
  <si>
    <t>256,765,546 2</t>
  </si>
  <si>
    <t>13,042,915 1</t>
  </si>
  <si>
    <t>11,562,592 9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</si>
</sst>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5" fillId="0" borderId="0" xfId="0" applyNumberFormat="1" applyFont="1" applyFill="1" applyBorder="1" applyAlignment="1" applyProtection="1">
      <alignment vertical="center"/>
    </xf>
    <xf numFmtId="3" fontId="24" fillId="36" borderId="18" xfId="0" applyNumberFormat="1" applyFont="1" applyFill="1" applyBorder="1" applyAlignment="1">
      <alignment horizontal="center" vertical="center" wrapText="1"/>
    </xf>
    <xf numFmtId="165" fontId="24" fillId="36" borderId="18" xfId="1" applyNumberFormat="1" applyFont="1" applyFill="1" applyBorder="1" applyAlignment="1">
      <alignment horizontal="center" vertical="center" wrapText="1"/>
    </xf>
    <xf numFmtId="3" fontId="6" fillId="36" borderId="1" xfId="0" applyNumberFormat="1" applyFont="1" applyFill="1" applyBorder="1" applyAlignment="1">
      <alignment horizontal="center" vertical="center"/>
    </xf>
    <xf numFmtId="3" fontId="6" fillId="36" borderId="1" xfId="0" applyNumberFormat="1" applyFont="1" applyFill="1" applyBorder="1" applyAlignment="1">
      <alignment vertical="center"/>
    </xf>
    <xf numFmtId="165" fontId="6" fillId="36" borderId="1" xfId="1" applyNumberFormat="1" applyFont="1" applyFill="1" applyBorder="1" applyAlignment="1">
      <alignment vertical="center"/>
    </xf>
    <xf numFmtId="3" fontId="6" fillId="36" borderId="1" xfId="1" applyNumberFormat="1" applyFont="1" applyFill="1" applyBorder="1" applyAlignment="1">
      <alignment vertical="center"/>
    </xf>
    <xf numFmtId="164" fontId="0" fillId="37" borderId="2" xfId="0" applyNumberFormat="1" applyFill="1" applyBorder="1" applyAlignment="1">
      <alignment vertical="center"/>
    </xf>
    <xf numFmtId="164" fontId="0" fillId="37" borderId="23" xfId="0" applyNumberFormat="1" applyFill="1" applyBorder="1" applyAlignment="1">
      <alignment vertical="center"/>
    </xf>
    <xf numFmtId="164" fontId="0" fillId="37" borderId="3" xfId="0" applyNumberFormat="1" applyFill="1" applyBorder="1" applyAlignment="1">
      <alignment vertical="center"/>
    </xf>
    <xf numFmtId="164" fontId="23" fillId="37" borderId="3" xfId="0" applyNumberFormat="1" applyFont="1" applyFill="1" applyBorder="1" applyAlignment="1">
      <alignment vertical="center"/>
    </xf>
    <xf numFmtId="41" fontId="23" fillId="37" borderId="2" xfId="0" applyNumberFormat="1" applyFont="1" applyFill="1" applyBorder="1" applyAlignment="1">
      <alignment vertical="center"/>
    </xf>
    <xf numFmtId="41" fontId="23" fillId="37" borderId="23" xfId="0" applyNumberFormat="1" applyFont="1" applyFill="1" applyBorder="1" applyAlignment="1">
      <alignment vertical="center"/>
    </xf>
    <xf numFmtId="41" fontId="0" fillId="37" borderId="2" xfId="0" applyNumberFormat="1" applyFill="1" applyBorder="1" applyAlignment="1">
      <alignment vertical="center"/>
    </xf>
    <xf numFmtId="41" fontId="0" fillId="37" borderId="23" xfId="0" applyNumberFormat="1" applyFill="1" applyBorder="1" applyAlignment="1">
      <alignment vertical="center"/>
    </xf>
    <xf numFmtId="41" fontId="0" fillId="37" borderId="3" xfId="0" applyNumberFormat="1" applyFill="1" applyBorder="1" applyAlignment="1">
      <alignment vertical="center"/>
    </xf>
    <xf numFmtId="41" fontId="6" fillId="36" borderId="1" xfId="0" applyNumberFormat="1" applyFont="1" applyFill="1" applyBorder="1" applyAlignment="1">
      <alignment vertical="center"/>
    </xf>
    <xf numFmtId="0" fontId="23" fillId="0" borderId="0" xfId="0" applyNumberFormat="1" applyFont="1" applyAlignment="1">
      <alignment vertical="center"/>
    </xf>
    <xf numFmtId="168" fontId="23" fillId="0" borderId="0" xfId="0" applyNumberFormat="1" applyFont="1" applyFill="1" applyBorder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23" fillId="34" borderId="24" xfId="0" applyNumberFormat="1" applyFont="1" applyFill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6" borderId="16" xfId="0" applyNumberFormat="1" applyFont="1" applyFill="1" applyBorder="1" applyAlignment="1">
      <alignment horizontal="center" vertical="center" wrapText="1"/>
    </xf>
    <xf numFmtId="3" fontId="24" fillId="36" borderId="19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 wrapText="1"/>
    </xf>
    <xf numFmtId="3" fontId="24" fillId="36" borderId="18" xfId="0" applyNumberFormat="1" applyFont="1" applyFill="1" applyBorder="1" applyAlignment="1">
      <alignment horizontal="center" vertical="center"/>
    </xf>
    <xf numFmtId="3" fontId="24" fillId="36" borderId="15" xfId="0" applyNumberFormat="1" applyFont="1" applyFill="1" applyBorder="1" applyAlignment="1">
      <alignment horizontal="center" vertical="center"/>
    </xf>
    <xf numFmtId="3" fontId="24" fillId="36" borderId="14" xfId="0" applyNumberFormat="1" applyFont="1" applyFill="1" applyBorder="1" applyAlignment="1">
      <alignment horizontal="center" vertical="center"/>
    </xf>
    <xf numFmtId="3" fontId="24" fillId="36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6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RO!$C$52:$G$52</c:f>
              <c:numCache>
                <c:formatCode>_ * #,##0.0_ ;_ * \-#,##0.0_ ;_ * "-"??_ ;_ @_ </c:formatCode>
                <c:ptCount val="5"/>
                <c:pt idx="0">
                  <c:v>6628.7807519999997</c:v>
                </c:pt>
                <c:pt idx="1">
                  <c:v>6300.2244000000001</c:v>
                </c:pt>
                <c:pt idx="2">
                  <c:v>4353.8148209999999</c:v>
                </c:pt>
                <c:pt idx="3">
                  <c:v>3387.19758</c:v>
                </c:pt>
                <c:pt idx="4">
                  <c:v>950.78742953999961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485434800"/>
        <c:axId val="-485433168"/>
        <c:axId val="0"/>
      </c:bar3DChart>
      <c:catAx>
        <c:axId val="-485434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485433168"/>
        <c:crosses val="autoZero"/>
        <c:auto val="1"/>
        <c:lblAlgn val="ctr"/>
        <c:lblOffset val="100"/>
        <c:noMultiLvlLbl val="0"/>
      </c:catAx>
      <c:valAx>
        <c:axId val="-485433168"/>
        <c:scaling>
          <c:orientation val="minMax"/>
        </c:scaling>
        <c:delete val="0"/>
        <c:axPos val="l"/>
        <c:numFmt formatCode="_ * #,##0.0_ ;_ * \-#,##0.0_ ;_ * &quot;-&quot;??_ ;_ @_ " sourceLinked="1"/>
        <c:majorTickMark val="none"/>
        <c:minorTickMark val="none"/>
        <c:tickLblPos val="nextTo"/>
        <c:crossAx val="-48543480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RDR!$C$52:$G$52</c:f>
              <c:numCache>
                <c:formatCode>#,##0.0</c:formatCode>
                <c:ptCount val="5"/>
                <c:pt idx="0">
                  <c:v>214.674734</c:v>
                </c:pt>
                <c:pt idx="1">
                  <c:v>305.104197</c:v>
                </c:pt>
                <c:pt idx="2">
                  <c:v>210.88371000000001</c:v>
                </c:pt>
                <c:pt idx="3">
                  <c:v>84.653812000000002</c:v>
                </c:pt>
                <c:pt idx="4">
                  <c:v>28.052461279999996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485429360"/>
        <c:axId val="-552346560"/>
        <c:axId val="0"/>
      </c:bar3DChart>
      <c:catAx>
        <c:axId val="-4854293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552346560"/>
        <c:crosses val="autoZero"/>
        <c:auto val="1"/>
        <c:lblAlgn val="ctr"/>
        <c:lblOffset val="100"/>
        <c:noMultiLvlLbl val="0"/>
      </c:catAx>
      <c:valAx>
        <c:axId val="-55234656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48542936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ROOC!$B$29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ROOC!$C$28:$G$28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DEV. A FEBRERO</c:v>
                </c:pt>
              </c:strCache>
            </c:strRef>
          </c:cat>
          <c:val>
            <c:numRef>
              <c:f>ROOC!$C$29:$G$29</c:f>
              <c:numCache>
                <c:formatCode>#,##0.0</c:formatCode>
                <c:ptCount val="5"/>
                <c:pt idx="0">
                  <c:v>249.02800500000001</c:v>
                </c:pt>
                <c:pt idx="1">
                  <c:v>203.88739699999999</c:v>
                </c:pt>
                <c:pt idx="2">
                  <c:v>135.45032900000001</c:v>
                </c:pt>
                <c:pt idx="3">
                  <c:v>3.9663979999999999</c:v>
                </c:pt>
                <c:pt idx="4">
                  <c:v>1.6313919100000001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307649008"/>
        <c:axId val="-307652816"/>
        <c:axId val="0"/>
      </c:bar3DChart>
      <c:catAx>
        <c:axId val="-307649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307652816"/>
        <c:crosses val="autoZero"/>
        <c:auto val="1"/>
        <c:lblAlgn val="ctr"/>
        <c:lblOffset val="100"/>
        <c:noMultiLvlLbl val="0"/>
      </c:catAx>
      <c:valAx>
        <c:axId val="-30765281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30764900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DYT!$B$52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DYT!$C$51:$G$51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DYT!$C$52:$G$52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475.40940999999998</c:v>
                </c:pt>
                <c:pt idx="2">
                  <c:v>368.72796899999997</c:v>
                </c:pt>
                <c:pt idx="3">
                  <c:v>184.96854099999999</c:v>
                </c:pt>
                <c:pt idx="4">
                  <c:v>66.671644560000004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307647376"/>
        <c:axId val="-307650096"/>
        <c:axId val="0"/>
      </c:bar3DChart>
      <c:catAx>
        <c:axId val="-3076473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307650096"/>
        <c:crosses val="autoZero"/>
        <c:auto val="1"/>
        <c:lblAlgn val="ctr"/>
        <c:lblOffset val="100"/>
        <c:noMultiLvlLbl val="0"/>
      </c:catAx>
      <c:valAx>
        <c:axId val="-30765009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-30764737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0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p3d/>
          </c:spPr>
          <c:invertIfNegative val="0"/>
          <c:dPt>
            <c:idx val="0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/>
              <a:sp3d/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  <a:sp3d/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  <a:ln>
                <a:noFill/>
              </a:ln>
              <a:effectLst/>
              <a:sp3d/>
            </c:spPr>
          </c:dPt>
          <c:dLbls>
            <c:dLbl>
              <c:idx val="0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A FEBRERO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1.8132330000000001</c:v>
                </c:pt>
                <c:pt idx="2">
                  <c:v>1.73062</c:v>
                </c:pt>
                <c:pt idx="3">
                  <c:v>0.41184799999999999</c:v>
                </c:pt>
                <c:pt idx="4">
                  <c:v>5.0618000000000003E-2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-307646832"/>
        <c:axId val="-307650640"/>
        <c:axId val="0"/>
      </c:bar3DChart>
      <c:catAx>
        <c:axId val="-30764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307650640"/>
        <c:crosses val="autoZero"/>
        <c:auto val="1"/>
        <c:lblAlgn val="ctr"/>
        <c:lblOffset val="100"/>
        <c:noMultiLvlLbl val="0"/>
      </c:catAx>
      <c:valAx>
        <c:axId val="-3076506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-307646832"/>
        <c:crosses val="autoZero"/>
        <c:crossBetween val="between"/>
      </c:valAx>
      <c:spPr>
        <a:solidFill>
          <a:schemeClr val="bg1">
            <a:lumMod val="85000"/>
          </a:schemeClr>
        </a:solidFill>
        <a:ln>
          <a:solidFill>
            <a:schemeClr val="accent2">
              <a:lumMod val="75000"/>
            </a:schemeClr>
          </a:solidFill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354708</xdr:colOff>
      <xdr:row>46</xdr:row>
      <xdr:rowOff>181881</xdr:rowOff>
    </xdr:from>
    <xdr:to>
      <xdr:col>11</xdr:col>
      <xdr:colOff>1015855</xdr:colOff>
      <xdr:row>72</xdr:row>
      <xdr:rowOff>148264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0518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6" name="CuadroTexto 5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342744</xdr:colOff>
      <xdr:row>46</xdr:row>
      <xdr:rowOff>187020</xdr:rowOff>
    </xdr:from>
    <xdr:to>
      <xdr:col>11</xdr:col>
      <xdr:colOff>992685</xdr:colOff>
      <xdr:row>89</xdr:row>
      <xdr:rowOff>153403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363390</xdr:colOff>
      <xdr:row>24</xdr:row>
      <xdr:rowOff>56188</xdr:rowOff>
    </xdr:from>
    <xdr:to>
      <xdr:col>12</xdr:col>
      <xdr:colOff>38419</xdr:colOff>
      <xdr:row>50</xdr:row>
      <xdr:rowOff>178334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407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375745</xdr:colOff>
      <xdr:row>47</xdr:row>
      <xdr:rowOff>17859</xdr:rowOff>
    </xdr:from>
    <xdr:to>
      <xdr:col>11</xdr:col>
      <xdr:colOff>1003274</xdr:colOff>
      <xdr:row>84</xdr:row>
      <xdr:rowOff>116612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75097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351559</xdr:colOff>
      <xdr:row>0</xdr:row>
      <xdr:rowOff>139411</xdr:rowOff>
    </xdr:from>
    <xdr:to>
      <xdr:col>1</xdr:col>
      <xdr:colOff>3333750</xdr:colOff>
      <xdr:row>3</xdr:row>
      <xdr:rowOff>129886</xdr:rowOff>
    </xdr:to>
    <xdr:grpSp>
      <xdr:nvGrpSpPr>
        <xdr:cNvPr id="3" name="Grupo 2"/>
        <xdr:cNvGrpSpPr>
          <a:grpSpLocks/>
        </xdr:cNvGrpSpPr>
      </xdr:nvGrpSpPr>
      <xdr:grpSpPr bwMode="auto">
        <a:xfrm>
          <a:off x="351559" y="139411"/>
          <a:ext cx="3369760" cy="561975"/>
          <a:chOff x="9525" y="104775"/>
          <a:chExt cx="3258283" cy="480881"/>
        </a:xfrm>
      </xdr:grpSpPr>
      <xdr:pic>
        <xdr:nvPicPr>
          <xdr:cNvPr id="4" name="Imagen 2" descr="Imagen relacionada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9525" y="104775"/>
            <a:ext cx="1704975" cy="48088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5" name="CuadroTexto 4"/>
          <xdr:cNvSpPr txBox="1"/>
        </xdr:nvSpPr>
        <xdr:spPr bwMode="auto">
          <a:xfrm>
            <a:off x="1629139" y="143245"/>
            <a:ext cx="1638669" cy="413558"/>
          </a:xfrm>
          <a:prstGeom prst="rect">
            <a:avLst/>
          </a:prstGeom>
          <a:solidFill>
            <a:schemeClr val="tx1">
              <a:lumMod val="75000"/>
              <a:lumOff val="2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5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chemeClr val="bg1"/>
                </a:solidFill>
              </a:rPr>
              <a:t>PRESUPUESTO Y MODERNIZACIÓN</a:t>
            </a:r>
          </a:p>
        </xdr:txBody>
      </xdr:sp>
    </xdr:grpSp>
    <xdr:clientData/>
  </xdr:twoCellAnchor>
  <xdr:twoCellAnchor>
    <xdr:from>
      <xdr:col>0</xdr:col>
      <xdr:colOff>335444</xdr:colOff>
      <xdr:row>18</xdr:row>
      <xdr:rowOff>164824</xdr:rowOff>
    </xdr:from>
    <xdr:to>
      <xdr:col>12</xdr:col>
      <xdr:colOff>74542</xdr:colOff>
      <xdr:row>47</xdr:row>
      <xdr:rowOff>49696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71"/>
  <sheetViews>
    <sheetView showGridLines="0" zoomScale="130" zoomScaleNormal="13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3" width="11.42578125" style="1"/>
    <col min="14" max="14" width="12.7109375" style="1" bestFit="1" customWidth="1"/>
    <col min="15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3063162855</v>
      </c>
      <c r="D13" s="8">
        <v>2476228414</v>
      </c>
      <c r="E13" s="58">
        <v>1520091902</v>
      </c>
      <c r="F13" s="58">
        <v>956970440</v>
      </c>
      <c r="G13" s="8">
        <v>211263332.04999977</v>
      </c>
      <c r="H13" s="8"/>
      <c r="I13" s="12">
        <f>IF(ISERROR(+#REF!/E13)=TRUE,0,++#REF!/E13)</f>
        <v>0</v>
      </c>
      <c r="J13" s="12">
        <f>IF(ISERROR(+G13/E13)=TRUE,0,++G13/E13)</f>
        <v>0.13898063121844048</v>
      </c>
      <c r="K13" s="12">
        <f>IF(ISERROR(+H13/E13)=TRUE,0,++H13/E13)</f>
        <v>0</v>
      </c>
      <c r="L13" s="14">
        <f>+D13-G13</f>
        <v>2264965081.9500003</v>
      </c>
    </row>
    <row r="14" spans="1:13" ht="20.100000000000001" customHeight="1" x14ac:dyDescent="0.25">
      <c r="B14" s="27" t="s">
        <v>24</v>
      </c>
      <c r="C14" s="28">
        <v>33324121</v>
      </c>
      <c r="D14" s="28">
        <v>34589612</v>
      </c>
      <c r="E14" s="59">
        <v>34269572</v>
      </c>
      <c r="F14" s="59">
        <v>28882349</v>
      </c>
      <c r="G14" s="28">
        <v>7936763.5400000019</v>
      </c>
      <c r="H14" s="28"/>
      <c r="I14" s="29"/>
      <c r="J14" s="29">
        <f t="shared" ref="J14:J44" si="0">IF(ISERROR(+G14/E14)=TRUE,0,++G14/E14)</f>
        <v>0.23159797677076335</v>
      </c>
      <c r="K14" s="29">
        <f t="shared" ref="K14:K44" si="1">IF(ISERROR(+H14/E14)=TRUE,0,++H14/E14)</f>
        <v>0</v>
      </c>
      <c r="L14" s="30">
        <f t="shared" ref="L14:L44" si="2">+D14-G14</f>
        <v>26652848.459999997</v>
      </c>
    </row>
    <row r="15" spans="1:13" ht="20.100000000000001" customHeight="1" x14ac:dyDescent="0.25">
      <c r="B15" s="27" t="s">
        <v>25</v>
      </c>
      <c r="C15" s="28">
        <v>41944234</v>
      </c>
      <c r="D15" s="28">
        <v>43833193</v>
      </c>
      <c r="E15" s="59">
        <v>45614458</v>
      </c>
      <c r="F15" s="59">
        <v>36879041</v>
      </c>
      <c r="G15" s="28">
        <v>10977388.789999997</v>
      </c>
      <c r="H15" s="28"/>
      <c r="I15" s="29"/>
      <c r="J15" s="29">
        <f t="shared" si="0"/>
        <v>0.24065590760718886</v>
      </c>
      <c r="K15" s="29">
        <f t="shared" si="1"/>
        <v>0</v>
      </c>
      <c r="L15" s="30">
        <f t="shared" si="2"/>
        <v>32855804.210000001</v>
      </c>
    </row>
    <row r="16" spans="1:13" ht="20.100000000000001" customHeight="1" x14ac:dyDescent="0.25">
      <c r="B16" s="27" t="s">
        <v>26</v>
      </c>
      <c r="C16" s="28">
        <v>26878627</v>
      </c>
      <c r="D16" s="28">
        <v>27672649</v>
      </c>
      <c r="E16" s="59">
        <v>28722129</v>
      </c>
      <c r="F16" s="59">
        <v>22602773</v>
      </c>
      <c r="G16" s="28">
        <v>5710796.8499999996</v>
      </c>
      <c r="H16" s="28"/>
      <c r="I16" s="29"/>
      <c r="J16" s="29">
        <f t="shared" si="0"/>
        <v>0.19882916235074355</v>
      </c>
      <c r="K16" s="29">
        <f t="shared" si="1"/>
        <v>0</v>
      </c>
      <c r="L16" s="30">
        <f t="shared" si="2"/>
        <v>21961852.149999999</v>
      </c>
    </row>
    <row r="17" spans="2:12" ht="20.100000000000001" customHeight="1" x14ac:dyDescent="0.25">
      <c r="B17" s="27" t="s">
        <v>27</v>
      </c>
      <c r="C17" s="28">
        <v>34767307</v>
      </c>
      <c r="D17" s="28">
        <v>35804318</v>
      </c>
      <c r="E17" s="59">
        <v>35586122</v>
      </c>
      <c r="F17" s="59">
        <v>27530166</v>
      </c>
      <c r="G17" s="28">
        <v>9100115.2899999991</v>
      </c>
      <c r="H17" s="28"/>
      <c r="I17" s="29"/>
      <c r="J17" s="29">
        <f t="shared" si="0"/>
        <v>0.25572090406479242</v>
      </c>
      <c r="K17" s="29">
        <f t="shared" si="1"/>
        <v>0</v>
      </c>
      <c r="L17" s="30">
        <f t="shared" si="2"/>
        <v>26704202.710000001</v>
      </c>
    </row>
    <row r="18" spans="2:12" ht="20.100000000000001" customHeight="1" x14ac:dyDescent="0.25">
      <c r="B18" s="27" t="s">
        <v>28</v>
      </c>
      <c r="C18" s="28">
        <v>154773164</v>
      </c>
      <c r="D18" s="28">
        <v>162020471</v>
      </c>
      <c r="E18" s="59">
        <v>160946303</v>
      </c>
      <c r="F18" s="59">
        <v>144546662</v>
      </c>
      <c r="G18" s="28">
        <v>38622052.849999972</v>
      </c>
      <c r="H18" s="28"/>
      <c r="I18" s="29"/>
      <c r="J18" s="29">
        <f t="shared" si="0"/>
        <v>0.23996856175068509</v>
      </c>
      <c r="K18" s="29">
        <f t="shared" si="1"/>
        <v>0</v>
      </c>
      <c r="L18" s="30">
        <f t="shared" si="2"/>
        <v>123398418.15000004</v>
      </c>
    </row>
    <row r="19" spans="2:12" ht="20.100000000000001" customHeight="1" x14ac:dyDescent="0.25">
      <c r="B19" s="27" t="s">
        <v>29</v>
      </c>
      <c r="C19" s="28">
        <v>109446785</v>
      </c>
      <c r="D19" s="28">
        <v>114312676</v>
      </c>
      <c r="E19" s="59">
        <v>110991229</v>
      </c>
      <c r="F19" s="59">
        <v>88653038</v>
      </c>
      <c r="G19" s="28">
        <v>27917853.610000007</v>
      </c>
      <c r="H19" s="28"/>
      <c r="I19" s="29"/>
      <c r="J19" s="29">
        <f t="shared" si="0"/>
        <v>0.25153207025034391</v>
      </c>
      <c r="K19" s="29">
        <f t="shared" si="1"/>
        <v>0</v>
      </c>
      <c r="L19" s="30">
        <f t="shared" si="2"/>
        <v>86394822.389999986</v>
      </c>
    </row>
    <row r="20" spans="2:12" ht="20.100000000000001" customHeight="1" x14ac:dyDescent="0.25">
      <c r="B20" s="27" t="s">
        <v>30</v>
      </c>
      <c r="C20" s="28">
        <v>132082859</v>
      </c>
      <c r="D20" s="28">
        <v>137038842</v>
      </c>
      <c r="E20" s="59">
        <v>135221512</v>
      </c>
      <c r="F20" s="59">
        <v>40106076</v>
      </c>
      <c r="G20" s="28">
        <v>33342614.190000005</v>
      </c>
      <c r="H20" s="28"/>
      <c r="I20" s="29"/>
      <c r="J20" s="29">
        <f t="shared" si="0"/>
        <v>0.24657773527928015</v>
      </c>
      <c r="K20" s="29">
        <f t="shared" si="1"/>
        <v>0</v>
      </c>
      <c r="L20" s="30">
        <f t="shared" si="2"/>
        <v>103696227.81</v>
      </c>
    </row>
    <row r="21" spans="2:12" ht="20.100000000000001" customHeight="1" x14ac:dyDescent="0.25">
      <c r="B21" s="27" t="s">
        <v>31</v>
      </c>
      <c r="C21" s="28">
        <v>33826478</v>
      </c>
      <c r="D21" s="28">
        <v>35140226</v>
      </c>
      <c r="E21" s="59">
        <v>34024838</v>
      </c>
      <c r="F21" s="59">
        <v>14611896</v>
      </c>
      <c r="G21" s="28">
        <v>9226147.4800000004</v>
      </c>
      <c r="H21" s="28"/>
      <c r="I21" s="29"/>
      <c r="J21" s="29">
        <f t="shared" si="0"/>
        <v>0.27115918906065034</v>
      </c>
      <c r="K21" s="29">
        <f t="shared" si="1"/>
        <v>0</v>
      </c>
      <c r="L21" s="30">
        <f t="shared" si="2"/>
        <v>25914078.52</v>
      </c>
    </row>
    <row r="22" spans="2:12" ht="20.100000000000001" customHeight="1" x14ac:dyDescent="0.25">
      <c r="B22" s="27" t="s">
        <v>32</v>
      </c>
      <c r="C22" s="28">
        <v>72976743</v>
      </c>
      <c r="D22" s="28">
        <v>76806088</v>
      </c>
      <c r="E22" s="59">
        <v>75176067</v>
      </c>
      <c r="F22" s="59">
        <v>71824962</v>
      </c>
      <c r="G22" s="28">
        <v>19536181.469999995</v>
      </c>
      <c r="H22" s="28"/>
      <c r="I22" s="29"/>
      <c r="J22" s="29">
        <f t="shared" si="0"/>
        <v>0.25987235365744787</v>
      </c>
      <c r="K22" s="29">
        <f t="shared" si="1"/>
        <v>0</v>
      </c>
      <c r="L22" s="30">
        <f t="shared" si="2"/>
        <v>57269906.530000001</v>
      </c>
    </row>
    <row r="23" spans="2:12" ht="20.100000000000001" customHeight="1" x14ac:dyDescent="0.25">
      <c r="B23" s="27" t="s">
        <v>33</v>
      </c>
      <c r="C23" s="28">
        <v>125605482</v>
      </c>
      <c r="D23" s="28">
        <v>130346467</v>
      </c>
      <c r="E23" s="59">
        <v>127789497</v>
      </c>
      <c r="F23" s="59">
        <v>121827654</v>
      </c>
      <c r="G23" s="28">
        <v>33113071.389999993</v>
      </c>
      <c r="H23" s="28"/>
      <c r="I23" s="29"/>
      <c r="J23" s="29">
        <f t="shared" si="0"/>
        <v>0.25912201055146178</v>
      </c>
      <c r="K23" s="29">
        <f t="shared" si="1"/>
        <v>0</v>
      </c>
      <c r="L23" s="30">
        <f t="shared" si="2"/>
        <v>97233395.610000014</v>
      </c>
    </row>
    <row r="24" spans="2:12" ht="20.100000000000001" customHeight="1" x14ac:dyDescent="0.25">
      <c r="B24" s="27" t="s">
        <v>34</v>
      </c>
      <c r="C24" s="28">
        <v>112201522</v>
      </c>
      <c r="D24" s="28">
        <v>117262800</v>
      </c>
      <c r="E24" s="59" t="s">
        <v>64</v>
      </c>
      <c r="F24" s="59">
        <v>102651299</v>
      </c>
      <c r="G24" s="28">
        <v>28908030.580000013</v>
      </c>
      <c r="H24" s="28"/>
      <c r="I24" s="29"/>
      <c r="J24" s="29">
        <f t="shared" si="0"/>
        <v>0</v>
      </c>
      <c r="K24" s="29">
        <f t="shared" si="1"/>
        <v>0</v>
      </c>
      <c r="L24" s="30">
        <f t="shared" si="2"/>
        <v>88354769.419999987</v>
      </c>
    </row>
    <row r="25" spans="2:12" ht="20.100000000000001" customHeight="1" x14ac:dyDescent="0.25">
      <c r="B25" s="27" t="s">
        <v>35</v>
      </c>
      <c r="C25" s="28">
        <v>175315241</v>
      </c>
      <c r="D25" s="28">
        <v>181995269</v>
      </c>
      <c r="E25" s="59">
        <v>177340421</v>
      </c>
      <c r="F25" s="59">
        <v>162331197</v>
      </c>
      <c r="G25" s="28">
        <v>43396734.799999982</v>
      </c>
      <c r="H25" s="28"/>
      <c r="I25" s="29"/>
      <c r="J25" s="29">
        <f t="shared" si="0"/>
        <v>0.24470864879699356</v>
      </c>
      <c r="K25" s="29">
        <f t="shared" si="1"/>
        <v>0</v>
      </c>
      <c r="L25" s="30">
        <f t="shared" si="2"/>
        <v>138598534.20000002</v>
      </c>
    </row>
    <row r="26" spans="2:12" ht="20.100000000000001" customHeight="1" x14ac:dyDescent="0.25">
      <c r="B26" s="27" t="s">
        <v>36</v>
      </c>
      <c r="C26" s="28">
        <v>159411652</v>
      </c>
      <c r="D26" s="28">
        <v>166749764</v>
      </c>
      <c r="E26" s="59">
        <v>162868210</v>
      </c>
      <c r="F26" s="59">
        <v>143525836</v>
      </c>
      <c r="G26" s="28">
        <v>37958636.760000013</v>
      </c>
      <c r="H26" s="28"/>
      <c r="I26" s="29"/>
      <c r="J26" s="29">
        <f t="shared" si="0"/>
        <v>0.23306351042969045</v>
      </c>
      <c r="K26" s="29">
        <f t="shared" si="1"/>
        <v>0</v>
      </c>
      <c r="L26" s="30">
        <f t="shared" si="2"/>
        <v>128791127.23999998</v>
      </c>
    </row>
    <row r="27" spans="2:12" ht="20.100000000000001" customHeight="1" x14ac:dyDescent="0.25">
      <c r="B27" s="27" t="s">
        <v>37</v>
      </c>
      <c r="C27" s="28">
        <v>75824039</v>
      </c>
      <c r="D27" s="28">
        <v>78970156</v>
      </c>
      <c r="E27" s="59">
        <v>78233404</v>
      </c>
      <c r="F27" s="59">
        <v>66101283</v>
      </c>
      <c r="G27" s="28">
        <v>20890025.340000007</v>
      </c>
      <c r="H27" s="28"/>
      <c r="I27" s="29"/>
      <c r="J27" s="29">
        <f t="shared" si="0"/>
        <v>0.2670218125750991</v>
      </c>
      <c r="K27" s="29">
        <f t="shared" si="1"/>
        <v>0</v>
      </c>
      <c r="L27" s="30">
        <f t="shared" si="2"/>
        <v>58080130.659999996</v>
      </c>
    </row>
    <row r="28" spans="2:12" ht="20.100000000000001" customHeight="1" x14ac:dyDescent="0.25">
      <c r="B28" s="27" t="s">
        <v>38</v>
      </c>
      <c r="C28" s="28">
        <v>56412723</v>
      </c>
      <c r="D28" s="28">
        <v>58883010</v>
      </c>
      <c r="E28" s="59">
        <v>57937838</v>
      </c>
      <c r="F28" s="59">
        <v>49894453</v>
      </c>
      <c r="G28" s="28">
        <v>14393362.699999996</v>
      </c>
      <c r="H28" s="28"/>
      <c r="I28" s="29"/>
      <c r="J28" s="29">
        <f t="shared" si="0"/>
        <v>0.2484276803701235</v>
      </c>
      <c r="K28" s="29">
        <f t="shared" si="1"/>
        <v>0</v>
      </c>
      <c r="L28" s="30">
        <f t="shared" si="2"/>
        <v>44489647.300000004</v>
      </c>
    </row>
    <row r="29" spans="2:12" ht="20.100000000000001" customHeight="1" x14ac:dyDescent="0.25">
      <c r="B29" s="27" t="s">
        <v>39</v>
      </c>
      <c r="C29" s="28">
        <v>40949227</v>
      </c>
      <c r="D29" s="28">
        <v>42425810</v>
      </c>
      <c r="E29" s="59">
        <v>42422570</v>
      </c>
      <c r="F29" s="59">
        <v>34097016</v>
      </c>
      <c r="G29" s="28">
        <v>9397599.9399999958</v>
      </c>
      <c r="H29" s="28"/>
      <c r="I29" s="29"/>
      <c r="J29" s="29">
        <f t="shared" si="0"/>
        <v>0.22152358850489245</v>
      </c>
      <c r="K29" s="29">
        <f t="shared" si="1"/>
        <v>0</v>
      </c>
      <c r="L29" s="30">
        <f t="shared" si="2"/>
        <v>33028210.060000002</v>
      </c>
    </row>
    <row r="30" spans="2:12" ht="20.100000000000001" customHeight="1" x14ac:dyDescent="0.25">
      <c r="B30" s="27" t="s">
        <v>40</v>
      </c>
      <c r="C30" s="28">
        <v>49848648</v>
      </c>
      <c r="D30" s="28">
        <v>51935764</v>
      </c>
      <c r="E30" s="59">
        <v>51437884</v>
      </c>
      <c r="F30" s="59">
        <v>44178386</v>
      </c>
      <c r="G30" s="28">
        <v>12098522.260000004</v>
      </c>
      <c r="H30" s="28"/>
      <c r="I30" s="29"/>
      <c r="J30" s="29">
        <f t="shared" si="0"/>
        <v>0.23520645328256512</v>
      </c>
      <c r="K30" s="29">
        <f t="shared" si="1"/>
        <v>0</v>
      </c>
      <c r="L30" s="30">
        <f t="shared" si="2"/>
        <v>39837241.739999995</v>
      </c>
    </row>
    <row r="31" spans="2:12" ht="20.100000000000001" customHeight="1" x14ac:dyDescent="0.25">
      <c r="B31" s="27" t="s">
        <v>41</v>
      </c>
      <c r="C31" s="28">
        <v>83130944</v>
      </c>
      <c r="D31" s="28">
        <v>86351285</v>
      </c>
      <c r="E31" s="59">
        <v>85853473</v>
      </c>
      <c r="F31" s="59">
        <v>80139341</v>
      </c>
      <c r="G31" s="28">
        <v>22310526.899999999</v>
      </c>
      <c r="H31" s="28"/>
      <c r="I31" s="29"/>
      <c r="J31" s="29">
        <f t="shared" si="0"/>
        <v>0.25986749423637179</v>
      </c>
      <c r="K31" s="29">
        <f t="shared" si="1"/>
        <v>0</v>
      </c>
      <c r="L31" s="30">
        <f t="shared" si="2"/>
        <v>64040758.100000001</v>
      </c>
    </row>
    <row r="32" spans="2:12" ht="20.100000000000001" customHeight="1" x14ac:dyDescent="0.25">
      <c r="B32" s="27" t="s">
        <v>42</v>
      </c>
      <c r="C32" s="28">
        <v>37602624</v>
      </c>
      <c r="D32" s="28">
        <v>39047524</v>
      </c>
      <c r="E32" s="59">
        <v>38802832</v>
      </c>
      <c r="F32" s="59">
        <v>36139495</v>
      </c>
      <c r="G32" s="28">
        <v>11669025.190000007</v>
      </c>
      <c r="H32" s="28"/>
      <c r="I32" s="29"/>
      <c r="J32" s="29">
        <f t="shared" si="0"/>
        <v>0.30072612200057991</v>
      </c>
      <c r="K32" s="29">
        <f t="shared" si="1"/>
        <v>0</v>
      </c>
      <c r="L32" s="30">
        <f t="shared" si="2"/>
        <v>27378498.809999995</v>
      </c>
    </row>
    <row r="33" spans="2:12" ht="20.100000000000001" customHeight="1" x14ac:dyDescent="0.25">
      <c r="B33" s="27" t="s">
        <v>43</v>
      </c>
      <c r="C33" s="28">
        <v>21702759</v>
      </c>
      <c r="D33" s="28">
        <v>23239888</v>
      </c>
      <c r="E33" s="59">
        <v>22746663</v>
      </c>
      <c r="F33" s="59">
        <v>19287231</v>
      </c>
      <c r="G33" s="28">
        <v>5596507.1299999999</v>
      </c>
      <c r="H33" s="28"/>
      <c r="I33" s="29"/>
      <c r="J33" s="29">
        <f t="shared" si="0"/>
        <v>0.24603640235053378</v>
      </c>
      <c r="K33" s="29">
        <f t="shared" si="1"/>
        <v>0</v>
      </c>
      <c r="L33" s="30">
        <f t="shared" si="2"/>
        <v>17643380.870000001</v>
      </c>
    </row>
    <row r="34" spans="2:12" ht="20.100000000000001" customHeight="1" x14ac:dyDescent="0.25">
      <c r="B34" s="27" t="s">
        <v>44</v>
      </c>
      <c r="C34" s="28">
        <v>53615811</v>
      </c>
      <c r="D34" s="28">
        <v>55899156</v>
      </c>
      <c r="E34" s="59" t="s">
        <v>65</v>
      </c>
      <c r="F34" s="59">
        <v>12505225</v>
      </c>
      <c r="G34" s="28">
        <v>11545166.260000002</v>
      </c>
      <c r="H34" s="28"/>
      <c r="I34" s="29"/>
      <c r="J34" s="29">
        <f t="shared" si="0"/>
        <v>0</v>
      </c>
      <c r="K34" s="29">
        <f t="shared" si="1"/>
        <v>0</v>
      </c>
      <c r="L34" s="30">
        <f t="shared" si="2"/>
        <v>44353989.739999995</v>
      </c>
    </row>
    <row r="35" spans="2:12" ht="20.100000000000001" customHeight="1" x14ac:dyDescent="0.25">
      <c r="B35" s="27" t="s">
        <v>45</v>
      </c>
      <c r="C35" s="28">
        <v>51045597</v>
      </c>
      <c r="D35" s="28">
        <v>52914116</v>
      </c>
      <c r="E35" s="59">
        <v>52523420</v>
      </c>
      <c r="F35" s="59">
        <v>13757688</v>
      </c>
      <c r="G35" s="28">
        <v>12203882.899999997</v>
      </c>
      <c r="H35" s="28"/>
      <c r="I35" s="29"/>
      <c r="J35" s="29">
        <f t="shared" si="0"/>
        <v>0.23235126158959177</v>
      </c>
      <c r="K35" s="29">
        <f t="shared" si="1"/>
        <v>0</v>
      </c>
      <c r="L35" s="30">
        <f t="shared" si="2"/>
        <v>40710233.100000001</v>
      </c>
    </row>
    <row r="36" spans="2:12" ht="20.100000000000001" customHeight="1" x14ac:dyDescent="0.25">
      <c r="B36" s="27" t="s">
        <v>46</v>
      </c>
      <c r="C36" s="28">
        <v>732296612</v>
      </c>
      <c r="D36" s="28">
        <v>731272108</v>
      </c>
      <c r="E36" s="59">
        <v>419906513</v>
      </c>
      <c r="F36" s="59">
        <v>130545838</v>
      </c>
      <c r="G36" s="28">
        <v>47251014.130000003</v>
      </c>
      <c r="H36" s="28"/>
      <c r="I36" s="29"/>
      <c r="J36" s="29">
        <f t="shared" si="0"/>
        <v>0.11252746186863742</v>
      </c>
      <c r="K36" s="29">
        <f t="shared" si="1"/>
        <v>0</v>
      </c>
      <c r="L36" s="30">
        <f t="shared" si="2"/>
        <v>684021093.87</v>
      </c>
    </row>
    <row r="37" spans="2:12" ht="20.100000000000001" customHeight="1" x14ac:dyDescent="0.25">
      <c r="B37" s="27" t="s">
        <v>47</v>
      </c>
      <c r="C37" s="28">
        <v>241765702</v>
      </c>
      <c r="D37" s="28">
        <v>349408476</v>
      </c>
      <c r="E37" s="59">
        <v>255304263</v>
      </c>
      <c r="F37" s="59">
        <v>141357042</v>
      </c>
      <c r="G37" s="28">
        <v>38902611.909999996</v>
      </c>
      <c r="H37" s="28"/>
      <c r="I37" s="29"/>
      <c r="J37" s="29">
        <f t="shared" si="0"/>
        <v>0.15237744741457762</v>
      </c>
      <c r="K37" s="29">
        <f t="shared" si="1"/>
        <v>0</v>
      </c>
      <c r="L37" s="30">
        <f t="shared" si="2"/>
        <v>310505864.09000003</v>
      </c>
    </row>
    <row r="38" spans="2:12" ht="20.100000000000001" customHeight="1" x14ac:dyDescent="0.25">
      <c r="B38" s="27" t="s">
        <v>48</v>
      </c>
      <c r="C38" s="28">
        <v>104722298</v>
      </c>
      <c r="D38" s="28">
        <v>105532130</v>
      </c>
      <c r="E38" s="59" t="s">
        <v>66</v>
      </c>
      <c r="F38" s="59">
        <v>85192275</v>
      </c>
      <c r="G38" s="28">
        <v>28211141.130000003</v>
      </c>
      <c r="H38" s="28"/>
      <c r="I38" s="29"/>
      <c r="J38" s="29">
        <f t="shared" si="0"/>
        <v>0</v>
      </c>
      <c r="K38" s="29">
        <f t="shared" si="1"/>
        <v>0</v>
      </c>
      <c r="L38" s="30">
        <f t="shared" si="2"/>
        <v>77320988.870000005</v>
      </c>
    </row>
    <row r="39" spans="2:12" ht="20.100000000000001" customHeight="1" x14ac:dyDescent="0.25">
      <c r="B39" s="27" t="s">
        <v>49</v>
      </c>
      <c r="C39" s="28">
        <v>19925268</v>
      </c>
      <c r="D39" s="28">
        <v>20478355</v>
      </c>
      <c r="E39" s="59">
        <v>20412395</v>
      </c>
      <c r="F39" s="59">
        <v>16737105</v>
      </c>
      <c r="G39" s="28">
        <v>4473667.6199999992</v>
      </c>
      <c r="H39" s="28"/>
      <c r="I39" s="29"/>
      <c r="J39" s="29">
        <f t="shared" si="0"/>
        <v>0.21916426857308999</v>
      </c>
      <c r="K39" s="29">
        <f t="shared" si="1"/>
        <v>0</v>
      </c>
      <c r="L39" s="30">
        <f t="shared" si="2"/>
        <v>16004687.380000001</v>
      </c>
    </row>
    <row r="40" spans="2:12" ht="20.100000000000001" customHeight="1" x14ac:dyDescent="0.25">
      <c r="B40" s="27" t="s">
        <v>50</v>
      </c>
      <c r="C40" s="28">
        <v>64980263</v>
      </c>
      <c r="D40" s="28">
        <v>65495308</v>
      </c>
      <c r="E40" s="59">
        <v>65495308</v>
      </c>
      <c r="F40" s="59">
        <v>40301986</v>
      </c>
      <c r="G40" s="28">
        <v>19179594.019999996</v>
      </c>
      <c r="H40" s="28"/>
      <c r="I40" s="29"/>
      <c r="J40" s="29">
        <f t="shared" si="0"/>
        <v>0.29283920643597855</v>
      </c>
      <c r="K40" s="29">
        <f t="shared" si="1"/>
        <v>0</v>
      </c>
      <c r="L40" s="30">
        <f t="shared" si="2"/>
        <v>46315713.980000004</v>
      </c>
    </row>
    <row r="41" spans="2:12" ht="20.100000000000001" customHeight="1" x14ac:dyDescent="0.25">
      <c r="B41" s="27" t="s">
        <v>51</v>
      </c>
      <c r="C41" s="28">
        <v>161381619</v>
      </c>
      <c r="D41" s="28">
        <v>180667482</v>
      </c>
      <c r="E41" s="59">
        <v>176914478</v>
      </c>
      <c r="F41" s="59">
        <v>162461538</v>
      </c>
      <c r="G41" s="28">
        <v>41856715.829999998</v>
      </c>
      <c r="H41" s="28"/>
      <c r="I41" s="29"/>
      <c r="J41" s="29">
        <f t="shared" si="0"/>
        <v>0.23659293633390477</v>
      </c>
      <c r="K41" s="29">
        <f t="shared" si="1"/>
        <v>0</v>
      </c>
      <c r="L41" s="30">
        <f t="shared" si="2"/>
        <v>138810766.17000002</v>
      </c>
    </row>
    <row r="42" spans="2:12" ht="20.100000000000001" customHeight="1" x14ac:dyDescent="0.25">
      <c r="B42" s="27" t="s">
        <v>52</v>
      </c>
      <c r="C42" s="28">
        <v>189872381</v>
      </c>
      <c r="D42" s="28">
        <v>213003759</v>
      </c>
      <c r="E42" s="59">
        <v>203158971</v>
      </c>
      <c r="F42" s="59">
        <v>174343185</v>
      </c>
      <c r="G42" s="28">
        <v>50631881.499999993</v>
      </c>
      <c r="H42" s="28"/>
      <c r="I42" s="29"/>
      <c r="J42" s="29">
        <f t="shared" si="0"/>
        <v>0.24922296687553114</v>
      </c>
      <c r="K42" s="29">
        <f t="shared" si="1"/>
        <v>0</v>
      </c>
      <c r="L42" s="30">
        <f t="shared" si="2"/>
        <v>162371877.5</v>
      </c>
    </row>
    <row r="43" spans="2:12" ht="20.100000000000001" customHeight="1" x14ac:dyDescent="0.25">
      <c r="B43" s="27" t="s">
        <v>53</v>
      </c>
      <c r="C43" s="28">
        <v>245381448</v>
      </c>
      <c r="D43" s="28">
        <v>266448031</v>
      </c>
      <c r="E43" s="59" t="s">
        <v>67</v>
      </c>
      <c r="F43" s="59">
        <v>220556844</v>
      </c>
      <c r="G43" s="28">
        <v>54968853.169999994</v>
      </c>
      <c r="H43" s="28"/>
      <c r="I43" s="29"/>
      <c r="J43" s="29">
        <f t="shared" si="0"/>
        <v>0</v>
      </c>
      <c r="K43" s="29">
        <f t="shared" si="1"/>
        <v>0</v>
      </c>
      <c r="L43" s="30">
        <f t="shared" si="2"/>
        <v>211479177.83000001</v>
      </c>
    </row>
    <row r="44" spans="2:12" ht="20.100000000000001" customHeight="1" x14ac:dyDescent="0.25">
      <c r="B44" s="27" t="s">
        <v>54</v>
      </c>
      <c r="C44" s="28">
        <v>122605719</v>
      </c>
      <c r="D44" s="28">
        <v>138451253</v>
      </c>
      <c r="E44" s="59">
        <v>134022549</v>
      </c>
      <c r="F44" s="59">
        <v>96658260</v>
      </c>
      <c r="G44" s="28">
        <v>28197611.960000027</v>
      </c>
      <c r="H44" s="28"/>
      <c r="I44" s="29"/>
      <c r="J44" s="29">
        <f t="shared" si="0"/>
        <v>0.21039453562400179</v>
      </c>
      <c r="K44" s="29">
        <f t="shared" si="1"/>
        <v>0</v>
      </c>
      <c r="L44" s="30">
        <f t="shared" si="2"/>
        <v>110253641.03999998</v>
      </c>
    </row>
    <row r="45" spans="2:12" ht="23.25" customHeight="1" x14ac:dyDescent="0.25">
      <c r="B45" s="54" t="s">
        <v>4</v>
      </c>
      <c r="C45" s="55">
        <f t="shared" ref="C45:H45" si="3">SUM(C13:C44)</f>
        <v>6628780752</v>
      </c>
      <c r="D45" s="55">
        <f t="shared" si="3"/>
        <v>6300224400</v>
      </c>
      <c r="E45" s="55">
        <f t="shared" si="3"/>
        <v>4353814821</v>
      </c>
      <c r="F45" s="55">
        <f t="shared" si="3"/>
        <v>3387197580</v>
      </c>
      <c r="G45" s="55">
        <f t="shared" si="3"/>
        <v>950787429.5399996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0.21838030982714587</v>
      </c>
      <c r="K45" s="56">
        <f>IF(ISERROR(+H45/E45)=TRUE,0,++H45/E45)</f>
        <v>0</v>
      </c>
      <c r="L45" s="57">
        <f>SUM(L13:L44)</f>
        <v>5349436970.4599991</v>
      </c>
    </row>
    <row r="46" spans="2:12" x14ac:dyDescent="0.2">
      <c r="B46" s="11" t="s">
        <v>61</v>
      </c>
    </row>
    <row r="47" spans="2:12" s="24" customFormat="1" x14ac:dyDescent="0.2">
      <c r="B47" s="11"/>
    </row>
    <row r="48" spans="2:12" s="24" customFormat="1" x14ac:dyDescent="0.25">
      <c r="K48" s="25"/>
    </row>
    <row r="49" spans="2:12" s="24" customFormat="1" x14ac:dyDescent="0.25">
      <c r="K49" s="25"/>
    </row>
    <row r="50" spans="2:12" s="24" customFormat="1" x14ac:dyDescent="0.25">
      <c r="C50" s="24">
        <v>1000000</v>
      </c>
      <c r="K50" s="25"/>
    </row>
    <row r="51" spans="2:12" s="24" customFormat="1" ht="44.25" customHeigh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H51" s="34" t="s">
        <v>15</v>
      </c>
      <c r="I51" s="77"/>
      <c r="J51" s="77"/>
      <c r="K51" s="77"/>
      <c r="L51" s="33"/>
    </row>
    <row r="52" spans="2:12" s="24" customFormat="1" x14ac:dyDescent="0.25">
      <c r="B52" s="35" t="s">
        <v>56</v>
      </c>
      <c r="C52" s="69">
        <f>+C45/$C$50</f>
        <v>6628.7807519999997</v>
      </c>
      <c r="D52" s="69">
        <f>+D45/$C$50</f>
        <v>6300.2244000000001</v>
      </c>
      <c r="E52" s="69">
        <f>+E45/$C$50</f>
        <v>4353.8148209999999</v>
      </c>
      <c r="F52" s="69">
        <f>+F45/$C$50</f>
        <v>3387.19758</v>
      </c>
      <c r="G52" s="69">
        <f>+G45/$C$50</f>
        <v>950.78742953999961</v>
      </c>
      <c r="H52" s="37"/>
      <c r="I52" s="38"/>
      <c r="J52" s="38"/>
      <c r="K52" s="38"/>
      <c r="L52" s="39"/>
    </row>
    <row r="53" spans="2:12" s="24" customFormat="1" x14ac:dyDescent="0.25">
      <c r="B53" s="35"/>
      <c r="C53" s="36"/>
      <c r="D53" s="36"/>
      <c r="E53" s="36"/>
      <c r="F53" s="36"/>
      <c r="G53" s="36"/>
      <c r="H53" s="40"/>
      <c r="I53" s="38"/>
      <c r="J53" s="38"/>
      <c r="K53" s="38"/>
      <c r="L53" s="39"/>
    </row>
    <row r="54" spans="2:12" s="24" customFormat="1" x14ac:dyDescent="0.25">
      <c r="B54" s="35"/>
      <c r="C54" s="36"/>
      <c r="D54" s="36"/>
      <c r="E54" s="36"/>
      <c r="F54" s="36"/>
      <c r="G54" s="36"/>
      <c r="H54" s="40"/>
      <c r="I54" s="38"/>
      <c r="J54" s="38"/>
      <c r="K54" s="38"/>
      <c r="L54" s="39"/>
    </row>
    <row r="55" spans="2:12" s="24" customFormat="1" x14ac:dyDescent="0.25">
      <c r="B55" s="35"/>
      <c r="C55" s="36"/>
      <c r="D55" s="36"/>
      <c r="E55" s="36"/>
      <c r="F55" s="36"/>
      <c r="G55" s="36"/>
      <c r="H55" s="40"/>
      <c r="I55" s="38"/>
      <c r="J55" s="38"/>
      <c r="K55" s="38"/>
      <c r="L55" s="39"/>
    </row>
    <row r="56" spans="2:12" s="24" customFormat="1" x14ac:dyDescent="0.25">
      <c r="K56" s="25"/>
    </row>
    <row r="57" spans="2:12" s="24" customFormat="1" x14ac:dyDescent="0.25">
      <c r="K57" s="25"/>
    </row>
    <row r="58" spans="2:12" s="24" customFormat="1" x14ac:dyDescent="0.25">
      <c r="K58" s="25"/>
    </row>
    <row r="59" spans="2:12" s="24" customFormat="1" x14ac:dyDescent="0.25">
      <c r="K59" s="25"/>
    </row>
    <row r="60" spans="2:12" s="24" customFormat="1" x14ac:dyDescent="0.25">
      <c r="K60" s="25"/>
    </row>
    <row r="61" spans="2:12" s="24" customFormat="1" x14ac:dyDescent="0.25">
      <c r="K61" s="25"/>
    </row>
    <row r="62" spans="2:12" s="24" customFormat="1" x14ac:dyDescent="0.25">
      <c r="K62" s="25"/>
    </row>
    <row r="63" spans="2:12" s="24" customFormat="1" x14ac:dyDescent="0.25">
      <c r="K63" s="25"/>
    </row>
    <row r="64" spans="2:12" s="24" customFormat="1" x14ac:dyDescent="0.25">
      <c r="K64" s="25"/>
    </row>
    <row r="65" spans="11:11" s="24" customFormat="1" x14ac:dyDescent="0.25">
      <c r="K65" s="25"/>
    </row>
    <row r="66" spans="11:11" s="24" customFormat="1" x14ac:dyDescent="0.25">
      <c r="K66" s="25"/>
    </row>
    <row r="67" spans="11:11" s="24" customFormat="1" x14ac:dyDescent="0.25">
      <c r="K67" s="25"/>
    </row>
    <row r="68" spans="11:11" s="24" customFormat="1" x14ac:dyDescent="0.25">
      <c r="K68" s="25"/>
    </row>
    <row r="69" spans="11:11" s="24" customFormat="1" x14ac:dyDescent="0.25">
      <c r="K69" s="25"/>
    </row>
    <row r="70" spans="11:11" s="24" customFormat="1" x14ac:dyDescent="0.25">
      <c r="K70" s="25"/>
    </row>
    <row r="71" spans="11:11" s="24" customFormat="1" x14ac:dyDescent="0.25">
      <c r="K71" s="25"/>
    </row>
  </sheetData>
  <mergeCells count="11">
    <mergeCell ref="B6:L6"/>
    <mergeCell ref="I51:K51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60"/>
  <sheetViews>
    <sheetView showGridLines="0" zoomScale="145" zoomScaleNormal="145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8">
        <v>73789253</v>
      </c>
      <c r="D13" s="8">
        <v>83022703</v>
      </c>
      <c r="E13" s="58">
        <v>37564162</v>
      </c>
      <c r="F13" s="58">
        <v>22803724</v>
      </c>
      <c r="G13" s="8">
        <v>6471259.25</v>
      </c>
      <c r="H13" s="8"/>
      <c r="I13" s="12">
        <f>IF(ISERROR(+#REF!/E13)=TRUE,0,++#REF!/E13)</f>
        <v>0</v>
      </c>
      <c r="J13" s="12">
        <f>IF(ISERROR(+G13/E13)=TRUE,0,++G13/E13)</f>
        <v>0.17227215796801218</v>
      </c>
      <c r="K13" s="12">
        <f>IF(ISERROR(+H13/E13)=TRUE,0,++H13/E13)</f>
        <v>0</v>
      </c>
      <c r="L13" s="14">
        <f>+D13-G13</f>
        <v>76551443.75</v>
      </c>
    </row>
    <row r="14" spans="1:13" ht="20.100000000000001" customHeight="1" x14ac:dyDescent="0.25">
      <c r="B14" s="7" t="s">
        <v>24</v>
      </c>
      <c r="C14" s="9">
        <v>2790016</v>
      </c>
      <c r="D14" s="9">
        <v>3695312</v>
      </c>
      <c r="E14" s="60">
        <v>3467256</v>
      </c>
      <c r="F14" s="61">
        <v>100185</v>
      </c>
      <c r="G14" s="9">
        <v>84973.799999999988</v>
      </c>
      <c r="H14" s="9"/>
      <c r="I14" s="13">
        <f>IF(ISERROR(+#REF!/E14)=TRUE,0,++#REF!/E14)</f>
        <v>0</v>
      </c>
      <c r="J14" s="13">
        <f t="shared" ref="J14:J44" si="0">IF(ISERROR(+G14/E14)=TRUE,0,++G14/E14)</f>
        <v>2.4507506800766944E-2</v>
      </c>
      <c r="K14" s="13">
        <f t="shared" ref="K14:K44" si="1">IF(ISERROR(+H14/E14)=TRUE,0,++H14/E14)</f>
        <v>0</v>
      </c>
      <c r="L14" s="15">
        <f t="shared" ref="L14:L44" si="2">+D14-G14</f>
        <v>3610338.2</v>
      </c>
    </row>
    <row r="15" spans="1:13" ht="20.100000000000001" customHeight="1" x14ac:dyDescent="0.25">
      <c r="B15" s="7" t="s">
        <v>25</v>
      </c>
      <c r="C15" s="9">
        <v>4235882</v>
      </c>
      <c r="D15" s="9">
        <v>5244909</v>
      </c>
      <c r="E15" s="60">
        <v>5244909</v>
      </c>
      <c r="F15" s="61">
        <v>1028411</v>
      </c>
      <c r="G15" s="9">
        <v>472185.05</v>
      </c>
      <c r="H15" s="9"/>
      <c r="I15" s="13"/>
      <c r="J15" s="13">
        <f t="shared" si="0"/>
        <v>9.002731029270479E-2</v>
      </c>
      <c r="K15" s="13">
        <f t="shared" si="1"/>
        <v>0</v>
      </c>
      <c r="L15" s="15">
        <f t="shared" si="2"/>
        <v>4772723.95</v>
      </c>
    </row>
    <row r="16" spans="1:13" ht="20.100000000000001" customHeight="1" x14ac:dyDescent="0.25">
      <c r="B16" s="7" t="s">
        <v>26</v>
      </c>
      <c r="C16" s="9">
        <v>15258030</v>
      </c>
      <c r="D16" s="9">
        <v>27198052</v>
      </c>
      <c r="E16" s="60">
        <v>25264501</v>
      </c>
      <c r="F16" s="61">
        <v>7534700</v>
      </c>
      <c r="G16" s="9">
        <v>4691281.2699999996</v>
      </c>
      <c r="H16" s="9"/>
      <c r="I16" s="13"/>
      <c r="J16" s="13">
        <f t="shared" si="0"/>
        <v>0.18568667831595009</v>
      </c>
      <c r="K16" s="13">
        <f t="shared" si="1"/>
        <v>0</v>
      </c>
      <c r="L16" s="15">
        <f t="shared" si="2"/>
        <v>22506770.73</v>
      </c>
    </row>
    <row r="17" spans="2:12" ht="20.100000000000001" customHeight="1" x14ac:dyDescent="0.25">
      <c r="B17" s="7" t="s">
        <v>27</v>
      </c>
      <c r="C17" s="9">
        <v>3151200</v>
      </c>
      <c r="D17" s="9">
        <v>4906769</v>
      </c>
      <c r="E17" s="60">
        <v>4906769</v>
      </c>
      <c r="F17" s="61">
        <v>1056951</v>
      </c>
      <c r="G17" s="9">
        <v>1017032.1799999999</v>
      </c>
      <c r="H17" s="9"/>
      <c r="I17" s="13"/>
      <c r="J17" s="13">
        <f t="shared" si="0"/>
        <v>0.20727125731820673</v>
      </c>
      <c r="K17" s="13">
        <f t="shared" si="1"/>
        <v>0</v>
      </c>
      <c r="L17" s="15">
        <f t="shared" si="2"/>
        <v>3889736.8200000003</v>
      </c>
    </row>
    <row r="18" spans="2:12" ht="20.100000000000001" customHeight="1" x14ac:dyDescent="0.25">
      <c r="B18" s="7" t="s">
        <v>28</v>
      </c>
      <c r="C18" s="9">
        <v>11244927</v>
      </c>
      <c r="D18" s="9">
        <v>14689425</v>
      </c>
      <c r="E18" s="60">
        <v>12989643</v>
      </c>
      <c r="F18" s="61">
        <v>10034157</v>
      </c>
      <c r="G18" s="9">
        <v>634038.94999999995</v>
      </c>
      <c r="H18" s="9"/>
      <c r="I18" s="13"/>
      <c r="J18" s="13">
        <f t="shared" si="0"/>
        <v>4.8811114362419347E-2</v>
      </c>
      <c r="K18" s="13">
        <f t="shared" si="1"/>
        <v>0</v>
      </c>
      <c r="L18" s="15">
        <f t="shared" si="2"/>
        <v>14055386.050000001</v>
      </c>
    </row>
    <row r="19" spans="2:12" ht="20.100000000000001" customHeight="1" x14ac:dyDescent="0.25">
      <c r="B19" s="7" t="s">
        <v>29</v>
      </c>
      <c r="C19" s="9">
        <v>12105260</v>
      </c>
      <c r="D19" s="9">
        <v>9240564</v>
      </c>
      <c r="E19" s="60">
        <v>4248260</v>
      </c>
      <c r="F19" s="61">
        <v>383503</v>
      </c>
      <c r="G19" s="9">
        <v>122954.57</v>
      </c>
      <c r="H19" s="9"/>
      <c r="I19" s="13"/>
      <c r="J19" s="13">
        <f t="shared" si="0"/>
        <v>2.8942336391840427E-2</v>
      </c>
      <c r="K19" s="13">
        <f t="shared" si="1"/>
        <v>0</v>
      </c>
      <c r="L19" s="15">
        <f t="shared" si="2"/>
        <v>9117609.4299999997</v>
      </c>
    </row>
    <row r="20" spans="2:12" ht="20.100000000000001" customHeight="1" x14ac:dyDescent="0.25">
      <c r="B20" s="7" t="s">
        <v>30</v>
      </c>
      <c r="C20" s="9">
        <v>7768884</v>
      </c>
      <c r="D20" s="9">
        <v>9056258</v>
      </c>
      <c r="E20" s="60">
        <v>9056258</v>
      </c>
      <c r="F20" s="61">
        <v>293858</v>
      </c>
      <c r="G20" s="9">
        <v>157332.4</v>
      </c>
      <c r="H20" s="9"/>
      <c r="I20" s="13"/>
      <c r="J20" s="13">
        <f t="shared" si="0"/>
        <v>1.7372782445023098E-2</v>
      </c>
      <c r="K20" s="13">
        <f t="shared" si="1"/>
        <v>0</v>
      </c>
      <c r="L20" s="15">
        <f t="shared" si="2"/>
        <v>8898925.5999999996</v>
      </c>
    </row>
    <row r="21" spans="2:12" ht="20.100000000000001" customHeight="1" x14ac:dyDescent="0.25">
      <c r="B21" s="7" t="s">
        <v>31</v>
      </c>
      <c r="C21" s="9">
        <v>3727469</v>
      </c>
      <c r="D21" s="9">
        <v>3701539</v>
      </c>
      <c r="E21" s="60">
        <v>3701539</v>
      </c>
      <c r="F21" s="61">
        <v>587622</v>
      </c>
      <c r="G21" s="9">
        <v>422238.12</v>
      </c>
      <c r="H21" s="9"/>
      <c r="I21" s="13"/>
      <c r="J21" s="13">
        <f t="shared" si="0"/>
        <v>0.11407096345601113</v>
      </c>
      <c r="K21" s="13">
        <f t="shared" si="1"/>
        <v>0</v>
      </c>
      <c r="L21" s="15">
        <f t="shared" si="2"/>
        <v>3279300.88</v>
      </c>
    </row>
    <row r="22" spans="2:12" ht="20.100000000000001" customHeight="1" x14ac:dyDescent="0.25">
      <c r="B22" s="7" t="s">
        <v>32</v>
      </c>
      <c r="C22" s="9">
        <v>2477715</v>
      </c>
      <c r="D22" s="9">
        <v>3577190</v>
      </c>
      <c r="E22" s="60">
        <v>3454690</v>
      </c>
      <c r="F22" s="61">
        <v>2720438</v>
      </c>
      <c r="G22" s="9">
        <v>886954.87</v>
      </c>
      <c r="H22" s="9"/>
      <c r="I22" s="13"/>
      <c r="J22" s="13">
        <f t="shared" si="0"/>
        <v>0.25673935143240056</v>
      </c>
      <c r="K22" s="13">
        <f t="shared" si="1"/>
        <v>0</v>
      </c>
      <c r="L22" s="15">
        <f t="shared" si="2"/>
        <v>2690235.13</v>
      </c>
    </row>
    <row r="23" spans="2:12" ht="20.100000000000001" customHeight="1" x14ac:dyDescent="0.25">
      <c r="B23" s="7" t="s">
        <v>33</v>
      </c>
      <c r="C23" s="9">
        <v>8902854</v>
      </c>
      <c r="D23" s="9">
        <v>8902854</v>
      </c>
      <c r="E23" s="60">
        <v>8902854</v>
      </c>
      <c r="F23" s="61">
        <v>5272036</v>
      </c>
      <c r="G23" s="9">
        <v>607781.36</v>
      </c>
      <c r="H23" s="9"/>
      <c r="I23" s="13"/>
      <c r="J23" s="13">
        <f t="shared" si="0"/>
        <v>6.8268148618409324E-2</v>
      </c>
      <c r="K23" s="13">
        <f t="shared" si="1"/>
        <v>0</v>
      </c>
      <c r="L23" s="15">
        <f t="shared" si="2"/>
        <v>8295072.6399999997</v>
      </c>
    </row>
    <row r="24" spans="2:12" ht="20.100000000000001" customHeight="1" x14ac:dyDescent="0.25">
      <c r="B24" s="7" t="s">
        <v>34</v>
      </c>
      <c r="C24" s="9">
        <v>3672835</v>
      </c>
      <c r="D24" s="9">
        <v>5424805</v>
      </c>
      <c r="E24" s="60">
        <v>5424805</v>
      </c>
      <c r="F24" s="61">
        <v>678101</v>
      </c>
      <c r="G24" s="9">
        <v>59478.97</v>
      </c>
      <c r="H24" s="9"/>
      <c r="I24" s="13"/>
      <c r="J24" s="13">
        <f t="shared" si="0"/>
        <v>1.0964259544813133E-2</v>
      </c>
      <c r="K24" s="13">
        <f t="shared" si="1"/>
        <v>0</v>
      </c>
      <c r="L24" s="15">
        <f t="shared" si="2"/>
        <v>5365326.03</v>
      </c>
    </row>
    <row r="25" spans="2:12" ht="20.100000000000001" customHeight="1" x14ac:dyDescent="0.25">
      <c r="B25" s="7" t="s">
        <v>35</v>
      </c>
      <c r="C25" s="9">
        <v>9654599</v>
      </c>
      <c r="D25" s="9">
        <v>19964105</v>
      </c>
      <c r="E25" s="60">
        <v>8954599</v>
      </c>
      <c r="F25" s="61">
        <v>3566107</v>
      </c>
      <c r="G25" s="9">
        <v>2004678.21</v>
      </c>
      <c r="H25" s="9"/>
      <c r="I25" s="13"/>
      <c r="J25" s="13">
        <f t="shared" si="0"/>
        <v>0.22387135482002041</v>
      </c>
      <c r="K25" s="13">
        <f t="shared" si="1"/>
        <v>0</v>
      </c>
      <c r="L25" s="15">
        <f t="shared" si="2"/>
        <v>17959426.789999999</v>
      </c>
    </row>
    <row r="26" spans="2:12" ht="20.100000000000001" customHeight="1" x14ac:dyDescent="0.25">
      <c r="B26" s="7" t="s">
        <v>36</v>
      </c>
      <c r="C26" s="9">
        <v>6737178</v>
      </c>
      <c r="D26" s="9">
        <v>8478341</v>
      </c>
      <c r="E26" s="60">
        <v>8472663</v>
      </c>
      <c r="F26" s="61">
        <v>2619235</v>
      </c>
      <c r="G26" s="9">
        <v>58834.12</v>
      </c>
      <c r="H26" s="9"/>
      <c r="I26" s="13"/>
      <c r="J26" s="13">
        <f t="shared" si="0"/>
        <v>6.9439938777217979E-3</v>
      </c>
      <c r="K26" s="13">
        <f t="shared" si="1"/>
        <v>0</v>
      </c>
      <c r="L26" s="15">
        <f t="shared" si="2"/>
        <v>8419506.8800000008</v>
      </c>
    </row>
    <row r="27" spans="2:12" ht="20.100000000000001" customHeight="1" x14ac:dyDescent="0.25">
      <c r="B27" s="7" t="s">
        <v>37</v>
      </c>
      <c r="C27" s="9">
        <v>4517491</v>
      </c>
      <c r="D27" s="9">
        <v>6375760</v>
      </c>
      <c r="E27" s="60">
        <v>5131990</v>
      </c>
      <c r="F27" s="61">
        <v>524675</v>
      </c>
      <c r="G27" s="9">
        <v>436964.18000000005</v>
      </c>
      <c r="H27" s="9"/>
      <c r="I27" s="13"/>
      <c r="J27" s="13">
        <f t="shared" si="0"/>
        <v>8.5145173704547369E-2</v>
      </c>
      <c r="K27" s="13">
        <f t="shared" si="1"/>
        <v>0</v>
      </c>
      <c r="L27" s="15">
        <f t="shared" si="2"/>
        <v>5938795.8200000003</v>
      </c>
    </row>
    <row r="28" spans="2:12" ht="20.100000000000001" customHeight="1" x14ac:dyDescent="0.25">
      <c r="B28" s="7" t="s">
        <v>38</v>
      </c>
      <c r="C28" s="9">
        <v>5676691</v>
      </c>
      <c r="D28" s="9">
        <v>8633865</v>
      </c>
      <c r="E28" s="60">
        <v>5875482</v>
      </c>
      <c r="F28" s="61">
        <v>1996312</v>
      </c>
      <c r="G28" s="9">
        <v>1300036.6000000001</v>
      </c>
      <c r="H28" s="9"/>
      <c r="I28" s="13"/>
      <c r="J28" s="13">
        <f t="shared" si="0"/>
        <v>0.22126467241325903</v>
      </c>
      <c r="K28" s="13">
        <f t="shared" si="1"/>
        <v>0</v>
      </c>
      <c r="L28" s="15">
        <f t="shared" si="2"/>
        <v>7333828.4000000004</v>
      </c>
    </row>
    <row r="29" spans="2:12" ht="20.100000000000001" customHeight="1" x14ac:dyDescent="0.25">
      <c r="B29" s="7" t="s">
        <v>39</v>
      </c>
      <c r="C29" s="9">
        <v>1654035</v>
      </c>
      <c r="D29" s="9">
        <v>1716292</v>
      </c>
      <c r="E29" s="60">
        <v>1716292</v>
      </c>
      <c r="F29" s="61">
        <v>863020</v>
      </c>
      <c r="G29" s="9">
        <v>215418.91999999998</v>
      </c>
      <c r="H29" s="9"/>
      <c r="I29" s="13"/>
      <c r="J29" s="13">
        <f t="shared" si="0"/>
        <v>0.12551414328098015</v>
      </c>
      <c r="K29" s="13">
        <f t="shared" si="1"/>
        <v>0</v>
      </c>
      <c r="L29" s="15">
        <f t="shared" si="2"/>
        <v>1500873.08</v>
      </c>
    </row>
    <row r="30" spans="2:12" ht="20.100000000000001" customHeight="1" x14ac:dyDescent="0.25">
      <c r="B30" s="7" t="s">
        <v>40</v>
      </c>
      <c r="C30" s="9">
        <v>2747476</v>
      </c>
      <c r="D30" s="9">
        <v>4767040</v>
      </c>
      <c r="E30" s="60">
        <v>4767040</v>
      </c>
      <c r="F30" s="61">
        <v>592219</v>
      </c>
      <c r="G30" s="9">
        <v>408316.75</v>
      </c>
      <c r="H30" s="9"/>
      <c r="I30" s="13"/>
      <c r="J30" s="13">
        <f t="shared" si="0"/>
        <v>8.5654148066724847E-2</v>
      </c>
      <c r="K30" s="13">
        <f t="shared" si="1"/>
        <v>0</v>
      </c>
      <c r="L30" s="15">
        <f t="shared" si="2"/>
        <v>4358723.25</v>
      </c>
    </row>
    <row r="31" spans="2:12" ht="20.100000000000001" customHeight="1" x14ac:dyDescent="0.25">
      <c r="B31" s="7" t="s">
        <v>41</v>
      </c>
      <c r="C31" s="9">
        <v>2756867</v>
      </c>
      <c r="D31" s="9">
        <v>6176870</v>
      </c>
      <c r="E31" s="60">
        <v>6176870</v>
      </c>
      <c r="F31" s="61">
        <v>2351817</v>
      </c>
      <c r="G31" s="9">
        <v>134999.57</v>
      </c>
      <c r="H31" s="9"/>
      <c r="I31" s="13"/>
      <c r="J31" s="13">
        <f t="shared" si="0"/>
        <v>2.1855659905421355E-2</v>
      </c>
      <c r="K31" s="13">
        <f t="shared" si="1"/>
        <v>0</v>
      </c>
      <c r="L31" s="15">
        <f t="shared" si="2"/>
        <v>6041870.4299999997</v>
      </c>
    </row>
    <row r="32" spans="2:12" ht="20.100000000000001" customHeight="1" x14ac:dyDescent="0.25">
      <c r="B32" s="7" t="s">
        <v>42</v>
      </c>
      <c r="C32" s="9">
        <v>1777857</v>
      </c>
      <c r="D32" s="9">
        <v>4062766</v>
      </c>
      <c r="E32" s="60">
        <v>4055566</v>
      </c>
      <c r="F32" s="61">
        <v>1607402</v>
      </c>
      <c r="G32" s="9">
        <v>970755.92999999993</v>
      </c>
      <c r="H32" s="9"/>
      <c r="I32" s="13"/>
      <c r="J32" s="13">
        <f t="shared" si="0"/>
        <v>0.23936385944649893</v>
      </c>
      <c r="K32" s="13">
        <f t="shared" si="1"/>
        <v>0</v>
      </c>
      <c r="L32" s="15">
        <f t="shared" si="2"/>
        <v>3092010.0700000003</v>
      </c>
    </row>
    <row r="33" spans="2:12" ht="20.100000000000001" customHeight="1" x14ac:dyDescent="0.25">
      <c r="B33" s="7" t="s">
        <v>43</v>
      </c>
      <c r="C33" s="9">
        <v>2204673</v>
      </c>
      <c r="D33" s="9">
        <v>2327214</v>
      </c>
      <c r="E33" s="60">
        <v>2327214</v>
      </c>
      <c r="F33" s="61">
        <v>561108</v>
      </c>
      <c r="G33" s="9">
        <v>268290.05</v>
      </c>
      <c r="H33" s="9"/>
      <c r="I33" s="13"/>
      <c r="J33" s="13">
        <f t="shared" si="0"/>
        <v>0.11528378997376261</v>
      </c>
      <c r="K33" s="13">
        <f t="shared" si="1"/>
        <v>0</v>
      </c>
      <c r="L33" s="15">
        <f t="shared" si="2"/>
        <v>2058923.95</v>
      </c>
    </row>
    <row r="34" spans="2:12" ht="20.100000000000001" customHeight="1" x14ac:dyDescent="0.25">
      <c r="B34" s="7" t="s">
        <v>44</v>
      </c>
      <c r="C34" s="9">
        <v>2233315</v>
      </c>
      <c r="D34" s="9">
        <v>2058009</v>
      </c>
      <c r="E34" s="60">
        <v>2058009</v>
      </c>
      <c r="F34" s="61">
        <v>183254</v>
      </c>
      <c r="G34" s="9">
        <v>128141.49</v>
      </c>
      <c r="H34" s="9"/>
      <c r="I34" s="13"/>
      <c r="J34" s="13">
        <f t="shared" si="0"/>
        <v>6.2264786014055336E-2</v>
      </c>
      <c r="K34" s="13">
        <f t="shared" si="1"/>
        <v>0</v>
      </c>
      <c r="L34" s="15">
        <f t="shared" si="2"/>
        <v>1929867.51</v>
      </c>
    </row>
    <row r="35" spans="2:12" ht="20.100000000000001" customHeight="1" x14ac:dyDescent="0.25">
      <c r="B35" s="7" t="s">
        <v>45</v>
      </c>
      <c r="C35" s="9">
        <v>3342733</v>
      </c>
      <c r="D35" s="9">
        <v>5327153</v>
      </c>
      <c r="E35" s="60">
        <v>5327153</v>
      </c>
      <c r="F35" s="61">
        <v>3236134</v>
      </c>
      <c r="G35" s="9">
        <v>377237.3</v>
      </c>
      <c r="H35" s="9"/>
      <c r="I35" s="13"/>
      <c r="J35" s="13">
        <f t="shared" si="0"/>
        <v>7.0814053960905565E-2</v>
      </c>
      <c r="K35" s="13">
        <f t="shared" si="1"/>
        <v>0</v>
      </c>
      <c r="L35" s="15">
        <f t="shared" si="2"/>
        <v>4949915.7</v>
      </c>
    </row>
    <row r="36" spans="2:12" ht="20.100000000000001" customHeight="1" x14ac:dyDescent="0.25">
      <c r="B36" s="7" t="s">
        <v>46</v>
      </c>
      <c r="C36" s="9">
        <v>1203795</v>
      </c>
      <c r="D36" s="9">
        <v>4300620</v>
      </c>
      <c r="E36" s="60">
        <v>3392184</v>
      </c>
      <c r="F36" s="61">
        <v>2640768</v>
      </c>
      <c r="G36" s="9">
        <v>1430594.0999999999</v>
      </c>
      <c r="H36" s="9"/>
      <c r="I36" s="13"/>
      <c r="J36" s="13">
        <f t="shared" si="0"/>
        <v>0.42173245908830415</v>
      </c>
      <c r="K36" s="13">
        <f t="shared" si="1"/>
        <v>0</v>
      </c>
      <c r="L36" s="15">
        <f t="shared" si="2"/>
        <v>2870025.9000000004</v>
      </c>
    </row>
    <row r="37" spans="2:12" ht="20.100000000000001" customHeight="1" x14ac:dyDescent="0.25">
      <c r="B37" s="7" t="s">
        <v>47</v>
      </c>
      <c r="C37" s="9">
        <v>0</v>
      </c>
      <c r="D37" s="9">
        <v>1018415</v>
      </c>
      <c r="E37" s="60"/>
      <c r="F37" s="61">
        <v>444558</v>
      </c>
      <c r="G37" s="9">
        <v>314839.20000000007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703575.79999999993</v>
      </c>
    </row>
    <row r="38" spans="2:12" ht="20.100000000000001" customHeight="1" x14ac:dyDescent="0.25">
      <c r="B38" s="7" t="s">
        <v>48</v>
      </c>
      <c r="C38" s="9">
        <v>1693524</v>
      </c>
      <c r="D38" s="9">
        <v>7576020</v>
      </c>
      <c r="E38" s="60">
        <v>6076020</v>
      </c>
      <c r="F38" s="61">
        <v>521608</v>
      </c>
      <c r="G38" s="9">
        <v>123801</v>
      </c>
      <c r="H38" s="9"/>
      <c r="I38" s="13"/>
      <c r="J38" s="13">
        <f t="shared" si="0"/>
        <v>2.0375344386621506E-2</v>
      </c>
      <c r="K38" s="13">
        <f t="shared" si="1"/>
        <v>0</v>
      </c>
      <c r="L38" s="15">
        <f t="shared" si="2"/>
        <v>7452219</v>
      </c>
    </row>
    <row r="39" spans="2:12" ht="20.100000000000001" customHeight="1" x14ac:dyDescent="0.25">
      <c r="B39" s="7" t="s">
        <v>49</v>
      </c>
      <c r="C39" s="9">
        <v>832994</v>
      </c>
      <c r="D39" s="9">
        <v>865232</v>
      </c>
      <c r="E39" s="60">
        <v>865232</v>
      </c>
      <c r="F39" s="61">
        <v>14795</v>
      </c>
      <c r="G39" s="9">
        <v>13695</v>
      </c>
      <c r="H39" s="9"/>
      <c r="I39" s="13"/>
      <c r="J39" s="13">
        <f t="shared" si="0"/>
        <v>1.5828124711060154E-2</v>
      </c>
      <c r="K39" s="13">
        <f t="shared" si="1"/>
        <v>0</v>
      </c>
      <c r="L39" s="15">
        <f t="shared" si="2"/>
        <v>851537</v>
      </c>
    </row>
    <row r="40" spans="2:12" ht="20.100000000000001" customHeight="1" x14ac:dyDescent="0.25">
      <c r="B40" s="7" t="s">
        <v>50</v>
      </c>
      <c r="C40" s="9">
        <v>958257</v>
      </c>
      <c r="D40" s="9">
        <v>3699916</v>
      </c>
      <c r="E40" s="60">
        <v>1699916</v>
      </c>
      <c r="F40" s="61">
        <v>48323</v>
      </c>
      <c r="G40" s="9">
        <v>20393.5</v>
      </c>
      <c r="H40" s="9"/>
      <c r="I40" s="13"/>
      <c r="J40" s="13">
        <f t="shared" si="0"/>
        <v>1.1996769252127752E-2</v>
      </c>
      <c r="K40" s="13">
        <f t="shared" si="1"/>
        <v>0</v>
      </c>
      <c r="L40" s="15">
        <f t="shared" si="2"/>
        <v>3679522.5</v>
      </c>
    </row>
    <row r="41" spans="2:12" ht="20.100000000000001" customHeight="1" x14ac:dyDescent="0.25">
      <c r="B41" s="7" t="s">
        <v>51</v>
      </c>
      <c r="C41" s="9">
        <v>4507711</v>
      </c>
      <c r="D41" s="9">
        <v>6943141</v>
      </c>
      <c r="E41" s="60">
        <v>5943141</v>
      </c>
      <c r="F41" s="61">
        <v>3438565</v>
      </c>
      <c r="G41" s="9">
        <v>461168.89000000007</v>
      </c>
      <c r="H41" s="9"/>
      <c r="I41" s="13"/>
      <c r="J41" s="13">
        <f t="shared" si="0"/>
        <v>7.7596828007277643E-2</v>
      </c>
      <c r="K41" s="13">
        <f t="shared" si="1"/>
        <v>0</v>
      </c>
      <c r="L41" s="15">
        <f t="shared" si="2"/>
        <v>6481972.1100000003</v>
      </c>
    </row>
    <row r="42" spans="2:12" ht="20.100000000000001" customHeight="1" x14ac:dyDescent="0.25">
      <c r="B42" s="7" t="s">
        <v>52</v>
      </c>
      <c r="C42" s="9">
        <v>5232694</v>
      </c>
      <c r="D42" s="9">
        <v>8280939</v>
      </c>
      <c r="E42" s="60">
        <v>3835624</v>
      </c>
      <c r="F42" s="61">
        <v>741950</v>
      </c>
      <c r="G42" s="9">
        <v>416800</v>
      </c>
      <c r="H42" s="9"/>
      <c r="I42" s="13"/>
      <c r="J42" s="13">
        <f t="shared" si="0"/>
        <v>0.10866550005944274</v>
      </c>
      <c r="K42" s="13">
        <f t="shared" si="1"/>
        <v>0</v>
      </c>
      <c r="L42" s="15">
        <f t="shared" si="2"/>
        <v>7864139</v>
      </c>
    </row>
    <row r="43" spans="2:12" ht="20.100000000000001" customHeight="1" x14ac:dyDescent="0.25">
      <c r="B43" s="7" t="s">
        <v>53</v>
      </c>
      <c r="C43" s="9">
        <v>7382104</v>
      </c>
      <c r="D43" s="9">
        <v>17019007</v>
      </c>
      <c r="E43" s="60">
        <v>6929007</v>
      </c>
      <c r="F43" s="61">
        <v>4612595</v>
      </c>
      <c r="G43" s="9">
        <v>2692828.7999999989</v>
      </c>
      <c r="H43" s="9"/>
      <c r="I43" s="13"/>
      <c r="J43" s="13">
        <f t="shared" si="0"/>
        <v>0.38863127140728809</v>
      </c>
      <c r="K43" s="13">
        <f t="shared" si="1"/>
        <v>0</v>
      </c>
      <c r="L43" s="15">
        <f t="shared" si="2"/>
        <v>14326178.200000001</v>
      </c>
    </row>
    <row r="44" spans="2:12" ht="20.100000000000001" customHeight="1" x14ac:dyDescent="0.25">
      <c r="B44" s="7" t="s">
        <v>54</v>
      </c>
      <c r="C44" s="9">
        <v>436415</v>
      </c>
      <c r="D44" s="9">
        <v>6853112</v>
      </c>
      <c r="E44" s="60">
        <v>3054062</v>
      </c>
      <c r="F44" s="61">
        <v>1595681</v>
      </c>
      <c r="G44" s="9">
        <v>647156.88</v>
      </c>
      <c r="H44" s="9"/>
      <c r="I44" s="13"/>
      <c r="J44" s="13">
        <f t="shared" si="0"/>
        <v>0.21190037399371722</v>
      </c>
      <c r="K44" s="13">
        <f t="shared" si="1"/>
        <v>0</v>
      </c>
      <c r="L44" s="15">
        <f t="shared" si="2"/>
        <v>6205955.1200000001</v>
      </c>
    </row>
    <row r="45" spans="2:12" ht="23.25" customHeight="1" x14ac:dyDescent="0.25">
      <c r="B45" s="54" t="s">
        <v>4</v>
      </c>
      <c r="C45" s="55">
        <f t="shared" ref="C45:H45" si="3">SUM(C13:C44)</f>
        <v>214674734</v>
      </c>
      <c r="D45" s="55">
        <f t="shared" si="3"/>
        <v>305104197</v>
      </c>
      <c r="E45" s="55">
        <f t="shared" si="3"/>
        <v>210883710</v>
      </c>
      <c r="F45" s="55">
        <f t="shared" si="3"/>
        <v>84653812</v>
      </c>
      <c r="G45" s="55">
        <f t="shared" si="3"/>
        <v>28052461.279999997</v>
      </c>
      <c r="H45" s="55">
        <f t="shared" si="3"/>
        <v>0</v>
      </c>
      <c r="I45" s="56">
        <f>IF(ISERROR(+#REF!/E45)=TRUE,0,++#REF!/E45)</f>
        <v>0</v>
      </c>
      <c r="J45" s="56">
        <f>IF(ISERROR(+G45/E45)=TRUE,0,++G45/E45)</f>
        <v>0.13302336761810571</v>
      </c>
      <c r="K45" s="56">
        <f>IF(ISERROR(+H45/E45)=TRUE,0,++H45/E45)</f>
        <v>0</v>
      </c>
      <c r="L45" s="57">
        <f>SUM(L13:L44)</f>
        <v>277051735.71999997</v>
      </c>
    </row>
    <row r="46" spans="2:12" x14ac:dyDescent="0.2">
      <c r="B46" s="11" t="s">
        <v>61</v>
      </c>
    </row>
    <row r="48" spans="2:12" s="22" customFormat="1" x14ac:dyDescent="0.25">
      <c r="K48" s="26"/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K51" s="25"/>
    </row>
    <row r="52" spans="2:11" s="24" customFormat="1" x14ac:dyDescent="0.25">
      <c r="B52" s="24" t="s">
        <v>56</v>
      </c>
      <c r="C52" s="41">
        <f>+C45/$C$50</f>
        <v>214.674734</v>
      </c>
      <c r="D52" s="41">
        <f>+D45/$C$50</f>
        <v>305.104197</v>
      </c>
      <c r="E52" s="41">
        <f>+E45/$C$50</f>
        <v>210.88371000000001</v>
      </c>
      <c r="F52" s="41">
        <f>+F45/$C$50</f>
        <v>84.653812000000002</v>
      </c>
      <c r="G52" s="41">
        <f>+G45/$C$50</f>
        <v>28.052461279999996</v>
      </c>
      <c r="K52" s="25"/>
    </row>
    <row r="53" spans="2:11" s="24" customFormat="1" x14ac:dyDescent="0.25">
      <c r="C53" s="41"/>
      <c r="D53" s="41"/>
      <c r="E53" s="41"/>
      <c r="F53" s="41"/>
      <c r="G53" s="41"/>
      <c r="K53" s="25"/>
    </row>
    <row r="54" spans="2:11" s="24" customFormat="1" x14ac:dyDescent="0.25">
      <c r="C54" s="41"/>
      <c r="D54" s="41"/>
      <c r="E54" s="41"/>
      <c r="F54" s="41"/>
      <c r="G54" s="41"/>
      <c r="K54" s="25"/>
    </row>
    <row r="55" spans="2:11" s="24" customFormat="1" x14ac:dyDescent="0.25">
      <c r="C55" s="41"/>
      <c r="D55" s="41"/>
      <c r="E55" s="41"/>
      <c r="F55" s="41"/>
      <c r="G55" s="41"/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  <row r="60" spans="2:11" s="24" customFormat="1" x14ac:dyDescent="0.25">
      <c r="K60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6"/>
  <sheetViews>
    <sheetView showGridLines="0" zoomScale="175" zoomScaleNormal="175" workbookViewId="0">
      <selection activeCell="E22" sqref="E2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6" t="s">
        <v>23</v>
      </c>
      <c r="C13" s="43">
        <v>0</v>
      </c>
      <c r="D13" s="43">
        <v>5605042</v>
      </c>
      <c r="E13" s="64">
        <v>5605042</v>
      </c>
      <c r="F13" s="64">
        <v>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5605042</v>
      </c>
    </row>
    <row r="14" spans="1:13" ht="20.100000000000001" customHeight="1" x14ac:dyDescent="0.25">
      <c r="B14" s="27" t="s">
        <v>25</v>
      </c>
      <c r="C14" s="44">
        <v>0</v>
      </c>
      <c r="D14" s="44">
        <v>279196</v>
      </c>
      <c r="E14" s="65">
        <v>279196</v>
      </c>
      <c r="F14" s="65">
        <v>0</v>
      </c>
      <c r="G14" s="44">
        <v>0</v>
      </c>
      <c r="H14" s="28"/>
      <c r="I14" s="29"/>
      <c r="J14" s="13">
        <f t="shared" ref="J14:J17" si="0">IF(ISERROR(+G14/E14)=TRUE,0,++G14/E14)</f>
        <v>0</v>
      </c>
      <c r="K14" s="13">
        <f t="shared" ref="K14:K17" si="1">IF(ISERROR(+H14/E14)=TRUE,0,++H14/E14)</f>
        <v>0</v>
      </c>
      <c r="L14" s="15">
        <f t="shared" ref="L14:L17" si="2">+D14-G14</f>
        <v>279196</v>
      </c>
    </row>
    <row r="15" spans="1:13" ht="20.100000000000001" customHeight="1" x14ac:dyDescent="0.25">
      <c r="B15" s="27" t="s">
        <v>63</v>
      </c>
      <c r="C15" s="44">
        <v>0</v>
      </c>
      <c r="D15" s="44">
        <v>323118</v>
      </c>
      <c r="E15" s="65">
        <v>323118</v>
      </c>
      <c r="F15" s="65">
        <v>0</v>
      </c>
      <c r="G15" s="44">
        <v>0</v>
      </c>
      <c r="H15" s="28"/>
      <c r="I15" s="29"/>
      <c r="J15" s="13">
        <f t="shared" si="0"/>
        <v>0</v>
      </c>
      <c r="K15" s="13">
        <f t="shared" si="1"/>
        <v>0</v>
      </c>
      <c r="L15" s="15">
        <f t="shared" si="2"/>
        <v>323118</v>
      </c>
    </row>
    <row r="16" spans="1:13" ht="20.100000000000001" customHeight="1" x14ac:dyDescent="0.25">
      <c r="B16" s="27" t="s">
        <v>36</v>
      </c>
      <c r="C16" s="44">
        <v>0</v>
      </c>
      <c r="D16" s="44">
        <v>0</v>
      </c>
      <c r="E16" s="65">
        <v>0</v>
      </c>
      <c r="F16" s="65">
        <v>0</v>
      </c>
      <c r="G16" s="44">
        <v>0</v>
      </c>
      <c r="H16" s="28"/>
      <c r="I16" s="29"/>
      <c r="J16" s="13">
        <f t="shared" si="0"/>
        <v>0</v>
      </c>
      <c r="K16" s="13">
        <f t="shared" si="1"/>
        <v>0</v>
      </c>
      <c r="L16" s="15">
        <f t="shared" si="2"/>
        <v>0</v>
      </c>
    </row>
    <row r="17" spans="2:12" ht="20.100000000000001" customHeight="1" x14ac:dyDescent="0.25">
      <c r="B17" s="27" t="s">
        <v>38</v>
      </c>
      <c r="C17" s="44">
        <v>0</v>
      </c>
      <c r="D17" s="44">
        <v>145070</v>
      </c>
      <c r="E17" s="65">
        <v>145070</v>
      </c>
      <c r="F17" s="65">
        <v>0</v>
      </c>
      <c r="G17" s="44">
        <v>0</v>
      </c>
      <c r="H17" s="28"/>
      <c r="I17" s="29"/>
      <c r="J17" s="13">
        <f t="shared" si="0"/>
        <v>0</v>
      </c>
      <c r="K17" s="13">
        <f t="shared" si="1"/>
        <v>0</v>
      </c>
      <c r="L17" s="15">
        <f t="shared" si="2"/>
        <v>145070</v>
      </c>
    </row>
    <row r="18" spans="2:12" ht="20.100000000000001" customHeight="1" x14ac:dyDescent="0.25">
      <c r="B18" s="7" t="s">
        <v>41</v>
      </c>
      <c r="C18" s="45">
        <v>0</v>
      </c>
      <c r="D18" s="45">
        <v>0</v>
      </c>
      <c r="E18" s="66">
        <v>0</v>
      </c>
      <c r="F18" s="66">
        <v>0</v>
      </c>
      <c r="G18" s="45">
        <v>0</v>
      </c>
      <c r="H18" s="9"/>
      <c r="I18" s="13">
        <f>IF(ISERROR(+#REF!/E18)=TRUE,0,++#REF!/E18)</f>
        <v>0</v>
      </c>
      <c r="J18" s="13">
        <f>IF(ISERROR(+G18/E18)=TRUE,0,++G18/E18)</f>
        <v>0</v>
      </c>
      <c r="K18" s="13">
        <f>IF(ISERROR(+H18/E18)=TRUE,0,++H18/E18)</f>
        <v>0</v>
      </c>
      <c r="L18" s="15">
        <f>+D18-G18</f>
        <v>0</v>
      </c>
    </row>
    <row r="19" spans="2:12" ht="20.100000000000001" customHeight="1" x14ac:dyDescent="0.25">
      <c r="B19" s="7" t="s">
        <v>47</v>
      </c>
      <c r="C19" s="45">
        <v>249028005</v>
      </c>
      <c r="D19" s="45">
        <v>197430800</v>
      </c>
      <c r="E19" s="66">
        <v>128993732</v>
      </c>
      <c r="F19" s="66">
        <f>4438279-471881</f>
        <v>3966398</v>
      </c>
      <c r="G19" s="45">
        <v>1631391.9100000001</v>
      </c>
      <c r="H19" s="9"/>
      <c r="I19" s="13"/>
      <c r="J19" s="13">
        <f t="shared" ref="J19:J20" si="3">IF(ISERROR(+G19/E19)=TRUE,0,++G19/E19)</f>
        <v>1.2647063424756175E-2</v>
      </c>
      <c r="K19" s="13">
        <f t="shared" ref="K19:K20" si="4">IF(ISERROR(+H19/E19)=TRUE,0,++H19/E19)</f>
        <v>0</v>
      </c>
      <c r="L19" s="15">
        <f t="shared" ref="L19:L20" si="5">+D19-G19</f>
        <v>195799408.09</v>
      </c>
    </row>
    <row r="20" spans="2:12" ht="20.100000000000001" customHeight="1" x14ac:dyDescent="0.25">
      <c r="B20" s="7" t="s">
        <v>51</v>
      </c>
      <c r="C20" s="45">
        <v>0</v>
      </c>
      <c r="D20" s="45">
        <v>25067</v>
      </c>
      <c r="E20" s="66">
        <v>25067</v>
      </c>
      <c r="F20" s="66">
        <v>0</v>
      </c>
      <c r="G20" s="45">
        <v>0</v>
      </c>
      <c r="H20" s="9"/>
      <c r="I20" s="13">
        <f>IF(ISERROR(+#REF!/E20)=TRUE,0,++#REF!/E20)</f>
        <v>0</v>
      </c>
      <c r="J20" s="13">
        <f t="shared" si="3"/>
        <v>0</v>
      </c>
      <c r="K20" s="13">
        <f t="shared" si="4"/>
        <v>0</v>
      </c>
      <c r="L20" s="15">
        <f t="shared" si="5"/>
        <v>25067</v>
      </c>
    </row>
    <row r="21" spans="2:12" ht="20.100000000000001" customHeight="1" x14ac:dyDescent="0.25">
      <c r="B21" s="7" t="s">
        <v>52</v>
      </c>
      <c r="C21" s="45">
        <v>0</v>
      </c>
      <c r="D21" s="45">
        <v>79104</v>
      </c>
      <c r="E21" s="66">
        <v>79104</v>
      </c>
      <c r="F21" s="66">
        <v>0</v>
      </c>
      <c r="G21" s="45">
        <v>0</v>
      </c>
      <c r="H21" s="9"/>
      <c r="I21" s="13">
        <f>IF(ISERROR(+#REF!/E21)=TRUE,0,++#REF!/E21)</f>
        <v>0</v>
      </c>
      <c r="J21" s="13">
        <f>IF(ISERROR(+G21/E21)=TRUE,0,++G21/E21)</f>
        <v>0</v>
      </c>
      <c r="K21" s="13">
        <f>IF(ISERROR(+H21/E21)=TRUE,0,++H21/E21)</f>
        <v>0</v>
      </c>
      <c r="L21" s="15">
        <f>+D21-G21</f>
        <v>79104</v>
      </c>
    </row>
    <row r="22" spans="2:12" ht="23.25" customHeight="1" x14ac:dyDescent="0.25">
      <c r="B22" s="54" t="s">
        <v>4</v>
      </c>
      <c r="C22" s="67">
        <f>SUM(C13:C21)</f>
        <v>249028005</v>
      </c>
      <c r="D22" s="67">
        <f t="shared" ref="D22:G22" si="6">SUM(D13:D21)</f>
        <v>203887397</v>
      </c>
      <c r="E22" s="67">
        <f t="shared" si="6"/>
        <v>135450329</v>
      </c>
      <c r="F22" s="67">
        <f t="shared" si="6"/>
        <v>3966398</v>
      </c>
      <c r="G22" s="67">
        <f t="shared" si="6"/>
        <v>1631391.9100000001</v>
      </c>
      <c r="H22" s="55">
        <f t="shared" ref="H22" si="7">SUM(H13:H21)</f>
        <v>0</v>
      </c>
      <c r="I22" s="56">
        <f>IF(ISERROR(+#REF!/E22)=TRUE,0,++#REF!/E22)</f>
        <v>0</v>
      </c>
      <c r="J22" s="56">
        <f>IF(ISERROR(+G22/E22)=TRUE,0,++G22/E22)</f>
        <v>1.2044207806981408E-2</v>
      </c>
      <c r="K22" s="56">
        <f>IF(ISERROR(+H22/E22)=TRUE,0,++H22/E22)</f>
        <v>0</v>
      </c>
      <c r="L22" s="57">
        <f>SUM(L13:L21)</f>
        <v>202256005.09</v>
      </c>
    </row>
    <row r="23" spans="2:12" x14ac:dyDescent="0.2">
      <c r="B23" s="11" t="s">
        <v>61</v>
      </c>
    </row>
    <row r="24" spans="2:12" s="22" customFormat="1" x14ac:dyDescent="0.25">
      <c r="K24" s="26"/>
    </row>
    <row r="25" spans="2:12" s="22" customFormat="1" x14ac:dyDescent="0.25">
      <c r="K25" s="26"/>
    </row>
    <row r="26" spans="2:12" s="24" customFormat="1" x14ac:dyDescent="0.25">
      <c r="K26" s="25"/>
    </row>
    <row r="27" spans="2:12" s="24" customFormat="1" x14ac:dyDescent="0.25">
      <c r="B27" s="24">
        <v>1000000</v>
      </c>
      <c r="K27" s="25"/>
    </row>
    <row r="28" spans="2:12" s="24" customFormat="1" x14ac:dyDescent="0.25">
      <c r="B28" s="32" t="s">
        <v>55</v>
      </c>
      <c r="C28" s="32" t="s">
        <v>3</v>
      </c>
      <c r="D28" s="32" t="s">
        <v>2</v>
      </c>
      <c r="E28" s="33" t="s">
        <v>18</v>
      </c>
      <c r="F28" s="33" t="s">
        <v>57</v>
      </c>
      <c r="G28" s="33" t="s">
        <v>59</v>
      </c>
      <c r="K28" s="25"/>
    </row>
    <row r="29" spans="2:12" s="24" customFormat="1" x14ac:dyDescent="0.25">
      <c r="B29" s="24" t="s">
        <v>56</v>
      </c>
      <c r="C29" s="41">
        <f>+C22/$B$27</f>
        <v>249.02800500000001</v>
      </c>
      <c r="D29" s="41">
        <f t="shared" ref="D29:G29" si="8">+D22/$B$27</f>
        <v>203.88739699999999</v>
      </c>
      <c r="E29" s="41">
        <f t="shared" si="8"/>
        <v>135.45032900000001</v>
      </c>
      <c r="F29" s="41">
        <f t="shared" si="8"/>
        <v>3.9663979999999999</v>
      </c>
      <c r="G29" s="41">
        <f t="shared" si="8"/>
        <v>1.6313919100000001</v>
      </c>
      <c r="K29" s="25"/>
    </row>
    <row r="30" spans="2:12" s="24" customFormat="1" x14ac:dyDescent="0.25">
      <c r="C30" s="41"/>
      <c r="D30" s="41"/>
      <c r="E30" s="41"/>
      <c r="F30" s="41"/>
      <c r="G30" s="41"/>
      <c r="K30" s="25"/>
    </row>
    <row r="31" spans="2:12" s="24" customFormat="1" x14ac:dyDescent="0.25">
      <c r="C31" s="41"/>
      <c r="D31" s="41"/>
      <c r="E31" s="41"/>
      <c r="F31" s="41"/>
      <c r="G31" s="41"/>
      <c r="K31" s="25"/>
    </row>
    <row r="32" spans="2:12" s="24" customFormat="1" x14ac:dyDescent="0.25">
      <c r="C32" s="41"/>
      <c r="D32" s="41"/>
      <c r="E32" s="41"/>
      <c r="F32" s="41"/>
      <c r="G32" s="41"/>
      <c r="K32" s="25"/>
    </row>
    <row r="33" spans="11:11" s="24" customFormat="1" x14ac:dyDescent="0.25">
      <c r="K33" s="25"/>
    </row>
    <row r="34" spans="11:11" s="24" customFormat="1" x14ac:dyDescent="0.25">
      <c r="K34" s="25"/>
    </row>
    <row r="35" spans="11:11" s="24" customFormat="1" x14ac:dyDescent="0.25">
      <c r="K35" s="25"/>
    </row>
    <row r="36" spans="11:11" s="24" customFormat="1" x14ac:dyDescent="0.25">
      <c r="K36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59"/>
  <sheetViews>
    <sheetView showGridLines="0" zoomScale="160" zoomScaleNormal="160" workbookViewId="0">
      <selection activeCell="E45" sqref="E45"/>
    </sheetView>
  </sheetViews>
  <sheetFormatPr baseColWidth="10" defaultRowHeight="15" x14ac:dyDescent="0.25"/>
  <cols>
    <col min="1" max="1" width="5.85546875" style="1" customWidth="1"/>
    <col min="2" max="2" width="74.7109375" style="1" customWidth="1"/>
    <col min="3" max="5" width="14.7109375" style="1" customWidth="1"/>
    <col min="6" max="6" width="20.71093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x14ac:dyDescent="0.25">
      <c r="A2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</row>
    <row r="3" spans="1:13" s="50" customFormat="1" x14ac:dyDescent="0.25">
      <c r="A3"/>
      <c r="B3" s="49"/>
      <c r="C3" s="51"/>
      <c r="D3" s="49"/>
      <c r="E3" s="49"/>
      <c r="F3" s="49"/>
      <c r="G3" s="49"/>
      <c r="H3" s="49"/>
      <c r="I3" s="49"/>
      <c r="J3" s="49"/>
      <c r="K3" s="49"/>
      <c r="L3" s="49"/>
      <c r="M3" s="49"/>
    </row>
    <row r="4" spans="1:13" s="50" customFormat="1" x14ac:dyDescent="0.25">
      <c r="A4"/>
      <c r="B4" s="49"/>
      <c r="C4" s="51"/>
      <c r="D4" s="49"/>
      <c r="E4" s="49"/>
      <c r="F4" s="49"/>
      <c r="G4" s="49"/>
      <c r="H4" s="49"/>
      <c r="I4" s="49"/>
      <c r="J4" s="49"/>
      <c r="K4" s="49"/>
      <c r="L4" s="49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3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23</v>
      </c>
      <c r="C13" s="46">
        <v>0</v>
      </c>
      <c r="D13" s="46">
        <v>5359415</v>
      </c>
      <c r="E13" s="62">
        <v>5359415</v>
      </c>
      <c r="F13" s="62">
        <v>0</v>
      </c>
      <c r="G13" s="43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5359415</v>
      </c>
    </row>
    <row r="14" spans="1:13" ht="20.100000000000001" customHeight="1" x14ac:dyDescent="0.25">
      <c r="B14" s="31" t="s">
        <v>24</v>
      </c>
      <c r="C14" s="47">
        <v>0</v>
      </c>
      <c r="D14" s="47">
        <v>6592031</v>
      </c>
      <c r="E14" s="63">
        <v>6411203</v>
      </c>
      <c r="F14" s="63">
        <v>1824050</v>
      </c>
      <c r="G14" s="44">
        <v>492004.34</v>
      </c>
      <c r="H14" s="28"/>
      <c r="I14" s="29"/>
      <c r="J14" s="29">
        <f t="shared" ref="J14:J44" si="0">IF(ISERROR(+G14/E14)=TRUE,0,++G14/E14)</f>
        <v>7.6741344799096209E-2</v>
      </c>
      <c r="K14" s="29">
        <f t="shared" ref="K14:K44" si="1">IF(ISERROR(+H14/E14)=TRUE,0,++H14/E14)</f>
        <v>0</v>
      </c>
      <c r="L14" s="30">
        <f t="shared" ref="L14:L44" si="2">+D14-G14</f>
        <v>6100026.6600000001</v>
      </c>
    </row>
    <row r="15" spans="1:13" ht="20.100000000000001" customHeight="1" x14ac:dyDescent="0.25">
      <c r="B15" s="31" t="s">
        <v>25</v>
      </c>
      <c r="C15" s="47">
        <v>0</v>
      </c>
      <c r="D15" s="47">
        <v>10331755</v>
      </c>
      <c r="E15" s="63">
        <v>10331755</v>
      </c>
      <c r="F15" s="63">
        <v>5512063</v>
      </c>
      <c r="G15" s="44">
        <v>2345945.98</v>
      </c>
      <c r="H15" s="28"/>
      <c r="I15" s="29"/>
      <c r="J15" s="29">
        <f t="shared" si="0"/>
        <v>0.22706171216797147</v>
      </c>
      <c r="K15" s="29">
        <f t="shared" si="1"/>
        <v>0</v>
      </c>
      <c r="L15" s="30">
        <f t="shared" si="2"/>
        <v>7985809.0199999996</v>
      </c>
    </row>
    <row r="16" spans="1:13" ht="20.100000000000001" customHeight="1" x14ac:dyDescent="0.25">
      <c r="B16" s="31" t="s">
        <v>26</v>
      </c>
      <c r="C16" s="47">
        <v>0</v>
      </c>
      <c r="D16" s="47">
        <v>9360863</v>
      </c>
      <c r="E16" s="63">
        <v>9360863</v>
      </c>
      <c r="F16" s="63">
        <v>5908031</v>
      </c>
      <c r="G16" s="44">
        <v>3930989.6399999997</v>
      </c>
      <c r="H16" s="28"/>
      <c r="I16" s="29"/>
      <c r="J16" s="29">
        <f t="shared" si="0"/>
        <v>0.41993880692410512</v>
      </c>
      <c r="K16" s="29">
        <f t="shared" si="1"/>
        <v>0</v>
      </c>
      <c r="L16" s="30">
        <f t="shared" si="2"/>
        <v>5429873.3600000003</v>
      </c>
    </row>
    <row r="17" spans="2:12" ht="20.100000000000001" customHeight="1" x14ac:dyDescent="0.25">
      <c r="B17" s="31" t="s">
        <v>27</v>
      </c>
      <c r="C17" s="47">
        <v>0</v>
      </c>
      <c r="D17" s="47">
        <v>2137065</v>
      </c>
      <c r="E17" s="63">
        <v>2137065</v>
      </c>
      <c r="F17" s="63">
        <v>745272</v>
      </c>
      <c r="G17" s="44">
        <v>728971.5</v>
      </c>
      <c r="H17" s="28"/>
      <c r="I17" s="29"/>
      <c r="J17" s="29">
        <f t="shared" si="0"/>
        <v>0.3411087168616771</v>
      </c>
      <c r="K17" s="29">
        <f t="shared" si="1"/>
        <v>0</v>
      </c>
      <c r="L17" s="30">
        <f t="shared" si="2"/>
        <v>1408093.5</v>
      </c>
    </row>
    <row r="18" spans="2:12" ht="20.100000000000001" customHeight="1" x14ac:dyDescent="0.25">
      <c r="B18" s="31" t="s">
        <v>28</v>
      </c>
      <c r="C18" s="47">
        <v>0</v>
      </c>
      <c r="D18" s="47">
        <v>27215924</v>
      </c>
      <c r="E18" s="63">
        <v>21617283</v>
      </c>
      <c r="F18" s="63">
        <v>11171406</v>
      </c>
      <c r="G18" s="44">
        <v>5137849.83</v>
      </c>
      <c r="H18" s="28"/>
      <c r="I18" s="29"/>
      <c r="J18" s="29">
        <f t="shared" si="0"/>
        <v>0.23767324644822385</v>
      </c>
      <c r="K18" s="29">
        <f t="shared" si="1"/>
        <v>0</v>
      </c>
      <c r="L18" s="30">
        <f t="shared" si="2"/>
        <v>22078074.170000002</v>
      </c>
    </row>
    <row r="19" spans="2:12" ht="20.100000000000001" customHeight="1" x14ac:dyDescent="0.25">
      <c r="B19" s="31" t="s">
        <v>29</v>
      </c>
      <c r="C19" s="47">
        <v>0</v>
      </c>
      <c r="D19" s="47">
        <v>21282997</v>
      </c>
      <c r="E19" s="63">
        <v>16033980</v>
      </c>
      <c r="F19" s="63">
        <v>6160400</v>
      </c>
      <c r="G19" s="44">
        <v>2711570.8600000008</v>
      </c>
      <c r="H19" s="28"/>
      <c r="I19" s="29"/>
      <c r="J19" s="29">
        <f t="shared" si="0"/>
        <v>0.16911402284398513</v>
      </c>
      <c r="K19" s="29">
        <f t="shared" si="1"/>
        <v>0</v>
      </c>
      <c r="L19" s="30">
        <f t="shared" si="2"/>
        <v>18571426.140000001</v>
      </c>
    </row>
    <row r="20" spans="2:12" ht="20.100000000000001" customHeight="1" x14ac:dyDescent="0.25">
      <c r="B20" s="31" t="s">
        <v>30</v>
      </c>
      <c r="C20" s="47">
        <v>0</v>
      </c>
      <c r="D20" s="47">
        <v>27503947</v>
      </c>
      <c r="E20" s="63">
        <v>27503947</v>
      </c>
      <c r="F20" s="63">
        <v>17046211</v>
      </c>
      <c r="G20" s="44">
        <v>3809713.42</v>
      </c>
      <c r="H20" s="28"/>
      <c r="I20" s="29"/>
      <c r="J20" s="29">
        <f t="shared" si="0"/>
        <v>0.1385151527524395</v>
      </c>
      <c r="K20" s="29">
        <f t="shared" si="1"/>
        <v>0</v>
      </c>
      <c r="L20" s="30">
        <f t="shared" si="2"/>
        <v>23694233.579999998</v>
      </c>
    </row>
    <row r="21" spans="2:12" ht="20.100000000000001" customHeight="1" x14ac:dyDescent="0.25">
      <c r="B21" s="31" t="s">
        <v>31</v>
      </c>
      <c r="C21" s="47">
        <v>0</v>
      </c>
      <c r="D21" s="47">
        <v>8116212</v>
      </c>
      <c r="E21" s="63">
        <v>8116212</v>
      </c>
      <c r="F21" s="63">
        <v>4080781</v>
      </c>
      <c r="G21" s="44">
        <v>1463021.7499999998</v>
      </c>
      <c r="H21" s="28"/>
      <c r="I21" s="29"/>
      <c r="J21" s="29">
        <f t="shared" si="0"/>
        <v>0.18025918371772445</v>
      </c>
      <c r="K21" s="29">
        <f t="shared" si="1"/>
        <v>0</v>
      </c>
      <c r="L21" s="30">
        <f t="shared" si="2"/>
        <v>6653190.25</v>
      </c>
    </row>
    <row r="22" spans="2:12" ht="20.100000000000001" customHeight="1" x14ac:dyDescent="0.25">
      <c r="B22" s="31" t="s">
        <v>32</v>
      </c>
      <c r="C22" s="47">
        <v>0</v>
      </c>
      <c r="D22" s="47">
        <v>12972107</v>
      </c>
      <c r="E22" s="63">
        <v>12972107</v>
      </c>
      <c r="F22" s="63">
        <v>7193752</v>
      </c>
      <c r="G22" s="44">
        <v>3235655.23</v>
      </c>
      <c r="H22" s="28"/>
      <c r="I22" s="29"/>
      <c r="J22" s="29">
        <f t="shared" si="0"/>
        <v>0.24943174073417679</v>
      </c>
      <c r="K22" s="29">
        <f t="shared" si="1"/>
        <v>0</v>
      </c>
      <c r="L22" s="30">
        <f t="shared" si="2"/>
        <v>9736451.7699999996</v>
      </c>
    </row>
    <row r="23" spans="2:12" ht="20.100000000000001" customHeight="1" x14ac:dyDescent="0.25">
      <c r="B23" s="31" t="s">
        <v>33</v>
      </c>
      <c r="C23" s="47">
        <v>0</v>
      </c>
      <c r="D23" s="47">
        <v>26184306</v>
      </c>
      <c r="E23" s="63">
        <v>26184306</v>
      </c>
      <c r="F23" s="63">
        <v>12046425</v>
      </c>
      <c r="G23" s="44">
        <v>7678746.9800000004</v>
      </c>
      <c r="H23" s="28"/>
      <c r="I23" s="29"/>
      <c r="J23" s="29">
        <f t="shared" si="0"/>
        <v>0.293257609348134</v>
      </c>
      <c r="K23" s="29">
        <f t="shared" si="1"/>
        <v>0</v>
      </c>
      <c r="L23" s="30">
        <f t="shared" si="2"/>
        <v>18505559.02</v>
      </c>
    </row>
    <row r="24" spans="2:12" ht="20.100000000000001" customHeight="1" x14ac:dyDescent="0.25">
      <c r="B24" s="31" t="s">
        <v>34</v>
      </c>
      <c r="C24" s="47">
        <v>0</v>
      </c>
      <c r="D24" s="47">
        <v>36050195</v>
      </c>
      <c r="E24" s="63">
        <v>26428868</v>
      </c>
      <c r="F24" s="63">
        <v>15572884</v>
      </c>
      <c r="G24" s="44">
        <v>2098336.85</v>
      </c>
      <c r="H24" s="28"/>
      <c r="I24" s="29"/>
      <c r="J24" s="29">
        <f t="shared" si="0"/>
        <v>7.9395638511645675E-2</v>
      </c>
      <c r="K24" s="29">
        <f t="shared" si="1"/>
        <v>0</v>
      </c>
      <c r="L24" s="30">
        <f t="shared" si="2"/>
        <v>33951858.149999999</v>
      </c>
    </row>
    <row r="25" spans="2:12" ht="20.100000000000001" customHeight="1" x14ac:dyDescent="0.25">
      <c r="B25" s="31" t="s">
        <v>35</v>
      </c>
      <c r="C25" s="47">
        <v>0</v>
      </c>
      <c r="D25" s="47">
        <v>37060028</v>
      </c>
      <c r="E25" s="63">
        <v>25963840</v>
      </c>
      <c r="F25" s="63">
        <v>9491240</v>
      </c>
      <c r="G25" s="44">
        <v>2385995.7999999998</v>
      </c>
      <c r="H25" s="28"/>
      <c r="I25" s="29"/>
      <c r="J25" s="29">
        <f t="shared" si="0"/>
        <v>9.1896876579119255E-2</v>
      </c>
      <c r="K25" s="29">
        <f t="shared" si="1"/>
        <v>0</v>
      </c>
      <c r="L25" s="30">
        <f t="shared" si="2"/>
        <v>34674032.200000003</v>
      </c>
    </row>
    <row r="26" spans="2:12" ht="20.100000000000001" customHeight="1" x14ac:dyDescent="0.25">
      <c r="B26" s="31" t="s">
        <v>36</v>
      </c>
      <c r="C26" s="47">
        <v>0</v>
      </c>
      <c r="D26" s="47">
        <v>30013289</v>
      </c>
      <c r="E26" s="63">
        <v>30013289</v>
      </c>
      <c r="F26" s="63">
        <v>21983390</v>
      </c>
      <c r="G26" s="44">
        <v>4757142.5200000005</v>
      </c>
      <c r="H26" s="28"/>
      <c r="I26" s="29"/>
      <c r="J26" s="29">
        <f t="shared" si="0"/>
        <v>0.158501206582191</v>
      </c>
      <c r="K26" s="29">
        <f t="shared" si="1"/>
        <v>0</v>
      </c>
      <c r="L26" s="30">
        <f t="shared" si="2"/>
        <v>25256146.48</v>
      </c>
    </row>
    <row r="27" spans="2:12" ht="20.100000000000001" customHeight="1" x14ac:dyDescent="0.25">
      <c r="B27" s="31" t="s">
        <v>37</v>
      </c>
      <c r="C27" s="47">
        <v>0</v>
      </c>
      <c r="D27" s="47">
        <v>7137908</v>
      </c>
      <c r="E27" s="63">
        <v>7137908</v>
      </c>
      <c r="F27" s="63">
        <v>4285464</v>
      </c>
      <c r="G27" s="44">
        <v>1445840.5899999996</v>
      </c>
      <c r="H27" s="28"/>
      <c r="I27" s="29"/>
      <c r="J27" s="29">
        <f t="shared" si="0"/>
        <v>0.20255803100852512</v>
      </c>
      <c r="K27" s="29">
        <f t="shared" si="1"/>
        <v>0</v>
      </c>
      <c r="L27" s="30">
        <f t="shared" si="2"/>
        <v>5692067.4100000001</v>
      </c>
    </row>
    <row r="28" spans="2:12" ht="20.100000000000001" customHeight="1" x14ac:dyDescent="0.25">
      <c r="B28" s="31" t="s">
        <v>38</v>
      </c>
      <c r="C28" s="47">
        <v>0</v>
      </c>
      <c r="D28" s="47">
        <v>5973089</v>
      </c>
      <c r="E28" s="63">
        <v>5973089</v>
      </c>
      <c r="F28" s="63">
        <v>3005268</v>
      </c>
      <c r="G28" s="44">
        <v>1497776.25</v>
      </c>
      <c r="H28" s="28"/>
      <c r="I28" s="29"/>
      <c r="J28" s="29">
        <f t="shared" si="0"/>
        <v>0.2507540487007644</v>
      </c>
      <c r="K28" s="29">
        <f t="shared" si="1"/>
        <v>0</v>
      </c>
      <c r="L28" s="30">
        <f t="shared" si="2"/>
        <v>4475312.75</v>
      </c>
    </row>
    <row r="29" spans="2:12" ht="20.100000000000001" customHeight="1" x14ac:dyDescent="0.25">
      <c r="B29" s="31" t="s">
        <v>39</v>
      </c>
      <c r="C29" s="47">
        <v>0</v>
      </c>
      <c r="D29" s="47">
        <v>4873256</v>
      </c>
      <c r="E29" s="63">
        <v>4873256</v>
      </c>
      <c r="F29" s="63">
        <v>3105277</v>
      </c>
      <c r="G29" s="44">
        <v>689065.61</v>
      </c>
      <c r="H29" s="28"/>
      <c r="I29" s="29"/>
      <c r="J29" s="29">
        <f t="shared" si="0"/>
        <v>0.14139737579967068</v>
      </c>
      <c r="K29" s="29">
        <f t="shared" si="1"/>
        <v>0</v>
      </c>
      <c r="L29" s="30">
        <f t="shared" si="2"/>
        <v>4184190.39</v>
      </c>
    </row>
    <row r="30" spans="2:12" ht="20.100000000000001" customHeight="1" x14ac:dyDescent="0.25">
      <c r="B30" s="31" t="s">
        <v>40</v>
      </c>
      <c r="C30" s="47">
        <v>0</v>
      </c>
      <c r="D30" s="47">
        <v>6523858</v>
      </c>
      <c r="E30" s="63">
        <v>6523858</v>
      </c>
      <c r="F30" s="63">
        <v>1297502</v>
      </c>
      <c r="G30" s="44">
        <v>753675.5199999999</v>
      </c>
      <c r="H30" s="28"/>
      <c r="I30" s="29"/>
      <c r="J30" s="29">
        <f t="shared" si="0"/>
        <v>0.11552604609113196</v>
      </c>
      <c r="K30" s="29">
        <f t="shared" si="1"/>
        <v>0</v>
      </c>
      <c r="L30" s="30">
        <f t="shared" si="2"/>
        <v>5770182.4800000004</v>
      </c>
    </row>
    <row r="31" spans="2:12" ht="20.100000000000001" customHeight="1" x14ac:dyDescent="0.25">
      <c r="B31" s="31" t="s">
        <v>41</v>
      </c>
      <c r="C31" s="47">
        <v>0</v>
      </c>
      <c r="D31" s="47">
        <v>16931972</v>
      </c>
      <c r="E31" s="63">
        <v>14980544</v>
      </c>
      <c r="F31" s="63">
        <v>7355822</v>
      </c>
      <c r="G31" s="44">
        <v>2792708.6</v>
      </c>
      <c r="H31" s="28"/>
      <c r="I31" s="29"/>
      <c r="J31" s="29">
        <f t="shared" si="0"/>
        <v>0.18642237558262237</v>
      </c>
      <c r="K31" s="29">
        <f t="shared" si="1"/>
        <v>0</v>
      </c>
      <c r="L31" s="30">
        <f t="shared" si="2"/>
        <v>14139263.4</v>
      </c>
    </row>
    <row r="32" spans="2:12" ht="20.100000000000001" customHeight="1" x14ac:dyDescent="0.25">
      <c r="B32" s="31" t="s">
        <v>42</v>
      </c>
      <c r="C32" s="47">
        <v>0</v>
      </c>
      <c r="D32" s="47">
        <v>5821668</v>
      </c>
      <c r="E32" s="63">
        <v>5821668</v>
      </c>
      <c r="F32" s="63">
        <v>1763665</v>
      </c>
      <c r="G32" s="44">
        <v>1120484.8299999998</v>
      </c>
      <c r="H32" s="28"/>
      <c r="I32" s="29"/>
      <c r="J32" s="29">
        <f t="shared" si="0"/>
        <v>0.1924680057330648</v>
      </c>
      <c r="K32" s="29">
        <f t="shared" si="1"/>
        <v>0</v>
      </c>
      <c r="L32" s="30">
        <f t="shared" si="2"/>
        <v>4701183.17</v>
      </c>
    </row>
    <row r="33" spans="2:12" ht="20.100000000000001" customHeight="1" x14ac:dyDescent="0.25">
      <c r="B33" s="31" t="s">
        <v>43</v>
      </c>
      <c r="C33" s="47">
        <v>0</v>
      </c>
      <c r="D33" s="47">
        <v>3359825</v>
      </c>
      <c r="E33" s="63">
        <v>3359825</v>
      </c>
      <c r="F33" s="63">
        <v>2076714</v>
      </c>
      <c r="G33" s="44">
        <v>392203.18</v>
      </c>
      <c r="H33" s="28"/>
      <c r="I33" s="29"/>
      <c r="J33" s="29">
        <f t="shared" si="0"/>
        <v>0.11673321675980147</v>
      </c>
      <c r="K33" s="29">
        <f t="shared" si="1"/>
        <v>0</v>
      </c>
      <c r="L33" s="30">
        <f t="shared" si="2"/>
        <v>2967621.82</v>
      </c>
    </row>
    <row r="34" spans="2:12" ht="20.100000000000001" customHeight="1" x14ac:dyDescent="0.25">
      <c r="B34" s="31" t="s">
        <v>44</v>
      </c>
      <c r="C34" s="47">
        <v>0</v>
      </c>
      <c r="D34" s="47">
        <v>12052690</v>
      </c>
      <c r="E34" s="63">
        <v>9773101</v>
      </c>
      <c r="F34" s="63">
        <v>4006203</v>
      </c>
      <c r="G34" s="44">
        <v>2776391.21</v>
      </c>
      <c r="H34" s="28"/>
      <c r="I34" s="29"/>
      <c r="J34" s="29">
        <f t="shared" si="0"/>
        <v>0.28408498080598982</v>
      </c>
      <c r="K34" s="29">
        <f t="shared" si="1"/>
        <v>0</v>
      </c>
      <c r="L34" s="30">
        <f t="shared" si="2"/>
        <v>9276298.7899999991</v>
      </c>
    </row>
    <row r="35" spans="2:12" ht="20.100000000000001" customHeight="1" x14ac:dyDescent="0.25">
      <c r="B35" s="31" t="s">
        <v>45</v>
      </c>
      <c r="C35" s="47">
        <v>0</v>
      </c>
      <c r="D35" s="47">
        <v>6376274</v>
      </c>
      <c r="E35" s="63">
        <v>6376274</v>
      </c>
      <c r="F35" s="63">
        <v>1763356</v>
      </c>
      <c r="G35" s="44">
        <v>458788.77</v>
      </c>
      <c r="H35" s="28"/>
      <c r="I35" s="29"/>
      <c r="J35" s="29">
        <f t="shared" si="0"/>
        <v>7.1952486671683177E-2</v>
      </c>
      <c r="K35" s="29">
        <f t="shared" si="1"/>
        <v>0</v>
      </c>
      <c r="L35" s="30">
        <f t="shared" si="2"/>
        <v>5917485.2300000004</v>
      </c>
    </row>
    <row r="36" spans="2:12" ht="20.100000000000001" customHeight="1" x14ac:dyDescent="0.25">
      <c r="B36" s="31" t="s">
        <v>58</v>
      </c>
      <c r="C36" s="47">
        <v>0</v>
      </c>
      <c r="D36" s="47">
        <v>99045</v>
      </c>
      <c r="E36" s="63">
        <v>99045</v>
      </c>
      <c r="F36" s="63">
        <v>64775</v>
      </c>
      <c r="G36" s="44">
        <v>64423.71</v>
      </c>
      <c r="H36" s="28"/>
      <c r="I36" s="29"/>
      <c r="J36" s="29">
        <f t="shared" si="0"/>
        <v>0.65044888686960467</v>
      </c>
      <c r="K36" s="29">
        <f t="shared" si="1"/>
        <v>0</v>
      </c>
      <c r="L36" s="30">
        <f t="shared" si="2"/>
        <v>34621.29</v>
      </c>
    </row>
    <row r="37" spans="2:12" ht="20.100000000000001" customHeight="1" x14ac:dyDescent="0.25">
      <c r="B37" s="31" t="s">
        <v>47</v>
      </c>
      <c r="C37" s="47">
        <v>0</v>
      </c>
      <c r="D37" s="47">
        <v>0</v>
      </c>
      <c r="E37" s="63">
        <v>0</v>
      </c>
      <c r="F37" s="63">
        <v>0</v>
      </c>
      <c r="G37" s="44">
        <v>0</v>
      </c>
      <c r="H37" s="28"/>
      <c r="I37" s="29"/>
      <c r="J37" s="29">
        <f t="shared" ref="J37:J39" si="3">IF(ISERROR(+G37/E37)=TRUE,0,++G37/E37)</f>
        <v>0</v>
      </c>
      <c r="K37" s="29">
        <f t="shared" ref="K37:K39" si="4">IF(ISERROR(+H37/E37)=TRUE,0,++H37/E37)</f>
        <v>0</v>
      </c>
      <c r="L37" s="30">
        <f t="shared" ref="L37:L39" si="5">+D37-G37</f>
        <v>0</v>
      </c>
    </row>
    <row r="38" spans="2:12" ht="20.100000000000001" customHeight="1" x14ac:dyDescent="0.25">
      <c r="B38" s="31" t="s">
        <v>48</v>
      </c>
      <c r="C38" s="47">
        <v>0</v>
      </c>
      <c r="D38" s="47">
        <v>50761192</v>
      </c>
      <c r="E38" s="63">
        <v>49074283</v>
      </c>
      <c r="F38" s="63">
        <v>20425265</v>
      </c>
      <c r="G38" s="44">
        <v>8584426.7700000014</v>
      </c>
      <c r="H38" s="28"/>
      <c r="I38" s="29"/>
      <c r="J38" s="29">
        <f t="shared" si="3"/>
        <v>0.17492719700051454</v>
      </c>
      <c r="K38" s="29">
        <f t="shared" si="4"/>
        <v>0</v>
      </c>
      <c r="L38" s="30">
        <f t="shared" si="5"/>
        <v>42176765.229999997</v>
      </c>
    </row>
    <row r="39" spans="2:12" ht="20.100000000000001" customHeight="1" x14ac:dyDescent="0.25">
      <c r="B39" s="31" t="s">
        <v>49</v>
      </c>
      <c r="C39" s="47">
        <v>0</v>
      </c>
      <c r="D39" s="47">
        <v>2860974</v>
      </c>
      <c r="E39" s="63">
        <v>2860974</v>
      </c>
      <c r="F39" s="63">
        <v>454680</v>
      </c>
      <c r="G39" s="44">
        <v>204841.94999999998</v>
      </c>
      <c r="H39" s="28"/>
      <c r="I39" s="29"/>
      <c r="J39" s="29">
        <f t="shared" si="3"/>
        <v>7.159867583557207E-2</v>
      </c>
      <c r="K39" s="29">
        <f t="shared" si="4"/>
        <v>0</v>
      </c>
      <c r="L39" s="30">
        <f t="shared" si="5"/>
        <v>2656132.0499999998</v>
      </c>
    </row>
    <row r="40" spans="2:12" ht="20.100000000000001" customHeight="1" x14ac:dyDescent="0.25">
      <c r="B40" s="31" t="s">
        <v>50</v>
      </c>
      <c r="C40" s="47">
        <v>0</v>
      </c>
      <c r="D40" s="47">
        <v>13042915</v>
      </c>
      <c r="E40" s="63" t="s">
        <v>68</v>
      </c>
      <c r="F40" s="63">
        <v>5919214</v>
      </c>
      <c r="G40" s="44">
        <v>3099095.11</v>
      </c>
      <c r="H40" s="28"/>
      <c r="I40" s="29"/>
      <c r="J40" s="29">
        <f t="shared" si="0"/>
        <v>0</v>
      </c>
      <c r="K40" s="29">
        <f t="shared" si="1"/>
        <v>0</v>
      </c>
      <c r="L40" s="30">
        <f t="shared" si="2"/>
        <v>9943819.8900000006</v>
      </c>
    </row>
    <row r="41" spans="2:12" ht="20.100000000000001" customHeight="1" x14ac:dyDescent="0.25">
      <c r="B41" s="31" t="s">
        <v>51</v>
      </c>
      <c r="C41" s="47">
        <v>0</v>
      </c>
      <c r="D41" s="47">
        <v>19823258</v>
      </c>
      <c r="E41" s="63" t="s">
        <v>69</v>
      </c>
      <c r="F41" s="63">
        <v>5201433</v>
      </c>
      <c r="G41" s="44">
        <v>731611.29</v>
      </c>
      <c r="H41" s="28"/>
      <c r="I41" s="29"/>
      <c r="J41" s="29">
        <f t="shared" si="0"/>
        <v>0</v>
      </c>
      <c r="K41" s="29">
        <f t="shared" si="1"/>
        <v>0</v>
      </c>
      <c r="L41" s="30">
        <f t="shared" si="2"/>
        <v>19091646.710000001</v>
      </c>
    </row>
    <row r="42" spans="2:12" ht="20.100000000000001" customHeight="1" x14ac:dyDescent="0.25">
      <c r="B42" s="31" t="s">
        <v>52</v>
      </c>
      <c r="C42" s="47">
        <v>0</v>
      </c>
      <c r="D42" s="47">
        <v>24688071</v>
      </c>
      <c r="E42" s="63">
        <v>15341824</v>
      </c>
      <c r="F42" s="63">
        <v>3285421</v>
      </c>
      <c r="G42" s="44">
        <v>943411.87</v>
      </c>
      <c r="H42" s="28"/>
      <c r="I42" s="29"/>
      <c r="J42" s="29">
        <f t="shared" si="0"/>
        <v>6.1492810111757244E-2</v>
      </c>
      <c r="K42" s="29">
        <f t="shared" si="1"/>
        <v>0</v>
      </c>
      <c r="L42" s="30">
        <f t="shared" si="2"/>
        <v>23744659.129999999</v>
      </c>
    </row>
    <row r="43" spans="2:12" ht="20.100000000000001" customHeight="1" x14ac:dyDescent="0.25">
      <c r="B43" s="31" t="s">
        <v>53</v>
      </c>
      <c r="C43" s="47">
        <v>0</v>
      </c>
      <c r="D43" s="47">
        <v>22498532</v>
      </c>
      <c r="E43" s="63">
        <v>5593530</v>
      </c>
      <c r="F43" s="63">
        <v>1472025</v>
      </c>
      <c r="G43" s="44">
        <v>145542.1</v>
      </c>
      <c r="H43" s="28"/>
      <c r="I43" s="29"/>
      <c r="J43" s="29">
        <f t="shared" si="0"/>
        <v>2.6019722786862681E-2</v>
      </c>
      <c r="K43" s="29">
        <f t="shared" si="1"/>
        <v>0</v>
      </c>
      <c r="L43" s="30">
        <f t="shared" si="2"/>
        <v>22352989.899999999</v>
      </c>
    </row>
    <row r="44" spans="2:12" ht="20.100000000000001" customHeight="1" x14ac:dyDescent="0.25">
      <c r="B44" s="31" t="s">
        <v>54</v>
      </c>
      <c r="C44" s="47">
        <v>0</v>
      </c>
      <c r="D44" s="47">
        <v>12404749</v>
      </c>
      <c r="E44" s="63">
        <v>2504657</v>
      </c>
      <c r="F44" s="63">
        <v>750552</v>
      </c>
      <c r="G44" s="44">
        <v>195412.5</v>
      </c>
      <c r="H44" s="28"/>
      <c r="I44" s="29"/>
      <c r="J44" s="29">
        <f t="shared" si="0"/>
        <v>7.8019664968097424E-2</v>
      </c>
      <c r="K44" s="29">
        <f t="shared" si="1"/>
        <v>0</v>
      </c>
      <c r="L44" s="30">
        <f t="shared" si="2"/>
        <v>12209336.5</v>
      </c>
    </row>
    <row r="45" spans="2:12" ht="23.25" customHeight="1" x14ac:dyDescent="0.25">
      <c r="B45" s="54" t="s">
        <v>4</v>
      </c>
      <c r="C45" s="67">
        <f>SUM(C13:C44)</f>
        <v>0</v>
      </c>
      <c r="D45" s="67">
        <f t="shared" ref="D45:G45" si="6">SUM(D13:D44)</f>
        <v>475409410</v>
      </c>
      <c r="E45" s="67">
        <f t="shared" si="6"/>
        <v>368727969</v>
      </c>
      <c r="F45" s="67">
        <f t="shared" si="6"/>
        <v>184968541</v>
      </c>
      <c r="G45" s="67">
        <f t="shared" si="6"/>
        <v>66671644.56000001</v>
      </c>
      <c r="H45" s="55">
        <f t="shared" ref="H45" si="7">SUM(H13:H44)</f>
        <v>0</v>
      </c>
      <c r="I45" s="56">
        <f>IF(ISERROR(+#REF!/E45)=TRUE,0,++#REF!/E45)</f>
        <v>0</v>
      </c>
      <c r="J45" s="56">
        <f>IF(ISERROR(+G45/E45)=TRUE,0,++G45/E45)</f>
        <v>0.18081526264691899</v>
      </c>
      <c r="K45" s="56">
        <f>IF(ISERROR(+H45/E45)=TRUE,0,++H45/E45)</f>
        <v>0</v>
      </c>
      <c r="L45" s="57">
        <f>SUM(L13:L44)</f>
        <v>408737765.43999994</v>
      </c>
    </row>
    <row r="46" spans="2:12" x14ac:dyDescent="0.2">
      <c r="B46" s="11" t="s">
        <v>61</v>
      </c>
    </row>
    <row r="49" spans="2:11" s="24" customFormat="1" x14ac:dyDescent="0.25">
      <c r="K49" s="25"/>
    </row>
    <row r="50" spans="2:11" s="24" customFormat="1" x14ac:dyDescent="0.25">
      <c r="C50" s="24">
        <v>1000000</v>
      </c>
      <c r="K50" s="25"/>
    </row>
    <row r="51" spans="2:11" s="24" customFormat="1" x14ac:dyDescent="0.25">
      <c r="B51" s="32" t="s">
        <v>55</v>
      </c>
      <c r="C51" s="32" t="s">
        <v>3</v>
      </c>
      <c r="D51" s="32" t="s">
        <v>2</v>
      </c>
      <c r="E51" s="33" t="s">
        <v>18</v>
      </c>
      <c r="F51" s="33" t="s">
        <v>19</v>
      </c>
      <c r="G51" s="33" t="s">
        <v>59</v>
      </c>
      <c r="K51" s="25"/>
    </row>
    <row r="52" spans="2:11" s="24" customFormat="1" x14ac:dyDescent="0.25">
      <c r="B52" s="24" t="s">
        <v>56</v>
      </c>
      <c r="C52" s="68">
        <f>+C45/$C$50</f>
        <v>0</v>
      </c>
      <c r="D52" s="42">
        <f>+D45/$C$50</f>
        <v>475.40940999999998</v>
      </c>
      <c r="E52" s="42">
        <f>+E45/$C$50</f>
        <v>368.72796899999997</v>
      </c>
      <c r="F52" s="42">
        <f>+F45/$C$50</f>
        <v>184.96854099999999</v>
      </c>
      <c r="G52" s="42">
        <f>+G45/$C$50</f>
        <v>66.671644560000004</v>
      </c>
      <c r="H52" s="24">
        <v>1373981</v>
      </c>
      <c r="K52" s="25"/>
    </row>
    <row r="53" spans="2:11" s="24" customFormat="1" x14ac:dyDescent="0.25">
      <c r="C53" s="42"/>
      <c r="D53" s="42"/>
      <c r="E53" s="42"/>
      <c r="F53" s="42"/>
      <c r="G53" s="42"/>
      <c r="H53" s="24">
        <v>5072</v>
      </c>
      <c r="K53" s="25"/>
    </row>
    <row r="54" spans="2:11" s="24" customFormat="1" x14ac:dyDescent="0.25">
      <c r="C54" s="42"/>
      <c r="D54" s="42"/>
      <c r="E54" s="42"/>
      <c r="F54" s="42"/>
      <c r="G54" s="42"/>
      <c r="H54" s="24">
        <v>3078714.9799999995</v>
      </c>
      <c r="K54" s="25"/>
    </row>
    <row r="55" spans="2:11" s="24" customFormat="1" x14ac:dyDescent="0.25">
      <c r="C55" s="42"/>
      <c r="D55" s="42"/>
      <c r="E55" s="42"/>
      <c r="F55" s="42"/>
      <c r="G55" s="42"/>
      <c r="H55" s="24">
        <v>0</v>
      </c>
      <c r="K55" s="25"/>
    </row>
    <row r="56" spans="2:11" s="24" customFormat="1" x14ac:dyDescent="0.25">
      <c r="K56" s="25"/>
    </row>
    <row r="57" spans="2:11" s="24" customFormat="1" x14ac:dyDescent="0.25">
      <c r="K57" s="25"/>
    </row>
    <row r="58" spans="2:11" s="24" customFormat="1" x14ac:dyDescent="0.25">
      <c r="K58" s="25"/>
    </row>
    <row r="59" spans="2:11" s="24" customFormat="1" x14ac:dyDescent="0.25">
      <c r="K59" s="25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M31"/>
  <sheetViews>
    <sheetView showGridLines="0" tabSelected="1" zoomScale="145" zoomScaleNormal="145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50" customFormat="1" x14ac:dyDescent="0.25">
      <c r="A1"/>
      <c r="B1" s="49"/>
      <c r="C1" s="49"/>
      <c r="D1" s="49"/>
      <c r="E1" s="49"/>
      <c r="F1" s="49"/>
      <c r="G1" s="49"/>
      <c r="H1" s="49"/>
      <c r="I1" s="49"/>
      <c r="J1" s="49"/>
      <c r="K1" s="49"/>
      <c r="L1" s="49"/>
      <c r="M1" s="49"/>
    </row>
    <row r="2" spans="1:13" s="50" customFormat="1" ht="15" customHeight="1" x14ac:dyDescent="0.25">
      <c r="A2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9"/>
    </row>
    <row r="3" spans="1:13" s="50" customFormat="1" ht="15" customHeight="1" x14ac:dyDescent="0.25">
      <c r="A3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9"/>
    </row>
    <row r="4" spans="1:13" s="50" customFormat="1" ht="15" customHeight="1" x14ac:dyDescent="0.25">
      <c r="A4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9"/>
    </row>
    <row r="5" spans="1:13" ht="5.0999999999999996" customHeight="1" x14ac:dyDescent="0.25"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</row>
    <row r="6" spans="1:13" ht="43.5" customHeight="1" x14ac:dyDescent="0.25">
      <c r="B6" s="76" t="s">
        <v>60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62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0.5" customHeight="1" x14ac:dyDescent="0.25">
      <c r="B12" s="84"/>
      <c r="C12" s="52" t="s">
        <v>3</v>
      </c>
      <c r="D12" s="52" t="s">
        <v>2</v>
      </c>
      <c r="E12" s="81"/>
      <c r="F12" s="81"/>
      <c r="G12" s="81"/>
      <c r="H12" s="81"/>
      <c r="I12" s="52" t="s">
        <v>9</v>
      </c>
      <c r="J12" s="52" t="s">
        <v>10</v>
      </c>
      <c r="K12" s="53" t="s">
        <v>11</v>
      </c>
      <c r="L12" s="79"/>
    </row>
    <row r="13" spans="1:13" ht="20.100000000000001" customHeight="1" x14ac:dyDescent="0.25">
      <c r="B13" s="18" t="s">
        <v>51</v>
      </c>
      <c r="C13" s="19">
        <v>0</v>
      </c>
      <c r="D13" s="19">
        <v>231290</v>
      </c>
      <c r="E13" s="20">
        <v>231290</v>
      </c>
      <c r="F13" s="20">
        <v>6488</v>
      </c>
      <c r="G13" s="8">
        <v>1888</v>
      </c>
      <c r="H13" s="8"/>
      <c r="I13" s="12">
        <f>IF(ISERROR(+#REF!/E13)=TRUE,0,++#REF!/E13)</f>
        <v>0</v>
      </c>
      <c r="J13" s="12">
        <f>IF(ISERROR(+G13/E13)=TRUE,0,++G13/E13)</f>
        <v>8.1629123611051055E-3</v>
      </c>
      <c r="K13" s="12">
        <f>IF(ISERROR(+H13/E13)=TRUE,0,++H13/E13)</f>
        <v>0</v>
      </c>
      <c r="L13" s="14">
        <f>+D13-G13</f>
        <v>229402</v>
      </c>
    </row>
    <row r="14" spans="1:13" ht="20.100000000000001" customHeight="1" x14ac:dyDescent="0.25">
      <c r="B14" s="17" t="s">
        <v>52</v>
      </c>
      <c r="C14" s="21">
        <v>0</v>
      </c>
      <c r="D14" s="21">
        <v>654102</v>
      </c>
      <c r="E14" s="16">
        <v>654102</v>
      </c>
      <c r="F14" s="16">
        <v>75360</v>
      </c>
      <c r="G14" s="9">
        <v>42730</v>
      </c>
      <c r="H14" s="9"/>
      <c r="I14" s="13">
        <f>IF(ISERROR(+#REF!/E14)=TRUE,0,++#REF!/E14)</f>
        <v>0</v>
      </c>
      <c r="J14" s="13">
        <f>IF(ISERROR(+G14/E14)=TRUE,0,++G14/E14)</f>
        <v>6.5326202946940998E-2</v>
      </c>
      <c r="K14" s="13">
        <f>IF(ISERROR(+H14/E14)=TRUE,0,++H14/E14)</f>
        <v>0</v>
      </c>
      <c r="L14" s="15">
        <f>+D14-G14</f>
        <v>611372</v>
      </c>
    </row>
    <row r="15" spans="1:13" ht="20.100000000000001" customHeight="1" x14ac:dyDescent="0.25">
      <c r="B15" s="17" t="s">
        <v>53</v>
      </c>
      <c r="C15" s="21">
        <v>0</v>
      </c>
      <c r="D15" s="21">
        <v>739042</v>
      </c>
      <c r="E15" s="16">
        <v>739042</v>
      </c>
      <c r="F15" s="16">
        <v>330000</v>
      </c>
      <c r="G15" s="9">
        <v>6000</v>
      </c>
      <c r="H15" s="9"/>
      <c r="I15" s="13">
        <f>IF(ISERROR(+#REF!/E15)=TRUE,0,++#REF!/E15)</f>
        <v>0</v>
      </c>
      <c r="J15" s="13">
        <f>IF(ISERROR(+G15/E15)=TRUE,0,++G15/E15)</f>
        <v>8.1186184276401067E-3</v>
      </c>
      <c r="K15" s="13">
        <f>IF(ISERROR(+H15/E15)=TRUE,0,++H15/E15)</f>
        <v>0</v>
      </c>
      <c r="L15" s="15">
        <f>+D15-G15</f>
        <v>733042</v>
      </c>
    </row>
    <row r="16" spans="1:13" ht="20.100000000000001" customHeight="1" x14ac:dyDescent="0.25">
      <c r="B16" s="70" t="s">
        <v>54</v>
      </c>
      <c r="C16" s="71">
        <v>0</v>
      </c>
      <c r="D16" s="71">
        <v>188799</v>
      </c>
      <c r="E16" s="72">
        <v>106186</v>
      </c>
      <c r="F16" s="72">
        <v>0</v>
      </c>
      <c r="G16" s="73">
        <v>0</v>
      </c>
      <c r="H16" s="73"/>
      <c r="I16" s="74">
        <f>IF(ISERROR(+#REF!/E16)=TRUE,0,++#REF!/E16)</f>
        <v>0</v>
      </c>
      <c r="J16" s="74">
        <f>IF(ISERROR(+G16/E16)=TRUE,0,++G16/E16)</f>
        <v>0</v>
      </c>
      <c r="K16" s="74">
        <f>IF(ISERROR(+H16/E16)=TRUE,0,++H16/E16)</f>
        <v>0</v>
      </c>
      <c r="L16" s="75">
        <f>+D16-G16</f>
        <v>188799</v>
      </c>
    </row>
    <row r="17" spans="2:12" ht="23.25" customHeight="1" x14ac:dyDescent="0.25">
      <c r="B17" s="54" t="s">
        <v>4</v>
      </c>
      <c r="C17" s="67">
        <f t="shared" ref="C17:H17" si="0">SUM(C13:C16)</f>
        <v>0</v>
      </c>
      <c r="D17" s="67">
        <f t="shared" si="0"/>
        <v>1813233</v>
      </c>
      <c r="E17" s="67">
        <f t="shared" si="0"/>
        <v>1730620</v>
      </c>
      <c r="F17" s="67">
        <f t="shared" si="0"/>
        <v>411848</v>
      </c>
      <c r="G17" s="67">
        <f t="shared" si="0"/>
        <v>50618</v>
      </c>
      <c r="H17" s="55">
        <f t="shared" si="0"/>
        <v>0</v>
      </c>
      <c r="I17" s="56">
        <f>IF(ISERROR(+#REF!/E17)=TRUE,0,++#REF!/E17)</f>
        <v>0</v>
      </c>
      <c r="J17" s="56">
        <f>IF(ISERROR(+G17/E17)=TRUE,0,++G17/E17)</f>
        <v>2.9248477424275693E-2</v>
      </c>
      <c r="K17" s="56">
        <f>IF(ISERROR(+H17/E17)=TRUE,0,++H17/E17)</f>
        <v>0</v>
      </c>
      <c r="L17" s="57">
        <f>SUM(L13:L16)</f>
        <v>1762615</v>
      </c>
    </row>
    <row r="18" spans="2:12" x14ac:dyDescent="0.2">
      <c r="B18" s="11" t="s">
        <v>61</v>
      </c>
    </row>
    <row r="19" spans="2:12" s="24" customFormat="1" x14ac:dyDescent="0.25">
      <c r="K19" s="25"/>
    </row>
    <row r="20" spans="2:12" s="24" customFormat="1" x14ac:dyDescent="0.25">
      <c r="K20" s="25"/>
    </row>
    <row r="21" spans="2:12" s="24" customFormat="1" x14ac:dyDescent="0.25">
      <c r="K21" s="25"/>
    </row>
    <row r="22" spans="2:12" s="24" customFormat="1" x14ac:dyDescent="0.25">
      <c r="C22" s="24">
        <v>1000000</v>
      </c>
      <c r="K22" s="25"/>
    </row>
    <row r="23" spans="2:12" s="24" customFormat="1" x14ac:dyDescent="0.25">
      <c r="B23" s="32" t="s">
        <v>55</v>
      </c>
      <c r="C23" s="32" t="s">
        <v>3</v>
      </c>
      <c r="D23" s="32" t="s">
        <v>2</v>
      </c>
      <c r="E23" s="33" t="s">
        <v>18</v>
      </c>
      <c r="F23" s="33" t="s">
        <v>19</v>
      </c>
      <c r="G23" s="33" t="s">
        <v>59</v>
      </c>
      <c r="K23" s="25"/>
    </row>
    <row r="24" spans="2:12" s="24" customFormat="1" x14ac:dyDescent="0.25">
      <c r="B24" s="24" t="s">
        <v>56</v>
      </c>
      <c r="C24" s="68">
        <f>+C17/$C$22</f>
        <v>0</v>
      </c>
      <c r="D24" s="42">
        <f>+D17/$C$22</f>
        <v>1.8132330000000001</v>
      </c>
      <c r="E24" s="42">
        <f>+E17/$C$22</f>
        <v>1.73062</v>
      </c>
      <c r="F24" s="42">
        <f>+F17/$C$22</f>
        <v>0.41184799999999999</v>
      </c>
      <c r="G24" s="42">
        <f>+G17/$C$22</f>
        <v>5.0618000000000003E-2</v>
      </c>
      <c r="H24" s="24">
        <v>1373981</v>
      </c>
      <c r="K24" s="25"/>
    </row>
    <row r="25" spans="2:12" s="24" customFormat="1" x14ac:dyDescent="0.25">
      <c r="C25" s="42"/>
      <c r="D25" s="42"/>
      <c r="E25" s="42"/>
      <c r="F25" s="42"/>
      <c r="G25" s="42"/>
      <c r="H25" s="24">
        <v>5072</v>
      </c>
      <c r="K25" s="25"/>
    </row>
    <row r="26" spans="2:12" s="24" customFormat="1" x14ac:dyDescent="0.25">
      <c r="C26" s="42"/>
      <c r="D26" s="42"/>
      <c r="E26" s="42"/>
      <c r="F26" s="42"/>
      <c r="G26" s="42"/>
      <c r="H26" s="24">
        <v>3078714.9799999995</v>
      </c>
      <c r="K26" s="25"/>
    </row>
    <row r="27" spans="2:12" s="24" customFormat="1" x14ac:dyDescent="0.25">
      <c r="C27" s="42"/>
      <c r="D27" s="42"/>
      <c r="E27" s="42"/>
      <c r="F27" s="42"/>
      <c r="G27" s="42"/>
      <c r="H27" s="24">
        <v>0</v>
      </c>
      <c r="K27" s="25"/>
    </row>
    <row r="28" spans="2:12" s="24" customFormat="1" x14ac:dyDescent="0.25">
      <c r="K28" s="25"/>
    </row>
    <row r="29" spans="2:12" s="24" customFormat="1" x14ac:dyDescent="0.25">
      <c r="K29" s="25"/>
    </row>
    <row r="30" spans="2:12" s="24" customFormat="1" x14ac:dyDescent="0.25">
      <c r="K30" s="25"/>
    </row>
    <row r="31" spans="2:12" s="24" customFormat="1" x14ac:dyDescent="0.25">
      <c r="K31" s="25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2019-04-15T20:51:51Z</dcterms:modified>
</cp:coreProperties>
</file>