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9\2.- Información a Comunicaciones\PCA - 2018\4. Abril - OK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RO!$B$11:$L$44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RO!$B$2:$L$47</definedName>
    <definedName name="_xlnm.Print_Area" localSheetId="2">ROOC!$B$2:$L$22</definedName>
  </definedNames>
  <calcPr calcId="152511"/>
</workbook>
</file>

<file path=xl/calcChain.xml><?xml version="1.0" encoding="utf-8"?>
<calcChain xmlns="http://schemas.openxmlformats.org/spreadsheetml/2006/main">
  <c r="K36" i="6" l="1"/>
  <c r="J36" i="6" l="1"/>
  <c r="L36" i="6"/>
  <c r="L39" i="6" l="1"/>
  <c r="K39" i="6"/>
  <c r="J39" i="6"/>
  <c r="L38" i="6"/>
  <c r="K38" i="6"/>
  <c r="J38" i="6"/>
  <c r="L37" i="6"/>
  <c r="K37" i="6"/>
  <c r="J37" i="6"/>
  <c r="C45" i="6"/>
  <c r="C52" i="6" s="1"/>
  <c r="D45" i="6"/>
  <c r="D52" i="6" s="1"/>
  <c r="G20" i="5" l="1"/>
  <c r="G27" i="5" s="1"/>
  <c r="F20" i="5"/>
  <c r="F27" i="5" s="1"/>
  <c r="E20" i="5"/>
  <c r="E27" i="5" s="1"/>
  <c r="D20" i="5"/>
  <c r="D27" i="5" s="1"/>
  <c r="C20" i="5"/>
  <c r="C27" i="5" s="1"/>
  <c r="G45" i="6" l="1"/>
  <c r="G52" i="6" s="1"/>
  <c r="F45" i="6"/>
  <c r="F52" i="6" s="1"/>
  <c r="E45" i="6"/>
  <c r="E52" i="6" s="1"/>
  <c r="L18" i="5" l="1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4" i="4" l="1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4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4" i="1"/>
  <c r="C45" i="1"/>
  <c r="C52" i="1" s="1"/>
  <c r="D45" i="1"/>
  <c r="D52" i="1" s="1"/>
  <c r="C45" i="4" l="1"/>
  <c r="C52" i="4" s="1"/>
  <c r="G45" i="4" l="1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5" i="1"/>
  <c r="G52" i="1" s="1"/>
  <c r="F45" i="1"/>
  <c r="F52" i="1" s="1"/>
  <c r="C17" i="7"/>
  <c r="C24" i="7" s="1"/>
  <c r="L19" i="5" l="1"/>
  <c r="L16" i="7"/>
  <c r="L15" i="7"/>
  <c r="L14" i="7"/>
  <c r="L13" i="4"/>
  <c r="L13" i="6"/>
  <c r="L13" i="5"/>
  <c r="L13" i="7"/>
  <c r="L13" i="1"/>
  <c r="E45" i="4"/>
  <c r="E52" i="4" s="1"/>
  <c r="E45" i="1" l="1"/>
  <c r="E52" i="1" s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5" i="1"/>
  <c r="I13" i="1"/>
  <c r="H45" i="6"/>
  <c r="K13" i="6"/>
  <c r="J13" i="6"/>
  <c r="I13" i="6"/>
  <c r="H20" i="5"/>
  <c r="K19" i="5"/>
  <c r="J19" i="5"/>
  <c r="I19" i="5"/>
  <c r="I18" i="5"/>
  <c r="K13" i="5"/>
  <c r="J13" i="5"/>
  <c r="I13" i="5"/>
  <c r="H45" i="4"/>
  <c r="I14" i="4"/>
  <c r="K13" i="4"/>
  <c r="J13" i="4"/>
  <c r="I13" i="4"/>
  <c r="K13" i="1"/>
  <c r="J13" i="1"/>
  <c r="L20" i="5" l="1"/>
  <c r="L45" i="6"/>
  <c r="L45" i="4"/>
  <c r="L45" i="1"/>
  <c r="I17" i="7"/>
  <c r="K17" i="7"/>
  <c r="J17" i="7"/>
  <c r="J45" i="6"/>
  <c r="I45" i="6"/>
  <c r="K45" i="6"/>
  <c r="I20" i="5"/>
  <c r="K20" i="5"/>
  <c r="J20" i="5"/>
  <c r="I45" i="4"/>
  <c r="K45" i="4"/>
  <c r="J45" i="4"/>
  <c r="K45" i="1"/>
  <c r="I45" i="1" l="1"/>
  <c r="J45" i="1"/>
</calcChain>
</file>

<file path=xl/sharedStrings.xml><?xml version="1.0" encoding="utf-8"?>
<sst xmlns="http://schemas.openxmlformats.org/spreadsheetml/2006/main" count="237" uniqueCount="64">
  <si>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</si>
  <si>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</si>
  <si>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</si>
  <si>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</si>
  <si>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</si>
  <si>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</si>
  <si>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</si>
  <si>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</si>
  <si>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</si>
  <si>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</si>
  <si>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</si>
  <si>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</si>
  <si>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</si>
  <si>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</si>
  <si>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</si>
  <si>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</si>
  <si>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</si>
  <si>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</si>
  <si>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</si>
  <si>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</si>
  <si>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</si>
  <si>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</si>
  <si>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</si>
  <si>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</si>
  <si>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</si>
  <si>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</si>
  <si>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</si>
  <si>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</si>
  <si>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</si>
  <si>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</si>
  <si>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</si>
  <si>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</si>
  <si>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</si>
  <si>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</si>
  <si>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</si>
  <si>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</si>
  <si>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</si>
  <si>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</si>
  <si>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</si>
  <si>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</si>
  <si>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</si>
  <si>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</si>
  <si>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</si>
  <si>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</si>
  <si>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</si>
  <si>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</si>
  <si>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</si>
  <si>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</si>
  <si>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</si>
  <si>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</si>
  <si>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</si>
  <si>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</si>
  <si>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</si>
  <si>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</si>
  <si>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</si>
  <si>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</si>
  <si>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</si>
  <si>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</si>
  <si>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124   CENTRO NACIONAL DE ABASTECIMIENTOS DE RECURSOS ESTRATEGICOS DE SALUD</t>
  </si>
  <si>
    <t>DEV. A FEBRERO</t>
  </si>
  <si>
    <t>016. HOSPITAL NACIONAL HIPÓLITO UNANUE</t>
  </si>
  <si>
    <t>EJECUCION PRESUPUESTAL MENSUALIZADA DE GASTOS 
AL MES DE ABRIL - 2019</t>
  </si>
  <si>
    <t>Fuente: SIAF, Consulta Amigable y Base de Datos al 30 de Abril del 2019</t>
  </si>
  <si>
    <t>DEVENGADO
AL MES DE ABRIL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</si>
</sst>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8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164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34" borderId="2" xfId="0" applyNumberFormat="1" applyFont="1" applyFill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6" borderId="18" xfId="0" applyNumberFormat="1" applyFont="1" applyFill="1" applyBorder="1" applyAlignment="1">
      <alignment horizontal="center" vertical="center" wrapText="1"/>
    </xf>
    <xf numFmtId="165" fontId="24" fillId="36" borderId="18" xfId="1" applyNumberFormat="1" applyFont="1" applyFill="1" applyBorder="1" applyAlignment="1">
      <alignment horizontal="center" vertical="center" wrapText="1"/>
    </xf>
    <xf numFmtId="3" fontId="6" fillId="36" borderId="1" xfId="0" applyNumberFormat="1" applyFont="1" applyFill="1" applyBorder="1" applyAlignment="1">
      <alignment horizontal="center" vertical="center"/>
    </xf>
    <xf numFmtId="3" fontId="6" fillId="36" borderId="1" xfId="0" applyNumberFormat="1" applyFont="1" applyFill="1" applyBorder="1" applyAlignment="1">
      <alignment vertical="center"/>
    </xf>
    <xf numFmtId="165" fontId="6" fillId="36" borderId="1" xfId="1" applyNumberFormat="1" applyFont="1" applyFill="1" applyBorder="1" applyAlignment="1">
      <alignment vertical="center"/>
    </xf>
    <xf numFmtId="3" fontId="6" fillId="36" borderId="1" xfId="1" applyNumberFormat="1" applyFont="1" applyFill="1" applyBorder="1" applyAlignment="1">
      <alignment vertical="center"/>
    </xf>
    <xf numFmtId="164" fontId="0" fillId="37" borderId="2" xfId="0" applyNumberFormat="1" applyFill="1" applyBorder="1" applyAlignment="1">
      <alignment vertical="center"/>
    </xf>
    <xf numFmtId="164" fontId="0" fillId="37" borderId="23" xfId="0" applyNumberFormat="1" applyFill="1" applyBorder="1" applyAlignment="1">
      <alignment vertical="center"/>
    </xf>
    <xf numFmtId="164" fontId="0" fillId="37" borderId="3" xfId="0" applyNumberFormat="1" applyFill="1" applyBorder="1" applyAlignment="1">
      <alignment vertical="center"/>
    </xf>
    <xf numFmtId="164" fontId="23" fillId="37" borderId="3" xfId="0" applyNumberFormat="1" applyFont="1" applyFill="1" applyBorder="1" applyAlignment="1">
      <alignment vertical="center"/>
    </xf>
    <xf numFmtId="41" fontId="23" fillId="37" borderId="2" xfId="0" applyNumberFormat="1" applyFont="1" applyFill="1" applyBorder="1" applyAlignment="1">
      <alignment vertical="center"/>
    </xf>
    <xf numFmtId="41" fontId="23" fillId="37" borderId="23" xfId="0" applyNumberFormat="1" applyFont="1" applyFill="1" applyBorder="1" applyAlignment="1">
      <alignment vertical="center"/>
    </xf>
    <xf numFmtId="41" fontId="0" fillId="37" borderId="2" xfId="0" applyNumberFormat="1" applyFill="1" applyBorder="1" applyAlignment="1">
      <alignment vertical="center"/>
    </xf>
    <xf numFmtId="41" fontId="0" fillId="37" borderId="23" xfId="0" applyNumberFormat="1" applyFill="1" applyBorder="1" applyAlignment="1">
      <alignment vertical="center"/>
    </xf>
    <xf numFmtId="41" fontId="0" fillId="37" borderId="3" xfId="0" applyNumberFormat="1" applyFill="1" applyBorder="1" applyAlignment="1">
      <alignment vertical="center"/>
    </xf>
    <xf numFmtId="41" fontId="6" fillId="36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23" fillId="34" borderId="24" xfId="0" applyNumberFormat="1" applyFont="1" applyFill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6" borderId="16" xfId="0" applyNumberFormat="1" applyFont="1" applyFill="1" applyBorder="1" applyAlignment="1">
      <alignment horizontal="center" vertical="center" wrapText="1"/>
    </xf>
    <xf numFmtId="3" fontId="24" fillId="36" borderId="19" xfId="0" applyNumberFormat="1" applyFont="1" applyFill="1" applyBorder="1" applyAlignment="1">
      <alignment horizontal="center" vertical="center"/>
    </xf>
    <xf numFmtId="3" fontId="24" fillId="36" borderId="15" xfId="0" applyNumberFormat="1" applyFont="1" applyFill="1" applyBorder="1" applyAlignment="1">
      <alignment horizontal="center" vertical="center" wrapText="1"/>
    </xf>
    <xf numFmtId="3" fontId="24" fillId="36" borderId="18" xfId="0" applyNumberFormat="1" applyFont="1" applyFill="1" applyBorder="1" applyAlignment="1">
      <alignment horizontal="center" vertical="center"/>
    </xf>
    <xf numFmtId="3" fontId="24" fillId="36" borderId="15" xfId="0" applyNumberFormat="1" applyFont="1" applyFill="1" applyBorder="1" applyAlignment="1">
      <alignment horizontal="center" vertical="center"/>
    </xf>
    <xf numFmtId="3" fontId="24" fillId="36" borderId="14" xfId="0" applyNumberFormat="1" applyFont="1" applyFill="1" applyBorder="1" applyAlignment="1">
      <alignment horizontal="center" vertical="center"/>
    </xf>
    <xf numFmtId="3" fontId="24" fillId="36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6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RO!$C$52:$G$52</c:f>
              <c:numCache>
                <c:formatCode>_ * #,##0.0_ ;_ * \-#,##0.0_ ;_ * "-"??_ ;_ @_ </c:formatCode>
                <c:ptCount val="5"/>
                <c:pt idx="0">
                  <c:v>6628.7807519999997</c:v>
                </c:pt>
                <c:pt idx="1">
                  <c:v>6290.0461420000001</c:v>
                </c:pt>
                <c:pt idx="2">
                  <c:v>5190.53078</c:v>
                </c:pt>
                <c:pt idx="3">
                  <c:v>3532.613428560001</c:v>
                </c:pt>
                <c:pt idx="4">
                  <c:v>1291.4854306099999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995660320"/>
        <c:axId val="-995651072"/>
        <c:axId val="0"/>
      </c:bar3DChart>
      <c:catAx>
        <c:axId val="-995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995651072"/>
        <c:crosses val="autoZero"/>
        <c:auto val="1"/>
        <c:lblAlgn val="ctr"/>
        <c:lblOffset val="100"/>
        <c:noMultiLvlLbl val="0"/>
      </c:catAx>
      <c:valAx>
        <c:axId val="-995651072"/>
        <c:scaling>
          <c:orientation val="minMax"/>
        </c:scaling>
        <c:delete val="0"/>
        <c:axPos val="l"/>
        <c:numFmt formatCode="_ * #,##0.0_ ;_ * \-#,##0.0_ ;_ * &quot;-&quot;??_ ;_ @_ " sourceLinked="1"/>
        <c:majorTickMark val="none"/>
        <c:minorTickMark val="none"/>
        <c:tickLblPos val="nextTo"/>
        <c:crossAx val="-9956603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216771227397666"/>
          <c:y val="0.93717246800920673"/>
          <c:w val="0.40023540674855251"/>
          <c:h val="5.082188574481705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214.674734</c:v>
                </c:pt>
                <c:pt idx="1">
                  <c:v>305.104197</c:v>
                </c:pt>
                <c:pt idx="2">
                  <c:v>280.61920800000001</c:v>
                </c:pt>
                <c:pt idx="3">
                  <c:v>109.39131545999997</c:v>
                </c:pt>
                <c:pt idx="4">
                  <c:v>48.226063080000003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995655968"/>
        <c:axId val="-995651616"/>
        <c:axId val="0"/>
      </c:bar3DChart>
      <c:catAx>
        <c:axId val="-995655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995651616"/>
        <c:crosses val="autoZero"/>
        <c:auto val="1"/>
        <c:lblAlgn val="ctr"/>
        <c:lblOffset val="100"/>
        <c:noMultiLvlLbl val="0"/>
      </c:catAx>
      <c:valAx>
        <c:axId val="-99565161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9956559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ROOC!$B$27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ROOC!$C$26:$G$26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DEV. A FEBRERO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249.02800500000001</c:v>
                </c:pt>
                <c:pt idx="1">
                  <c:v>203.88739699999999</c:v>
                </c:pt>
                <c:pt idx="2">
                  <c:v>34.450329000000004</c:v>
                </c:pt>
                <c:pt idx="3">
                  <c:v>5.0169356400000007</c:v>
                </c:pt>
                <c:pt idx="4">
                  <c:v>2.5942301800000003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995654880"/>
        <c:axId val="-995657600"/>
        <c:axId val="0"/>
      </c:bar3DChart>
      <c:catAx>
        <c:axId val="-995654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995657600"/>
        <c:crosses val="autoZero"/>
        <c:auto val="1"/>
        <c:lblAlgn val="ctr"/>
        <c:lblOffset val="100"/>
        <c:noMultiLvlLbl val="0"/>
      </c:catAx>
      <c:valAx>
        <c:axId val="-99565760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9956548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482.231223</c:v>
                </c:pt>
                <c:pt idx="2">
                  <c:v>491.27192000000002</c:v>
                </c:pt>
                <c:pt idx="3">
                  <c:v>248.31366578999996</c:v>
                </c:pt>
                <c:pt idx="4">
                  <c:v>112.87318870000001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995659776"/>
        <c:axId val="-995653792"/>
        <c:axId val="0"/>
      </c:bar3DChart>
      <c:catAx>
        <c:axId val="-995659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995653792"/>
        <c:crosses val="autoZero"/>
        <c:auto val="1"/>
        <c:lblAlgn val="ctr"/>
        <c:lblOffset val="100"/>
        <c:noMultiLvlLbl val="0"/>
      </c:catAx>
      <c:valAx>
        <c:axId val="-99565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9956597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0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1.8132330000000001</c:v>
                </c:pt>
                <c:pt idx="2">
                  <c:v>1.8132330000000001</c:v>
                </c:pt>
                <c:pt idx="3">
                  <c:v>0.69995767999999992</c:v>
                </c:pt>
                <c:pt idx="4">
                  <c:v>0.47231800000000002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95654336"/>
        <c:axId val="-995650528"/>
        <c:axId val="0"/>
      </c:bar3DChart>
      <c:catAx>
        <c:axId val="-99565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995650528"/>
        <c:crosses val="autoZero"/>
        <c:auto val="1"/>
        <c:lblAlgn val="ctr"/>
        <c:lblOffset val="100"/>
        <c:noMultiLvlLbl val="0"/>
      </c:catAx>
      <c:valAx>
        <c:axId val="-99565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995654336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accent2">
              <a:lumMod val="7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354708</xdr:colOff>
      <xdr:row>46</xdr:row>
      <xdr:rowOff>181881</xdr:rowOff>
    </xdr:from>
    <xdr:to>
      <xdr:col>11</xdr:col>
      <xdr:colOff>1015855</xdr:colOff>
      <xdr:row>72</xdr:row>
      <xdr:rowOff>148264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0518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uadroTexto 5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342744</xdr:colOff>
      <xdr:row>46</xdr:row>
      <xdr:rowOff>187020</xdr:rowOff>
    </xdr:from>
    <xdr:to>
      <xdr:col>11</xdr:col>
      <xdr:colOff>992685</xdr:colOff>
      <xdr:row>89</xdr:row>
      <xdr:rowOff>153403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69760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22</xdr:row>
      <xdr:rowOff>56188</xdr:rowOff>
    </xdr:from>
    <xdr:to>
      <xdr:col>12</xdr:col>
      <xdr:colOff>38419</xdr:colOff>
      <xdr:row>48</xdr:row>
      <xdr:rowOff>178334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4077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375745</xdr:colOff>
      <xdr:row>47</xdr:row>
      <xdr:rowOff>17859</xdr:rowOff>
    </xdr:from>
    <xdr:to>
      <xdr:col>11</xdr:col>
      <xdr:colOff>1003274</xdr:colOff>
      <xdr:row>84</xdr:row>
      <xdr:rowOff>116612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5097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69760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  <xdr:twoCellAnchor>
    <xdr:from>
      <xdr:col>0</xdr:col>
      <xdr:colOff>335444</xdr:colOff>
      <xdr:row>18</xdr:row>
      <xdr:rowOff>164824</xdr:rowOff>
    </xdr:from>
    <xdr:to>
      <xdr:col>12</xdr:col>
      <xdr:colOff>74542</xdr:colOff>
      <xdr:row>47</xdr:row>
      <xdr:rowOff>49696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1"/>
  <sheetViews>
    <sheetView showGridLines="0" tabSelected="1" zoomScale="130" zoomScaleNormal="130" workbookViewId="0">
      <selection activeCell="E23" sqref="E2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1.42578125" style="1"/>
    <col min="14" max="14" width="12.7109375" style="1" bestFit="1" customWidth="1"/>
    <col min="15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x14ac:dyDescent="0.25">
      <c r="A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x14ac:dyDescent="0.25">
      <c r="A3"/>
      <c r="B3" s="49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50" customFormat="1" x14ac:dyDescent="0.25">
      <c r="A4"/>
      <c r="B4" s="49"/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61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3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13</v>
      </c>
      <c r="F11" s="80" t="s">
        <v>22</v>
      </c>
      <c r="G11" s="80" t="s">
        <v>63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6" t="s">
        <v>23</v>
      </c>
      <c r="C13" s="8">
        <v>3063162855</v>
      </c>
      <c r="D13" s="8">
        <v>2285186621</v>
      </c>
      <c r="E13" s="58">
        <v>1149238226</v>
      </c>
      <c r="F13" s="58">
        <v>953018066.37999988</v>
      </c>
      <c r="G13" s="8">
        <v>287415432.0399999</v>
      </c>
      <c r="H13" s="8"/>
      <c r="I13" s="12">
        <f>IF(ISERROR(+#REF!/E13)=TRUE,0,++#REF!/E13)</f>
        <v>0</v>
      </c>
      <c r="J13" s="12">
        <f>IF(ISERROR(+G13/E13)=TRUE,0,++G13/E13)</f>
        <v>0.25009212671281256</v>
      </c>
      <c r="K13" s="12">
        <f>IF(ISERROR(+H13/E13)=TRUE,0,++H13/E13)</f>
        <v>0</v>
      </c>
      <c r="L13" s="14">
        <f>+D13-G13</f>
        <v>1997771188.96</v>
      </c>
    </row>
    <row r="14" spans="1:13" ht="20.100000000000001" customHeight="1" x14ac:dyDescent="0.25">
      <c r="B14" s="27" t="s">
        <v>24</v>
      </c>
      <c r="C14" s="28">
        <v>33324121</v>
      </c>
      <c r="D14" s="28">
        <v>37655990</v>
      </c>
      <c r="E14" s="59">
        <v>37655990</v>
      </c>
      <c r="F14" s="59">
        <v>29949250.129999999</v>
      </c>
      <c r="G14" s="28">
        <v>10509275.690000005</v>
      </c>
      <c r="H14" s="28"/>
      <c r="I14" s="29"/>
      <c r="J14" s="29">
        <f t="shared" ref="J14:J44" si="0">IF(ISERROR(+G14/E14)=TRUE,0,++G14/E14)</f>
        <v>0.27908642662163458</v>
      </c>
      <c r="K14" s="29">
        <f t="shared" ref="K14:K44" si="1">IF(ISERROR(+H14/E14)=TRUE,0,++H14/E14)</f>
        <v>0</v>
      </c>
      <c r="L14" s="30">
        <f t="shared" ref="L14:L44" si="2">+D14-G14</f>
        <v>27146714.309999995</v>
      </c>
    </row>
    <row r="15" spans="1:13" ht="20.100000000000001" customHeight="1" x14ac:dyDescent="0.25">
      <c r="B15" s="27" t="s">
        <v>25</v>
      </c>
      <c r="C15" s="28">
        <v>41944234</v>
      </c>
      <c r="D15" s="28">
        <v>48733724</v>
      </c>
      <c r="E15" s="59">
        <v>48792591</v>
      </c>
      <c r="F15" s="59">
        <v>39023755.040000014</v>
      </c>
      <c r="G15" s="28">
        <v>14303209.450000005</v>
      </c>
      <c r="H15" s="28"/>
      <c r="I15" s="29"/>
      <c r="J15" s="29">
        <f t="shared" si="0"/>
        <v>0.29314306038800042</v>
      </c>
      <c r="K15" s="29">
        <f t="shared" si="1"/>
        <v>0</v>
      </c>
      <c r="L15" s="30">
        <f t="shared" si="2"/>
        <v>34430514.549999997</v>
      </c>
    </row>
    <row r="16" spans="1:13" ht="20.100000000000001" customHeight="1" x14ac:dyDescent="0.25">
      <c r="B16" s="27" t="s">
        <v>26</v>
      </c>
      <c r="C16" s="28">
        <v>26878627</v>
      </c>
      <c r="D16" s="28">
        <v>30037569</v>
      </c>
      <c r="E16" s="59">
        <v>30037569</v>
      </c>
      <c r="F16" s="59">
        <v>23121447.390000001</v>
      </c>
      <c r="G16" s="28">
        <v>7698159.4299999988</v>
      </c>
      <c r="H16" s="28"/>
      <c r="I16" s="29"/>
      <c r="J16" s="29">
        <f t="shared" si="0"/>
        <v>0.25628436941751176</v>
      </c>
      <c r="K16" s="29">
        <f t="shared" si="1"/>
        <v>0</v>
      </c>
      <c r="L16" s="30">
        <f t="shared" si="2"/>
        <v>22339409.57</v>
      </c>
    </row>
    <row r="17" spans="2:12" ht="20.100000000000001" customHeight="1" x14ac:dyDescent="0.25">
      <c r="B17" s="27" t="s">
        <v>27</v>
      </c>
      <c r="C17" s="28">
        <v>34767307</v>
      </c>
      <c r="D17" s="28">
        <v>39608382</v>
      </c>
      <c r="E17" s="59">
        <v>42772443</v>
      </c>
      <c r="F17" s="59">
        <v>29288417.139999997</v>
      </c>
      <c r="G17" s="28">
        <v>10266242.220000006</v>
      </c>
      <c r="H17" s="28"/>
      <c r="I17" s="29"/>
      <c r="J17" s="29">
        <f t="shared" si="0"/>
        <v>0.24002001054744537</v>
      </c>
      <c r="K17" s="29">
        <f t="shared" si="1"/>
        <v>0</v>
      </c>
      <c r="L17" s="30">
        <f t="shared" si="2"/>
        <v>29342139.779999994</v>
      </c>
    </row>
    <row r="18" spans="2:12" ht="20.100000000000001" customHeight="1" x14ac:dyDescent="0.25">
      <c r="B18" s="27" t="s">
        <v>28</v>
      </c>
      <c r="C18" s="28">
        <v>154773164</v>
      </c>
      <c r="D18" s="28">
        <v>170651065</v>
      </c>
      <c r="E18" s="59">
        <v>170656833</v>
      </c>
      <c r="F18" s="59">
        <v>148325622.84999996</v>
      </c>
      <c r="G18" s="28">
        <v>52843826.429999992</v>
      </c>
      <c r="H18" s="28"/>
      <c r="I18" s="29"/>
      <c r="J18" s="29">
        <f t="shared" si="0"/>
        <v>0.30964963723427347</v>
      </c>
      <c r="K18" s="29">
        <f t="shared" si="1"/>
        <v>0</v>
      </c>
      <c r="L18" s="30">
        <f t="shared" si="2"/>
        <v>117807238.57000001</v>
      </c>
    </row>
    <row r="19" spans="2:12" ht="20.100000000000001" customHeight="1" x14ac:dyDescent="0.25">
      <c r="B19" s="27" t="s">
        <v>29</v>
      </c>
      <c r="C19" s="28">
        <v>109446785</v>
      </c>
      <c r="D19" s="28">
        <v>119193266</v>
      </c>
      <c r="E19" s="59">
        <v>115520371</v>
      </c>
      <c r="F19" s="59">
        <v>93223710.210000008</v>
      </c>
      <c r="G19" s="28">
        <v>36852647.890000015</v>
      </c>
      <c r="H19" s="28"/>
      <c r="I19" s="29"/>
      <c r="J19" s="29">
        <f t="shared" si="0"/>
        <v>0.31901427922180076</v>
      </c>
      <c r="K19" s="29">
        <f t="shared" si="1"/>
        <v>0</v>
      </c>
      <c r="L19" s="30">
        <f t="shared" si="2"/>
        <v>82340618.109999985</v>
      </c>
    </row>
    <row r="20" spans="2:12" ht="20.100000000000001" customHeight="1" x14ac:dyDescent="0.25">
      <c r="B20" s="27" t="s">
        <v>30</v>
      </c>
      <c r="C20" s="28">
        <v>132082859</v>
      </c>
      <c r="D20" s="28">
        <v>146055784</v>
      </c>
      <c r="E20" s="59">
        <v>144864743</v>
      </c>
      <c r="F20" s="59">
        <v>54507627.400000006</v>
      </c>
      <c r="G20" s="28">
        <v>44500692.18</v>
      </c>
      <c r="H20" s="28"/>
      <c r="I20" s="29"/>
      <c r="J20" s="29">
        <f t="shared" si="0"/>
        <v>0.30718787234517098</v>
      </c>
      <c r="K20" s="29">
        <f t="shared" si="1"/>
        <v>0</v>
      </c>
      <c r="L20" s="30">
        <f t="shared" si="2"/>
        <v>101555091.81999999</v>
      </c>
    </row>
    <row r="21" spans="2:12" ht="20.100000000000001" customHeight="1" x14ac:dyDescent="0.25">
      <c r="B21" s="27" t="s">
        <v>31</v>
      </c>
      <c r="C21" s="28">
        <v>33826478</v>
      </c>
      <c r="D21" s="28">
        <v>35154542</v>
      </c>
      <c r="E21" s="59">
        <v>35152014</v>
      </c>
      <c r="F21" s="59">
        <v>32968655.550000001</v>
      </c>
      <c r="G21" s="28">
        <v>12083806.910000002</v>
      </c>
      <c r="H21" s="28"/>
      <c r="I21" s="29"/>
      <c r="J21" s="29">
        <f t="shared" si="0"/>
        <v>0.34375859403105613</v>
      </c>
      <c r="K21" s="29">
        <f t="shared" si="1"/>
        <v>0</v>
      </c>
      <c r="L21" s="30">
        <f t="shared" si="2"/>
        <v>23070735.089999996</v>
      </c>
    </row>
    <row r="22" spans="2:12" ht="20.100000000000001" customHeight="1" x14ac:dyDescent="0.25">
      <c r="B22" s="27" t="s">
        <v>32</v>
      </c>
      <c r="C22" s="28">
        <v>72976743</v>
      </c>
      <c r="D22" s="28">
        <v>80201952</v>
      </c>
      <c r="E22" s="59">
        <v>80201952</v>
      </c>
      <c r="F22" s="59">
        <v>72792588.38000004</v>
      </c>
      <c r="G22" s="28">
        <v>25329980.640000012</v>
      </c>
      <c r="H22" s="28"/>
      <c r="I22" s="29"/>
      <c r="J22" s="29">
        <f t="shared" si="0"/>
        <v>0.31582748310165831</v>
      </c>
      <c r="K22" s="29">
        <f t="shared" si="1"/>
        <v>0</v>
      </c>
      <c r="L22" s="30">
        <f t="shared" si="2"/>
        <v>54871971.359999985</v>
      </c>
    </row>
    <row r="23" spans="2:12" ht="20.100000000000001" customHeight="1" x14ac:dyDescent="0.25">
      <c r="B23" s="27" t="s">
        <v>33</v>
      </c>
      <c r="C23" s="28">
        <v>125605482</v>
      </c>
      <c r="D23" s="28">
        <v>141060344</v>
      </c>
      <c r="E23" s="59">
        <v>139884277</v>
      </c>
      <c r="F23" s="59">
        <v>112822569.95000002</v>
      </c>
      <c r="G23" s="28">
        <v>43473274.379999995</v>
      </c>
      <c r="H23" s="28"/>
      <c r="I23" s="29"/>
      <c r="J23" s="29">
        <f t="shared" si="0"/>
        <v>0.31078027718583406</v>
      </c>
      <c r="K23" s="29">
        <f t="shared" si="1"/>
        <v>0</v>
      </c>
      <c r="L23" s="30">
        <f t="shared" si="2"/>
        <v>97587069.620000005</v>
      </c>
    </row>
    <row r="24" spans="2:12" ht="20.100000000000001" customHeight="1" x14ac:dyDescent="0.25">
      <c r="B24" s="27" t="s">
        <v>34</v>
      </c>
      <c r="C24" s="28">
        <v>112201522</v>
      </c>
      <c r="D24" s="28">
        <v>127111421</v>
      </c>
      <c r="E24" s="59">
        <v>126842647</v>
      </c>
      <c r="F24" s="59">
        <v>106715272.60000002</v>
      </c>
      <c r="G24" s="28">
        <v>38785098.169999994</v>
      </c>
      <c r="H24" s="28"/>
      <c r="I24" s="29"/>
      <c r="J24" s="29">
        <f t="shared" si="0"/>
        <v>0.30577332693159576</v>
      </c>
      <c r="K24" s="29">
        <f t="shared" si="1"/>
        <v>0</v>
      </c>
      <c r="L24" s="30">
        <f t="shared" si="2"/>
        <v>88326322.830000013</v>
      </c>
    </row>
    <row r="25" spans="2:12" ht="20.100000000000001" customHeight="1" x14ac:dyDescent="0.25">
      <c r="B25" s="27" t="s">
        <v>35</v>
      </c>
      <c r="C25" s="28">
        <v>175315241</v>
      </c>
      <c r="D25" s="28">
        <v>190754169</v>
      </c>
      <c r="E25" s="59">
        <v>195232956</v>
      </c>
      <c r="F25" s="59">
        <v>161557235.08000001</v>
      </c>
      <c r="G25" s="28">
        <v>59711661.069999948</v>
      </c>
      <c r="H25" s="28"/>
      <c r="I25" s="29"/>
      <c r="J25" s="29">
        <f t="shared" si="0"/>
        <v>0.30584826605811338</v>
      </c>
      <c r="K25" s="29">
        <f t="shared" si="1"/>
        <v>0</v>
      </c>
      <c r="L25" s="30">
        <f t="shared" si="2"/>
        <v>131042507.93000005</v>
      </c>
    </row>
    <row r="26" spans="2:12" ht="20.100000000000001" customHeight="1" x14ac:dyDescent="0.25">
      <c r="B26" s="27" t="s">
        <v>36</v>
      </c>
      <c r="C26" s="28">
        <v>159411652</v>
      </c>
      <c r="D26" s="28">
        <v>177158525</v>
      </c>
      <c r="E26" s="59">
        <v>174162013</v>
      </c>
      <c r="F26" s="59">
        <v>146380268.18999997</v>
      </c>
      <c r="G26" s="28">
        <v>53972316.310000025</v>
      </c>
      <c r="H26" s="28"/>
      <c r="I26" s="29"/>
      <c r="J26" s="29">
        <f t="shared" si="0"/>
        <v>0.30989717780765447</v>
      </c>
      <c r="K26" s="29">
        <f t="shared" si="1"/>
        <v>0</v>
      </c>
      <c r="L26" s="30">
        <f t="shared" si="2"/>
        <v>123186208.68999997</v>
      </c>
    </row>
    <row r="27" spans="2:12" ht="20.100000000000001" customHeight="1" x14ac:dyDescent="0.25">
      <c r="B27" s="27" t="s">
        <v>37</v>
      </c>
      <c r="C27" s="28">
        <v>75824039</v>
      </c>
      <c r="D27" s="28">
        <v>85517997</v>
      </c>
      <c r="E27" s="59">
        <v>85517997</v>
      </c>
      <c r="F27" s="59">
        <v>69673907.969999999</v>
      </c>
      <c r="G27" s="28">
        <v>27497977.809999987</v>
      </c>
      <c r="H27" s="28"/>
      <c r="I27" s="29"/>
      <c r="J27" s="29">
        <f t="shared" si="0"/>
        <v>0.32154609292357478</v>
      </c>
      <c r="K27" s="29">
        <f t="shared" si="1"/>
        <v>0</v>
      </c>
      <c r="L27" s="30">
        <f t="shared" si="2"/>
        <v>58020019.190000013</v>
      </c>
    </row>
    <row r="28" spans="2:12" ht="20.100000000000001" customHeight="1" x14ac:dyDescent="0.25">
      <c r="B28" s="27" t="s">
        <v>38</v>
      </c>
      <c r="C28" s="28">
        <v>56412723</v>
      </c>
      <c r="D28" s="28">
        <v>64067455</v>
      </c>
      <c r="E28" s="59">
        <v>64067455</v>
      </c>
      <c r="F28" s="59">
        <v>51894110.329999991</v>
      </c>
      <c r="G28" s="28">
        <v>20770685.940000009</v>
      </c>
      <c r="H28" s="28"/>
      <c r="I28" s="29"/>
      <c r="J28" s="29">
        <f t="shared" si="0"/>
        <v>0.32420026579797823</v>
      </c>
      <c r="K28" s="29">
        <f t="shared" si="1"/>
        <v>0</v>
      </c>
      <c r="L28" s="30">
        <f t="shared" si="2"/>
        <v>43296769.059999987</v>
      </c>
    </row>
    <row r="29" spans="2:12" ht="20.100000000000001" customHeight="1" x14ac:dyDescent="0.25">
      <c r="B29" s="27" t="s">
        <v>39</v>
      </c>
      <c r="C29" s="28">
        <v>40949227</v>
      </c>
      <c r="D29" s="28">
        <v>45380628</v>
      </c>
      <c r="E29" s="59">
        <v>45380628</v>
      </c>
      <c r="F29" s="59">
        <v>35305579.300000004</v>
      </c>
      <c r="G29" s="28">
        <v>12588279.01</v>
      </c>
      <c r="H29" s="28"/>
      <c r="I29" s="29"/>
      <c r="J29" s="29">
        <f t="shared" si="0"/>
        <v>0.27739323065339688</v>
      </c>
      <c r="K29" s="29">
        <f t="shared" si="1"/>
        <v>0</v>
      </c>
      <c r="L29" s="30">
        <f t="shared" si="2"/>
        <v>32792348.990000002</v>
      </c>
    </row>
    <row r="30" spans="2:12" ht="20.100000000000001" customHeight="1" x14ac:dyDescent="0.25">
      <c r="B30" s="27" t="s">
        <v>40</v>
      </c>
      <c r="C30" s="28">
        <v>49848648</v>
      </c>
      <c r="D30" s="28">
        <v>53485142</v>
      </c>
      <c r="E30" s="59">
        <v>53527142</v>
      </c>
      <c r="F30" s="59">
        <v>48625700.539999992</v>
      </c>
      <c r="G30" s="28">
        <v>16852986.580000013</v>
      </c>
      <c r="H30" s="28"/>
      <c r="I30" s="29"/>
      <c r="J30" s="29">
        <f t="shared" si="0"/>
        <v>0.31484936333794944</v>
      </c>
      <c r="K30" s="29">
        <f t="shared" si="1"/>
        <v>0</v>
      </c>
      <c r="L30" s="30">
        <f t="shared" si="2"/>
        <v>36632155.419999987</v>
      </c>
    </row>
    <row r="31" spans="2:12" ht="20.100000000000001" customHeight="1" x14ac:dyDescent="0.25">
      <c r="B31" s="27" t="s">
        <v>41</v>
      </c>
      <c r="C31" s="28">
        <v>83130944</v>
      </c>
      <c r="D31" s="28">
        <v>94012309</v>
      </c>
      <c r="E31" s="59">
        <v>94019510</v>
      </c>
      <c r="F31" s="59">
        <v>82029976.179999992</v>
      </c>
      <c r="G31" s="28">
        <v>29326519.699999977</v>
      </c>
      <c r="H31" s="28"/>
      <c r="I31" s="29"/>
      <c r="J31" s="29">
        <f t="shared" si="0"/>
        <v>0.31191951223740666</v>
      </c>
      <c r="K31" s="29">
        <f t="shared" si="1"/>
        <v>0</v>
      </c>
      <c r="L31" s="30">
        <f t="shared" si="2"/>
        <v>64685789.300000027</v>
      </c>
    </row>
    <row r="32" spans="2:12" ht="20.100000000000001" customHeight="1" x14ac:dyDescent="0.25">
      <c r="B32" s="27" t="s">
        <v>42</v>
      </c>
      <c r="C32" s="28">
        <v>37602624</v>
      </c>
      <c r="D32" s="28">
        <v>42134820</v>
      </c>
      <c r="E32" s="59">
        <v>42134820</v>
      </c>
      <c r="F32" s="59">
        <v>35443287.869999997</v>
      </c>
      <c r="G32" s="28">
        <v>14610642.030000007</v>
      </c>
      <c r="H32" s="28"/>
      <c r="I32" s="29"/>
      <c r="J32" s="29">
        <f t="shared" si="0"/>
        <v>0.34675933183053842</v>
      </c>
      <c r="K32" s="29">
        <f t="shared" si="1"/>
        <v>0</v>
      </c>
      <c r="L32" s="30">
        <f t="shared" si="2"/>
        <v>27524177.969999991</v>
      </c>
    </row>
    <row r="33" spans="2:12" ht="20.100000000000001" customHeight="1" x14ac:dyDescent="0.25">
      <c r="B33" s="27" t="s">
        <v>43</v>
      </c>
      <c r="C33" s="28">
        <v>21702759</v>
      </c>
      <c r="D33" s="28">
        <v>25302582</v>
      </c>
      <c r="E33" s="59">
        <v>25302582</v>
      </c>
      <c r="F33" s="59">
        <v>20101645.509999998</v>
      </c>
      <c r="G33" s="28">
        <v>7472160.4100000039</v>
      </c>
      <c r="H33" s="28"/>
      <c r="I33" s="29"/>
      <c r="J33" s="29">
        <f t="shared" si="0"/>
        <v>0.29531217051287506</v>
      </c>
      <c r="K33" s="29">
        <f t="shared" si="1"/>
        <v>0</v>
      </c>
      <c r="L33" s="30">
        <f t="shared" si="2"/>
        <v>17830421.589999996</v>
      </c>
    </row>
    <row r="34" spans="2:12" ht="20.100000000000001" customHeight="1" x14ac:dyDescent="0.25">
      <c r="B34" s="27" t="s">
        <v>44</v>
      </c>
      <c r="C34" s="28">
        <v>53615811</v>
      </c>
      <c r="D34" s="28">
        <v>60109981</v>
      </c>
      <c r="E34" s="59">
        <v>59409981</v>
      </c>
      <c r="F34" s="59">
        <v>20944731.750000011</v>
      </c>
      <c r="G34" s="28">
        <v>15481036.230000012</v>
      </c>
      <c r="H34" s="28"/>
      <c r="I34" s="29"/>
      <c r="J34" s="29">
        <f t="shared" si="0"/>
        <v>0.26057972026619586</v>
      </c>
      <c r="K34" s="29">
        <f t="shared" si="1"/>
        <v>0</v>
      </c>
      <c r="L34" s="30">
        <f t="shared" si="2"/>
        <v>44628944.769999988</v>
      </c>
    </row>
    <row r="35" spans="2:12" ht="20.100000000000001" customHeight="1" x14ac:dyDescent="0.25">
      <c r="B35" s="27" t="s">
        <v>45</v>
      </c>
      <c r="C35" s="28">
        <v>51045597</v>
      </c>
      <c r="D35" s="28">
        <v>54628711</v>
      </c>
      <c r="E35" s="59">
        <v>54628711</v>
      </c>
      <c r="F35" s="59">
        <v>18540031.760000005</v>
      </c>
      <c r="G35" s="28">
        <v>16906621.330000009</v>
      </c>
      <c r="H35" s="28"/>
      <c r="I35" s="29"/>
      <c r="J35" s="29">
        <f t="shared" si="0"/>
        <v>0.30948234033931371</v>
      </c>
      <c r="K35" s="29">
        <f t="shared" si="1"/>
        <v>0</v>
      </c>
      <c r="L35" s="30">
        <f t="shared" si="2"/>
        <v>37722089.669999987</v>
      </c>
    </row>
    <row r="36" spans="2:12" ht="20.100000000000001" customHeight="1" x14ac:dyDescent="0.25">
      <c r="B36" s="27" t="s">
        <v>46</v>
      </c>
      <c r="C36" s="28">
        <v>732296612</v>
      </c>
      <c r="D36" s="28">
        <v>731272108</v>
      </c>
      <c r="E36" s="59">
        <v>808272108</v>
      </c>
      <c r="F36" s="59">
        <v>188276733.43000007</v>
      </c>
      <c r="G36" s="28">
        <v>62631308.350000039</v>
      </c>
      <c r="H36" s="28"/>
      <c r="I36" s="29"/>
      <c r="J36" s="29">
        <f t="shared" si="0"/>
        <v>7.7487900089705977E-2</v>
      </c>
      <c r="K36" s="29">
        <f t="shared" si="1"/>
        <v>0</v>
      </c>
      <c r="L36" s="30">
        <f t="shared" si="2"/>
        <v>668640799.64999998</v>
      </c>
    </row>
    <row r="37" spans="2:12" ht="20.100000000000001" customHeight="1" x14ac:dyDescent="0.25">
      <c r="B37" s="27" t="s">
        <v>47</v>
      </c>
      <c r="C37" s="28">
        <v>241765702</v>
      </c>
      <c r="D37" s="28">
        <v>349659835</v>
      </c>
      <c r="E37" s="59">
        <v>320434012</v>
      </c>
      <c r="F37" s="59">
        <v>150545701.70999992</v>
      </c>
      <c r="G37" s="28">
        <v>52266720.169999994</v>
      </c>
      <c r="H37" s="28"/>
      <c r="I37" s="29"/>
      <c r="J37" s="29">
        <f t="shared" si="0"/>
        <v>0.16311227339374945</v>
      </c>
      <c r="K37" s="29">
        <f t="shared" si="1"/>
        <v>0</v>
      </c>
      <c r="L37" s="30">
        <f t="shared" si="2"/>
        <v>297393114.82999998</v>
      </c>
    </row>
    <row r="38" spans="2:12" ht="20.100000000000001" customHeight="1" x14ac:dyDescent="0.25">
      <c r="B38" s="27" t="s">
        <v>48</v>
      </c>
      <c r="C38" s="28">
        <v>104722298</v>
      </c>
      <c r="D38" s="28">
        <v>108573067</v>
      </c>
      <c r="E38" s="59">
        <v>108573067</v>
      </c>
      <c r="F38" s="59">
        <v>88552259.719999999</v>
      </c>
      <c r="G38" s="28">
        <v>38259531.659999959</v>
      </c>
      <c r="H38" s="28"/>
      <c r="I38" s="29"/>
      <c r="J38" s="29">
        <f t="shared" si="0"/>
        <v>0.35238510541477069</v>
      </c>
      <c r="K38" s="29">
        <f t="shared" si="1"/>
        <v>0</v>
      </c>
      <c r="L38" s="30">
        <f t="shared" si="2"/>
        <v>70313535.340000033</v>
      </c>
    </row>
    <row r="39" spans="2:12" ht="20.100000000000001" customHeight="1" x14ac:dyDescent="0.25">
      <c r="B39" s="27" t="s">
        <v>49</v>
      </c>
      <c r="C39" s="28">
        <v>19925268</v>
      </c>
      <c r="D39" s="28">
        <v>22127929</v>
      </c>
      <c r="E39" s="59">
        <v>22127929</v>
      </c>
      <c r="F39" s="59">
        <v>17524572.550000001</v>
      </c>
      <c r="G39" s="28">
        <v>6684526.7300000051</v>
      </c>
      <c r="H39" s="28"/>
      <c r="I39" s="29"/>
      <c r="J39" s="29">
        <f t="shared" si="0"/>
        <v>0.30208551057805749</v>
      </c>
      <c r="K39" s="29">
        <f t="shared" si="1"/>
        <v>0</v>
      </c>
      <c r="L39" s="30">
        <f t="shared" si="2"/>
        <v>15443402.269999996</v>
      </c>
    </row>
    <row r="40" spans="2:12" ht="20.100000000000001" customHeight="1" x14ac:dyDescent="0.25">
      <c r="B40" s="27" t="s">
        <v>50</v>
      </c>
      <c r="C40" s="28">
        <v>64980263</v>
      </c>
      <c r="D40" s="28">
        <v>86041583</v>
      </c>
      <c r="E40" s="59">
        <v>86041583</v>
      </c>
      <c r="F40" s="59">
        <v>50072151.629999995</v>
      </c>
      <c r="G40" s="28">
        <v>26874964.760000009</v>
      </c>
      <c r="H40" s="28"/>
      <c r="I40" s="29"/>
      <c r="J40" s="29">
        <f t="shared" si="0"/>
        <v>0.31234856243869907</v>
      </c>
      <c r="K40" s="29">
        <f t="shared" si="1"/>
        <v>0</v>
      </c>
      <c r="L40" s="30">
        <f t="shared" si="2"/>
        <v>59166618.239999995</v>
      </c>
    </row>
    <row r="41" spans="2:12" ht="20.100000000000001" customHeight="1" x14ac:dyDescent="0.25">
      <c r="B41" s="27" t="s">
        <v>51</v>
      </c>
      <c r="C41" s="28">
        <v>161381619</v>
      </c>
      <c r="D41" s="28">
        <v>187730931</v>
      </c>
      <c r="E41" s="59">
        <v>183816085</v>
      </c>
      <c r="F41" s="59">
        <v>134194785.86</v>
      </c>
      <c r="G41" s="28">
        <v>57446545.619999975</v>
      </c>
      <c r="H41" s="28"/>
      <c r="I41" s="29"/>
      <c r="J41" s="29">
        <f t="shared" si="0"/>
        <v>0.31252186455826197</v>
      </c>
      <c r="K41" s="29">
        <f t="shared" si="1"/>
        <v>0</v>
      </c>
      <c r="L41" s="30">
        <f t="shared" si="2"/>
        <v>130284385.38000003</v>
      </c>
    </row>
    <row r="42" spans="2:12" ht="20.100000000000001" customHeight="1" x14ac:dyDescent="0.25">
      <c r="B42" s="27" t="s">
        <v>52</v>
      </c>
      <c r="C42" s="28">
        <v>189872381</v>
      </c>
      <c r="D42" s="28">
        <v>227301878</v>
      </c>
      <c r="E42" s="59">
        <v>228808392</v>
      </c>
      <c r="F42" s="59">
        <v>184676680.39999998</v>
      </c>
      <c r="G42" s="28">
        <v>70968157.389999986</v>
      </c>
      <c r="H42" s="28"/>
      <c r="I42" s="29"/>
      <c r="J42" s="29">
        <f t="shared" si="0"/>
        <v>0.31016413676820032</v>
      </c>
      <c r="K42" s="29">
        <f t="shared" si="1"/>
        <v>0</v>
      </c>
      <c r="L42" s="30">
        <f t="shared" si="2"/>
        <v>156333720.61000001</v>
      </c>
    </row>
    <row r="43" spans="2:12" ht="20.100000000000001" customHeight="1" x14ac:dyDescent="0.25">
      <c r="B43" s="27" t="s">
        <v>53</v>
      </c>
      <c r="C43" s="28">
        <v>245381448</v>
      </c>
      <c r="D43" s="28">
        <v>273690377</v>
      </c>
      <c r="E43" s="59">
        <v>269775593</v>
      </c>
      <c r="F43" s="59">
        <v>229322288.17000005</v>
      </c>
      <c r="G43" s="28">
        <v>79066471.879999995</v>
      </c>
      <c r="H43" s="28"/>
      <c r="I43" s="29"/>
      <c r="J43" s="29">
        <f t="shared" si="0"/>
        <v>0.29308237635863521</v>
      </c>
      <c r="K43" s="29">
        <f t="shared" si="1"/>
        <v>0</v>
      </c>
      <c r="L43" s="30">
        <f t="shared" si="2"/>
        <v>194623905.12</v>
      </c>
    </row>
    <row r="44" spans="2:12" ht="20.100000000000001" customHeight="1" x14ac:dyDescent="0.25">
      <c r="B44" s="27" t="s">
        <v>54</v>
      </c>
      <c r="C44" s="28">
        <v>122605719</v>
      </c>
      <c r="D44" s="28">
        <v>150445455</v>
      </c>
      <c r="E44" s="59">
        <v>147678560</v>
      </c>
      <c r="F44" s="59">
        <v>103194797.59</v>
      </c>
      <c r="G44" s="28">
        <v>38034672.20000001</v>
      </c>
      <c r="H44" s="28"/>
      <c r="I44" s="29"/>
      <c r="J44" s="29">
        <f t="shared" si="0"/>
        <v>0.25755040000390045</v>
      </c>
      <c r="K44" s="29">
        <f t="shared" si="1"/>
        <v>0</v>
      </c>
      <c r="L44" s="30">
        <f t="shared" si="2"/>
        <v>112410782.79999998</v>
      </c>
    </row>
    <row r="45" spans="2:12" ht="23.25" customHeight="1" x14ac:dyDescent="0.25">
      <c r="B45" s="54" t="s">
        <v>4</v>
      </c>
      <c r="C45" s="55">
        <f t="shared" ref="C45:H45" si="3">SUM(C13:C44)</f>
        <v>6628780752</v>
      </c>
      <c r="D45" s="55">
        <f t="shared" si="3"/>
        <v>6290046142</v>
      </c>
      <c r="E45" s="55">
        <f t="shared" si="3"/>
        <v>5190530780</v>
      </c>
      <c r="F45" s="55">
        <f t="shared" si="3"/>
        <v>3532613428.5600009</v>
      </c>
      <c r="G45" s="55">
        <f t="shared" si="3"/>
        <v>1291485430.6099999</v>
      </c>
      <c r="H45" s="55">
        <f t="shared" si="3"/>
        <v>0</v>
      </c>
      <c r="I45" s="56">
        <f>IF(ISERROR(+#REF!/E45)=TRUE,0,++#REF!/E45)</f>
        <v>0</v>
      </c>
      <c r="J45" s="56">
        <f>IF(ISERROR(+G45/E45)=TRUE,0,++G45/E45)</f>
        <v>0.24881567711462446</v>
      </c>
      <c r="K45" s="56">
        <f>IF(ISERROR(+H45/E45)=TRUE,0,++H45/E45)</f>
        <v>0</v>
      </c>
      <c r="L45" s="57">
        <f>SUM(L13:L44)</f>
        <v>4998560711.3900003</v>
      </c>
    </row>
    <row r="46" spans="2:12" x14ac:dyDescent="0.2">
      <c r="B46" s="11" t="s">
        <v>62</v>
      </c>
    </row>
    <row r="47" spans="2:12" s="24" customFormat="1" x14ac:dyDescent="0.2">
      <c r="B47" s="11"/>
    </row>
    <row r="48" spans="2:12" s="24" customFormat="1" x14ac:dyDescent="0.25">
      <c r="K48" s="25"/>
    </row>
    <row r="49" spans="2:12" s="24" customFormat="1" x14ac:dyDescent="0.25">
      <c r="K49" s="25"/>
    </row>
    <row r="50" spans="2:12" s="24" customFormat="1" x14ac:dyDescent="0.25">
      <c r="C50" s="24">
        <v>1000000</v>
      </c>
      <c r="K50" s="25"/>
    </row>
    <row r="51" spans="2:12" s="24" customFormat="1" ht="44.25" customHeight="1" x14ac:dyDescent="0.25">
      <c r="B51" s="32" t="s">
        <v>55</v>
      </c>
      <c r="C51" s="32" t="s">
        <v>3</v>
      </c>
      <c r="D51" s="32" t="s">
        <v>2</v>
      </c>
      <c r="E51" s="33" t="s">
        <v>18</v>
      </c>
      <c r="F51" s="33" t="s">
        <v>19</v>
      </c>
      <c r="G51" s="33" t="s">
        <v>59</v>
      </c>
      <c r="H51" s="34" t="s">
        <v>15</v>
      </c>
      <c r="I51" s="77"/>
      <c r="J51" s="77"/>
      <c r="K51" s="77"/>
      <c r="L51" s="33"/>
    </row>
    <row r="52" spans="2:12" s="24" customFormat="1" x14ac:dyDescent="0.25">
      <c r="B52" s="35" t="s">
        <v>56</v>
      </c>
      <c r="C52" s="69">
        <f>+C45/$C$50</f>
        <v>6628.7807519999997</v>
      </c>
      <c r="D52" s="69">
        <f>+D45/$C$50</f>
        <v>6290.0461420000001</v>
      </c>
      <c r="E52" s="69">
        <f>+E45/$C$50</f>
        <v>5190.53078</v>
      </c>
      <c r="F52" s="69">
        <f>+F45/$C$50</f>
        <v>3532.613428560001</v>
      </c>
      <c r="G52" s="69">
        <f>+G45/$C$50</f>
        <v>1291.4854306099999</v>
      </c>
      <c r="H52" s="37"/>
      <c r="I52" s="38"/>
      <c r="J52" s="38"/>
      <c r="K52" s="38"/>
      <c r="L52" s="39"/>
    </row>
    <row r="53" spans="2:12" s="24" customFormat="1" x14ac:dyDescent="0.25">
      <c r="B53" s="35"/>
      <c r="C53" s="36"/>
      <c r="D53" s="36"/>
      <c r="E53" s="36"/>
      <c r="F53" s="36"/>
      <c r="G53" s="36"/>
      <c r="H53" s="40"/>
      <c r="I53" s="38"/>
      <c r="J53" s="38"/>
      <c r="K53" s="38"/>
      <c r="L53" s="39"/>
    </row>
    <row r="54" spans="2:12" s="24" customFormat="1" x14ac:dyDescent="0.25">
      <c r="B54" s="35"/>
      <c r="C54" s="36"/>
      <c r="D54" s="36"/>
      <c r="E54" s="36"/>
      <c r="F54" s="36"/>
      <c r="G54" s="36"/>
      <c r="H54" s="40"/>
      <c r="I54" s="38"/>
      <c r="J54" s="38"/>
      <c r="K54" s="38"/>
      <c r="L54" s="39"/>
    </row>
    <row r="55" spans="2:12" s="24" customFormat="1" x14ac:dyDescent="0.25">
      <c r="B55" s="35"/>
      <c r="C55" s="36"/>
      <c r="D55" s="36"/>
      <c r="E55" s="36"/>
      <c r="F55" s="36"/>
      <c r="G55" s="36"/>
      <c r="H55" s="40"/>
      <c r="I55" s="38"/>
      <c r="J55" s="38"/>
      <c r="K55" s="38"/>
      <c r="L55" s="39"/>
    </row>
    <row r="56" spans="2:12" s="24" customFormat="1" x14ac:dyDescent="0.25">
      <c r="K56" s="25"/>
    </row>
    <row r="57" spans="2:12" s="24" customFormat="1" x14ac:dyDescent="0.25">
      <c r="K57" s="25"/>
    </row>
    <row r="58" spans="2:12" s="24" customFormat="1" x14ac:dyDescent="0.25">
      <c r="K58" s="25"/>
    </row>
    <row r="59" spans="2:12" s="24" customFormat="1" x14ac:dyDescent="0.25">
      <c r="K59" s="25"/>
    </row>
    <row r="60" spans="2:12" s="24" customFormat="1" x14ac:dyDescent="0.25">
      <c r="K60" s="25"/>
    </row>
    <row r="61" spans="2:12" s="24" customFormat="1" x14ac:dyDescent="0.25">
      <c r="K61" s="25"/>
    </row>
    <row r="62" spans="2:12" s="24" customFormat="1" x14ac:dyDescent="0.25">
      <c r="K62" s="25"/>
    </row>
    <row r="63" spans="2:12" s="24" customFormat="1" x14ac:dyDescent="0.25">
      <c r="K63" s="25"/>
    </row>
    <row r="64" spans="2:12" s="24" customFormat="1" x14ac:dyDescent="0.25">
      <c r="K64" s="25"/>
    </row>
    <row r="65" spans="11:11" s="24" customFormat="1" x14ac:dyDescent="0.25">
      <c r="K65" s="25"/>
    </row>
    <row r="66" spans="11:11" s="24" customFormat="1" x14ac:dyDescent="0.25">
      <c r="K66" s="25"/>
    </row>
    <row r="67" spans="11:11" s="24" customFormat="1" x14ac:dyDescent="0.25">
      <c r="K67" s="25"/>
    </row>
    <row r="68" spans="11:11" s="24" customFormat="1" x14ac:dyDescent="0.25">
      <c r="K68" s="25"/>
    </row>
    <row r="69" spans="11:11" s="24" customFormat="1" x14ac:dyDescent="0.25">
      <c r="K69" s="25"/>
    </row>
    <row r="70" spans="11:11" s="24" customFormat="1" x14ac:dyDescent="0.25">
      <c r="K70" s="25"/>
    </row>
    <row r="71" spans="11:11" s="24" customFormat="1" x14ac:dyDescent="0.25">
      <c r="K71" s="25"/>
    </row>
  </sheetData>
  <mergeCells count="11">
    <mergeCell ref="B6:L6"/>
    <mergeCell ref="I51:K51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45" zoomScaleNormal="145" workbookViewId="0">
      <selection activeCell="F13" sqref="F13:G44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x14ac:dyDescent="0.25">
      <c r="A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x14ac:dyDescent="0.25">
      <c r="A3"/>
      <c r="B3" s="49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50" customFormat="1" x14ac:dyDescent="0.25">
      <c r="A4"/>
      <c r="B4" s="49"/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61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3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63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6" t="s">
        <v>23</v>
      </c>
      <c r="C13" s="8">
        <v>73789253</v>
      </c>
      <c r="D13" s="8">
        <v>83022703</v>
      </c>
      <c r="E13" s="58">
        <v>54722873</v>
      </c>
      <c r="F13" s="58">
        <v>24668025.829999998</v>
      </c>
      <c r="G13" s="8">
        <v>9740292.709999999</v>
      </c>
      <c r="H13" s="8"/>
      <c r="I13" s="12">
        <f>IF(ISERROR(+#REF!/E13)=TRUE,0,++#REF!/E13)</f>
        <v>0</v>
      </c>
      <c r="J13" s="12">
        <f>IF(ISERROR(+G13/E13)=TRUE,0,++G13/E13)</f>
        <v>0.1779930799685901</v>
      </c>
      <c r="K13" s="12">
        <f>IF(ISERROR(+H13/E13)=TRUE,0,++H13/E13)</f>
        <v>0</v>
      </c>
      <c r="L13" s="14">
        <f>+D13-G13</f>
        <v>73282410.290000007</v>
      </c>
    </row>
    <row r="14" spans="1:13" ht="20.100000000000001" customHeight="1" x14ac:dyDescent="0.25">
      <c r="B14" s="7" t="s">
        <v>24</v>
      </c>
      <c r="C14" s="9">
        <v>2790016</v>
      </c>
      <c r="D14" s="9">
        <v>3695312</v>
      </c>
      <c r="E14" s="60">
        <v>2450447</v>
      </c>
      <c r="F14" s="61">
        <v>473602.64</v>
      </c>
      <c r="G14" s="9">
        <v>129261.72</v>
      </c>
      <c r="H14" s="9"/>
      <c r="I14" s="13">
        <f>IF(ISERROR(+#REF!/E14)=TRUE,0,++#REF!/E14)</f>
        <v>0</v>
      </c>
      <c r="J14" s="13">
        <f t="shared" ref="J14:J44" si="0">IF(ISERROR(+G14/E14)=TRUE,0,++G14/E14)</f>
        <v>5.2750261482904959E-2</v>
      </c>
      <c r="K14" s="13">
        <f t="shared" ref="K14:K44" si="1">IF(ISERROR(+H14/E14)=TRUE,0,++H14/E14)</f>
        <v>0</v>
      </c>
      <c r="L14" s="15">
        <f t="shared" ref="L14:L44" si="2">+D14-G14</f>
        <v>3566050.28</v>
      </c>
    </row>
    <row r="15" spans="1:13" ht="20.100000000000001" customHeight="1" x14ac:dyDescent="0.25">
      <c r="B15" s="7" t="s">
        <v>25</v>
      </c>
      <c r="C15" s="9">
        <v>4235882</v>
      </c>
      <c r="D15" s="9">
        <v>5244909</v>
      </c>
      <c r="E15" s="60">
        <v>5244909</v>
      </c>
      <c r="F15" s="61">
        <v>1386890.6799999995</v>
      </c>
      <c r="G15" s="9">
        <v>719508.97000000009</v>
      </c>
      <c r="H15" s="9"/>
      <c r="I15" s="13"/>
      <c r="J15" s="13">
        <f t="shared" si="0"/>
        <v>0.13718235530873846</v>
      </c>
      <c r="K15" s="13">
        <f t="shared" si="1"/>
        <v>0</v>
      </c>
      <c r="L15" s="15">
        <f t="shared" si="2"/>
        <v>4525400.03</v>
      </c>
    </row>
    <row r="16" spans="1:13" ht="20.100000000000001" customHeight="1" x14ac:dyDescent="0.25">
      <c r="B16" s="7" t="s">
        <v>26</v>
      </c>
      <c r="C16" s="9">
        <v>15258030</v>
      </c>
      <c r="D16" s="9">
        <v>27198052</v>
      </c>
      <c r="E16" s="60">
        <v>27045295</v>
      </c>
      <c r="F16" s="61">
        <v>10625052.459999999</v>
      </c>
      <c r="G16" s="9">
        <v>5357156.4299999988</v>
      </c>
      <c r="H16" s="9"/>
      <c r="I16" s="13"/>
      <c r="J16" s="13">
        <f t="shared" si="0"/>
        <v>0.19808090205708603</v>
      </c>
      <c r="K16" s="13">
        <f t="shared" si="1"/>
        <v>0</v>
      </c>
      <c r="L16" s="15">
        <f t="shared" si="2"/>
        <v>21840895.57</v>
      </c>
    </row>
    <row r="17" spans="2:12" ht="20.100000000000001" customHeight="1" x14ac:dyDescent="0.25">
      <c r="B17" s="7" t="s">
        <v>27</v>
      </c>
      <c r="C17" s="9">
        <v>3151200</v>
      </c>
      <c r="D17" s="9">
        <v>4906769</v>
      </c>
      <c r="E17" s="60">
        <v>4906769</v>
      </c>
      <c r="F17" s="61">
        <v>1267359.5999999999</v>
      </c>
      <c r="G17" s="9">
        <v>395703.88999999996</v>
      </c>
      <c r="H17" s="9"/>
      <c r="I17" s="13"/>
      <c r="J17" s="13">
        <f t="shared" si="0"/>
        <v>8.0644491313937944E-2</v>
      </c>
      <c r="K17" s="13">
        <f t="shared" si="1"/>
        <v>0</v>
      </c>
      <c r="L17" s="15">
        <f t="shared" si="2"/>
        <v>4511065.1100000003</v>
      </c>
    </row>
    <row r="18" spans="2:12" ht="20.100000000000001" customHeight="1" x14ac:dyDescent="0.25">
      <c r="B18" s="7" t="s">
        <v>28</v>
      </c>
      <c r="C18" s="9">
        <v>11244927</v>
      </c>
      <c r="D18" s="9">
        <v>14689425</v>
      </c>
      <c r="E18" s="60">
        <v>14689425</v>
      </c>
      <c r="F18" s="61">
        <v>11632051.360000001</v>
      </c>
      <c r="G18" s="9">
        <v>3636013.7000000007</v>
      </c>
      <c r="H18" s="9"/>
      <c r="I18" s="13"/>
      <c r="J18" s="13">
        <f t="shared" si="0"/>
        <v>0.24752593787707827</v>
      </c>
      <c r="K18" s="13">
        <f t="shared" si="1"/>
        <v>0</v>
      </c>
      <c r="L18" s="15">
        <f t="shared" si="2"/>
        <v>11053411.299999999</v>
      </c>
    </row>
    <row r="19" spans="2:12" ht="20.100000000000001" customHeight="1" x14ac:dyDescent="0.25">
      <c r="B19" s="7" t="s">
        <v>29</v>
      </c>
      <c r="C19" s="9">
        <v>12105260</v>
      </c>
      <c r="D19" s="9">
        <v>9240564</v>
      </c>
      <c r="E19" s="60">
        <v>6208162</v>
      </c>
      <c r="F19" s="61">
        <v>942093.3</v>
      </c>
      <c r="G19" s="9">
        <v>634260.05000000005</v>
      </c>
      <c r="H19" s="9"/>
      <c r="I19" s="13"/>
      <c r="J19" s="13">
        <f t="shared" si="0"/>
        <v>0.10216551211131411</v>
      </c>
      <c r="K19" s="13">
        <f t="shared" si="1"/>
        <v>0</v>
      </c>
      <c r="L19" s="15">
        <f t="shared" si="2"/>
        <v>8606303.9499999993</v>
      </c>
    </row>
    <row r="20" spans="2:12" ht="20.100000000000001" customHeight="1" x14ac:dyDescent="0.25">
      <c r="B20" s="7" t="s">
        <v>30</v>
      </c>
      <c r="C20" s="9">
        <v>7768884</v>
      </c>
      <c r="D20" s="9">
        <v>9056258</v>
      </c>
      <c r="E20" s="60">
        <v>8056258</v>
      </c>
      <c r="F20" s="61">
        <v>2334297.87</v>
      </c>
      <c r="G20" s="9">
        <v>1551382.0099999998</v>
      </c>
      <c r="H20" s="9"/>
      <c r="I20" s="13"/>
      <c r="J20" s="13">
        <f t="shared" si="0"/>
        <v>0.19256856098699915</v>
      </c>
      <c r="K20" s="13">
        <f t="shared" si="1"/>
        <v>0</v>
      </c>
      <c r="L20" s="15">
        <f t="shared" si="2"/>
        <v>7504875.9900000002</v>
      </c>
    </row>
    <row r="21" spans="2:12" ht="20.100000000000001" customHeight="1" x14ac:dyDescent="0.25">
      <c r="B21" s="7" t="s">
        <v>31</v>
      </c>
      <c r="C21" s="9">
        <v>3727469</v>
      </c>
      <c r="D21" s="9">
        <v>3701539</v>
      </c>
      <c r="E21" s="60">
        <v>3701539</v>
      </c>
      <c r="F21" s="61">
        <v>1112556.33</v>
      </c>
      <c r="G21" s="9">
        <v>933468.92</v>
      </c>
      <c r="H21" s="9"/>
      <c r="I21" s="13"/>
      <c r="J21" s="13">
        <f t="shared" si="0"/>
        <v>0.25218400238387334</v>
      </c>
      <c r="K21" s="13">
        <f t="shared" si="1"/>
        <v>0</v>
      </c>
      <c r="L21" s="15">
        <f t="shared" si="2"/>
        <v>2768070.08</v>
      </c>
    </row>
    <row r="22" spans="2:12" ht="20.100000000000001" customHeight="1" x14ac:dyDescent="0.25">
      <c r="B22" s="7" t="s">
        <v>32</v>
      </c>
      <c r="C22" s="9">
        <v>2477715</v>
      </c>
      <c r="D22" s="9">
        <v>3577190</v>
      </c>
      <c r="E22" s="60">
        <v>3577190</v>
      </c>
      <c r="F22" s="61">
        <v>2867195.31</v>
      </c>
      <c r="G22" s="9">
        <v>1030105.3100000002</v>
      </c>
      <c r="H22" s="9"/>
      <c r="I22" s="13"/>
      <c r="J22" s="13">
        <f t="shared" si="0"/>
        <v>0.28796494175595932</v>
      </c>
      <c r="K22" s="13">
        <f t="shared" si="1"/>
        <v>0</v>
      </c>
      <c r="L22" s="15">
        <f t="shared" si="2"/>
        <v>2547084.69</v>
      </c>
    </row>
    <row r="23" spans="2:12" ht="20.100000000000001" customHeight="1" x14ac:dyDescent="0.25">
      <c r="B23" s="7" t="s">
        <v>33</v>
      </c>
      <c r="C23" s="9">
        <v>8902854</v>
      </c>
      <c r="D23" s="9">
        <v>8902854</v>
      </c>
      <c r="E23" s="60">
        <v>8902854</v>
      </c>
      <c r="F23" s="61">
        <v>6061545.169999999</v>
      </c>
      <c r="G23" s="9">
        <v>2394985.6799999997</v>
      </c>
      <c r="H23" s="9"/>
      <c r="I23" s="13"/>
      <c r="J23" s="13">
        <f t="shared" si="0"/>
        <v>0.26901324900981188</v>
      </c>
      <c r="K23" s="13">
        <f t="shared" si="1"/>
        <v>0</v>
      </c>
      <c r="L23" s="15">
        <f t="shared" si="2"/>
        <v>6507868.3200000003</v>
      </c>
    </row>
    <row r="24" spans="2:12" ht="20.100000000000001" customHeight="1" x14ac:dyDescent="0.25">
      <c r="B24" s="7" t="s">
        <v>34</v>
      </c>
      <c r="C24" s="9">
        <v>3672835</v>
      </c>
      <c r="D24" s="9">
        <v>5424805</v>
      </c>
      <c r="E24" s="60">
        <v>5424805</v>
      </c>
      <c r="F24" s="61">
        <v>1363455.2</v>
      </c>
      <c r="G24" s="9">
        <v>96117.39</v>
      </c>
      <c r="H24" s="9"/>
      <c r="I24" s="13"/>
      <c r="J24" s="13">
        <f t="shared" si="0"/>
        <v>1.7718128117047524E-2</v>
      </c>
      <c r="K24" s="13">
        <f t="shared" si="1"/>
        <v>0</v>
      </c>
      <c r="L24" s="15">
        <f t="shared" si="2"/>
        <v>5328687.6100000003</v>
      </c>
    </row>
    <row r="25" spans="2:12" ht="20.100000000000001" customHeight="1" x14ac:dyDescent="0.25">
      <c r="B25" s="7" t="s">
        <v>35</v>
      </c>
      <c r="C25" s="9">
        <v>9654599</v>
      </c>
      <c r="D25" s="9">
        <v>19964105</v>
      </c>
      <c r="E25" s="60">
        <v>17964105</v>
      </c>
      <c r="F25" s="61">
        <v>8490935.4100000001</v>
      </c>
      <c r="G25" s="9">
        <v>3183491.6099999994</v>
      </c>
      <c r="H25" s="9"/>
      <c r="I25" s="13"/>
      <c r="J25" s="13">
        <f t="shared" si="0"/>
        <v>0.17721403933009741</v>
      </c>
      <c r="K25" s="13">
        <f t="shared" si="1"/>
        <v>0</v>
      </c>
      <c r="L25" s="15">
        <f t="shared" si="2"/>
        <v>16780613.390000001</v>
      </c>
    </row>
    <row r="26" spans="2:12" ht="20.100000000000001" customHeight="1" x14ac:dyDescent="0.25">
      <c r="B26" s="7" t="s">
        <v>36</v>
      </c>
      <c r="C26" s="9">
        <v>6737178</v>
      </c>
      <c r="D26" s="9">
        <v>8478341</v>
      </c>
      <c r="E26" s="60">
        <v>8478341</v>
      </c>
      <c r="F26" s="61">
        <v>3553999.8699999987</v>
      </c>
      <c r="G26" s="9">
        <v>904912.73000000021</v>
      </c>
      <c r="H26" s="9"/>
      <c r="I26" s="13"/>
      <c r="J26" s="13">
        <f t="shared" si="0"/>
        <v>0.10673228760202028</v>
      </c>
      <c r="K26" s="13">
        <f t="shared" si="1"/>
        <v>0</v>
      </c>
      <c r="L26" s="15">
        <f t="shared" si="2"/>
        <v>7573428.2699999996</v>
      </c>
    </row>
    <row r="27" spans="2:12" ht="20.100000000000001" customHeight="1" x14ac:dyDescent="0.25">
      <c r="B27" s="7" t="s">
        <v>37</v>
      </c>
      <c r="C27" s="9">
        <v>4517491</v>
      </c>
      <c r="D27" s="9">
        <v>6375760</v>
      </c>
      <c r="E27" s="60">
        <v>6375760</v>
      </c>
      <c r="F27" s="61">
        <v>1524356.45</v>
      </c>
      <c r="G27" s="9">
        <v>1091359.68</v>
      </c>
      <c r="H27" s="9"/>
      <c r="I27" s="13"/>
      <c r="J27" s="13">
        <f t="shared" si="0"/>
        <v>0.17117326875541111</v>
      </c>
      <c r="K27" s="13">
        <f t="shared" si="1"/>
        <v>0</v>
      </c>
      <c r="L27" s="15">
        <f t="shared" si="2"/>
        <v>5284400.32</v>
      </c>
    </row>
    <row r="28" spans="2:12" ht="20.100000000000001" customHeight="1" x14ac:dyDescent="0.25">
      <c r="B28" s="7" t="s">
        <v>38</v>
      </c>
      <c r="C28" s="9">
        <v>5676691</v>
      </c>
      <c r="D28" s="9">
        <v>8633865</v>
      </c>
      <c r="E28" s="60">
        <v>5133865</v>
      </c>
      <c r="F28" s="61">
        <v>2029992.77</v>
      </c>
      <c r="G28" s="9">
        <v>1731639.7000000002</v>
      </c>
      <c r="H28" s="9"/>
      <c r="I28" s="13"/>
      <c r="J28" s="13">
        <f t="shared" si="0"/>
        <v>0.33729747470959992</v>
      </c>
      <c r="K28" s="13">
        <f t="shared" si="1"/>
        <v>0</v>
      </c>
      <c r="L28" s="15">
        <f t="shared" si="2"/>
        <v>6902225.2999999998</v>
      </c>
    </row>
    <row r="29" spans="2:12" ht="20.100000000000001" customHeight="1" x14ac:dyDescent="0.25">
      <c r="B29" s="7" t="s">
        <v>39</v>
      </c>
      <c r="C29" s="9">
        <v>1654035</v>
      </c>
      <c r="D29" s="9">
        <v>1716292</v>
      </c>
      <c r="E29" s="60">
        <v>1716292</v>
      </c>
      <c r="F29" s="61">
        <v>882387.37</v>
      </c>
      <c r="G29" s="9">
        <v>251758.69000000003</v>
      </c>
      <c r="H29" s="9"/>
      <c r="I29" s="13"/>
      <c r="J29" s="13">
        <f t="shared" si="0"/>
        <v>0.14668756248936662</v>
      </c>
      <c r="K29" s="13">
        <f t="shared" si="1"/>
        <v>0</v>
      </c>
      <c r="L29" s="15">
        <f t="shared" si="2"/>
        <v>1464533.31</v>
      </c>
    </row>
    <row r="30" spans="2:12" ht="20.100000000000001" customHeight="1" x14ac:dyDescent="0.25">
      <c r="B30" s="7" t="s">
        <v>40</v>
      </c>
      <c r="C30" s="9">
        <v>2747476</v>
      </c>
      <c r="D30" s="9">
        <v>4767040</v>
      </c>
      <c r="E30" s="60">
        <v>4767040</v>
      </c>
      <c r="F30" s="61">
        <v>932442.42</v>
      </c>
      <c r="G30" s="9">
        <v>543377.06000000006</v>
      </c>
      <c r="H30" s="9"/>
      <c r="I30" s="13"/>
      <c r="J30" s="13">
        <f t="shared" si="0"/>
        <v>0.11398625981741291</v>
      </c>
      <c r="K30" s="13">
        <f t="shared" si="1"/>
        <v>0</v>
      </c>
      <c r="L30" s="15">
        <f t="shared" si="2"/>
        <v>4223662.9399999995</v>
      </c>
    </row>
    <row r="31" spans="2:12" ht="20.100000000000001" customHeight="1" x14ac:dyDescent="0.25">
      <c r="B31" s="7" t="s">
        <v>41</v>
      </c>
      <c r="C31" s="9">
        <v>2756867</v>
      </c>
      <c r="D31" s="9">
        <v>6176870</v>
      </c>
      <c r="E31" s="60">
        <v>6176870</v>
      </c>
      <c r="F31" s="61">
        <v>2378771.6799999997</v>
      </c>
      <c r="G31" s="9">
        <v>192551.62</v>
      </c>
      <c r="H31" s="9"/>
      <c r="I31" s="13"/>
      <c r="J31" s="13">
        <f t="shared" si="0"/>
        <v>3.1173008335937131E-2</v>
      </c>
      <c r="K31" s="13">
        <f t="shared" si="1"/>
        <v>0</v>
      </c>
      <c r="L31" s="15">
        <f t="shared" si="2"/>
        <v>5984318.3799999999</v>
      </c>
    </row>
    <row r="32" spans="2:12" ht="20.100000000000001" customHeight="1" x14ac:dyDescent="0.25">
      <c r="B32" s="7" t="s">
        <v>42</v>
      </c>
      <c r="C32" s="9">
        <v>1777857</v>
      </c>
      <c r="D32" s="9">
        <v>4062766</v>
      </c>
      <c r="E32" s="60">
        <v>4062766</v>
      </c>
      <c r="F32" s="61">
        <v>1896405.14</v>
      </c>
      <c r="G32" s="9">
        <v>1287993.2200000002</v>
      </c>
      <c r="H32" s="9"/>
      <c r="I32" s="13"/>
      <c r="J32" s="13">
        <f t="shared" si="0"/>
        <v>0.31702372718487853</v>
      </c>
      <c r="K32" s="13">
        <f t="shared" si="1"/>
        <v>0</v>
      </c>
      <c r="L32" s="15">
        <f t="shared" si="2"/>
        <v>2774772.78</v>
      </c>
    </row>
    <row r="33" spans="2:12" ht="20.100000000000001" customHeight="1" x14ac:dyDescent="0.25">
      <c r="B33" s="7" t="s">
        <v>43</v>
      </c>
      <c r="C33" s="9">
        <v>2204673</v>
      </c>
      <c r="D33" s="9">
        <v>2327214</v>
      </c>
      <c r="E33" s="60">
        <v>2327214</v>
      </c>
      <c r="F33" s="61">
        <v>855019.69</v>
      </c>
      <c r="G33" s="9">
        <v>363620.06000000006</v>
      </c>
      <c r="H33" s="9"/>
      <c r="I33" s="13"/>
      <c r="J33" s="13">
        <f t="shared" si="0"/>
        <v>0.15624693732505909</v>
      </c>
      <c r="K33" s="13">
        <f t="shared" si="1"/>
        <v>0</v>
      </c>
      <c r="L33" s="15">
        <f t="shared" si="2"/>
        <v>1963593.94</v>
      </c>
    </row>
    <row r="34" spans="2:12" ht="20.100000000000001" customHeight="1" x14ac:dyDescent="0.25">
      <c r="B34" s="7" t="s">
        <v>44</v>
      </c>
      <c r="C34" s="9">
        <v>2233315</v>
      </c>
      <c r="D34" s="9">
        <v>2058009</v>
      </c>
      <c r="E34" s="60">
        <v>2058009</v>
      </c>
      <c r="F34" s="61">
        <v>309758.52</v>
      </c>
      <c r="G34" s="9">
        <v>153235.88000000003</v>
      </c>
      <c r="H34" s="9"/>
      <c r="I34" s="13"/>
      <c r="J34" s="13">
        <f t="shared" si="0"/>
        <v>7.445831383633407E-2</v>
      </c>
      <c r="K34" s="13">
        <f t="shared" si="1"/>
        <v>0</v>
      </c>
      <c r="L34" s="15">
        <f t="shared" si="2"/>
        <v>1904773.1199999999</v>
      </c>
    </row>
    <row r="35" spans="2:12" ht="20.100000000000001" customHeight="1" x14ac:dyDescent="0.25">
      <c r="B35" s="7" t="s">
        <v>45</v>
      </c>
      <c r="C35" s="9">
        <v>3342733</v>
      </c>
      <c r="D35" s="9">
        <v>5327153</v>
      </c>
      <c r="E35" s="60">
        <v>5327153</v>
      </c>
      <c r="F35" s="61">
        <v>3932455.52</v>
      </c>
      <c r="G35" s="9">
        <v>547129.79</v>
      </c>
      <c r="H35" s="9"/>
      <c r="I35" s="13"/>
      <c r="J35" s="13">
        <f t="shared" si="0"/>
        <v>0.10270585245064297</v>
      </c>
      <c r="K35" s="13">
        <f t="shared" si="1"/>
        <v>0</v>
      </c>
      <c r="L35" s="15">
        <f t="shared" si="2"/>
        <v>4780023.21</v>
      </c>
    </row>
    <row r="36" spans="2:12" ht="20.100000000000001" customHeight="1" x14ac:dyDescent="0.25">
      <c r="B36" s="7" t="s">
        <v>46</v>
      </c>
      <c r="C36" s="9">
        <v>1203795</v>
      </c>
      <c r="D36" s="9">
        <v>4300620</v>
      </c>
      <c r="E36" s="60">
        <v>19300620</v>
      </c>
      <c r="F36" s="61">
        <v>3023772.4699999997</v>
      </c>
      <c r="G36" s="9">
        <v>1830288.3699999999</v>
      </c>
      <c r="H36" s="9"/>
      <c r="I36" s="13"/>
      <c r="J36" s="13">
        <f t="shared" si="0"/>
        <v>9.4830547930584611E-2</v>
      </c>
      <c r="K36" s="13">
        <f t="shared" si="1"/>
        <v>0</v>
      </c>
      <c r="L36" s="15">
        <f t="shared" si="2"/>
        <v>2470331.63</v>
      </c>
    </row>
    <row r="37" spans="2:12" ht="20.100000000000001" customHeight="1" x14ac:dyDescent="0.25">
      <c r="B37" s="7" t="s">
        <v>47</v>
      </c>
      <c r="C37" s="9">
        <v>0</v>
      </c>
      <c r="D37" s="9">
        <v>1018415</v>
      </c>
      <c r="E37" s="60">
        <v>1018415</v>
      </c>
      <c r="F37" s="61">
        <v>779313.08000000019</v>
      </c>
      <c r="G37" s="9">
        <v>549272.31000000006</v>
      </c>
      <c r="H37" s="9"/>
      <c r="I37" s="13"/>
      <c r="J37" s="13">
        <f t="shared" si="0"/>
        <v>0.53934035731995311</v>
      </c>
      <c r="K37" s="13">
        <f t="shared" si="1"/>
        <v>0</v>
      </c>
      <c r="L37" s="15">
        <f t="shared" si="2"/>
        <v>469142.68999999994</v>
      </c>
    </row>
    <row r="38" spans="2:12" ht="20.100000000000001" customHeight="1" x14ac:dyDescent="0.25">
      <c r="B38" s="7" t="s">
        <v>48</v>
      </c>
      <c r="C38" s="9">
        <v>1693524</v>
      </c>
      <c r="D38" s="9">
        <v>7576020</v>
      </c>
      <c r="E38" s="60">
        <v>6576020</v>
      </c>
      <c r="F38" s="61">
        <v>643882.66</v>
      </c>
      <c r="G38" s="9">
        <v>157565</v>
      </c>
      <c r="H38" s="9"/>
      <c r="I38" s="13"/>
      <c r="J38" s="13">
        <f t="shared" si="0"/>
        <v>2.396054148253807E-2</v>
      </c>
      <c r="K38" s="13">
        <f t="shared" si="1"/>
        <v>0</v>
      </c>
      <c r="L38" s="15">
        <f t="shared" si="2"/>
        <v>7418455</v>
      </c>
    </row>
    <row r="39" spans="2:12" ht="20.100000000000001" customHeight="1" x14ac:dyDescent="0.25">
      <c r="B39" s="7" t="s">
        <v>49</v>
      </c>
      <c r="C39" s="9">
        <v>832994</v>
      </c>
      <c r="D39" s="9">
        <v>865232</v>
      </c>
      <c r="E39" s="60">
        <v>865232</v>
      </c>
      <c r="F39" s="61">
        <v>63279.19</v>
      </c>
      <c r="G39" s="9">
        <v>14795</v>
      </c>
      <c r="H39" s="9"/>
      <c r="I39" s="13"/>
      <c r="J39" s="13">
        <f t="shared" si="0"/>
        <v>1.7099460029217597E-2</v>
      </c>
      <c r="K39" s="13">
        <f t="shared" si="1"/>
        <v>0</v>
      </c>
      <c r="L39" s="15">
        <f t="shared" si="2"/>
        <v>850437</v>
      </c>
    </row>
    <row r="40" spans="2:12" ht="20.100000000000001" customHeight="1" x14ac:dyDescent="0.25">
      <c r="B40" s="7" t="s">
        <v>50</v>
      </c>
      <c r="C40" s="9">
        <v>958257</v>
      </c>
      <c r="D40" s="9">
        <v>3699916</v>
      </c>
      <c r="E40" s="60">
        <v>3699916</v>
      </c>
      <c r="F40" s="61">
        <v>369902.25</v>
      </c>
      <c r="G40" s="9">
        <v>83221.25</v>
      </c>
      <c r="H40" s="9"/>
      <c r="I40" s="13"/>
      <c r="J40" s="13">
        <f t="shared" si="0"/>
        <v>2.249274037572745E-2</v>
      </c>
      <c r="K40" s="13">
        <f t="shared" si="1"/>
        <v>0</v>
      </c>
      <c r="L40" s="15">
        <f t="shared" si="2"/>
        <v>3616694.75</v>
      </c>
    </row>
    <row r="41" spans="2:12" ht="20.100000000000001" customHeight="1" x14ac:dyDescent="0.25">
      <c r="B41" s="7" t="s">
        <v>51</v>
      </c>
      <c r="C41" s="9">
        <v>4507711</v>
      </c>
      <c r="D41" s="9">
        <v>6943141</v>
      </c>
      <c r="E41" s="60">
        <v>6943141</v>
      </c>
      <c r="F41" s="61">
        <v>3891676.01</v>
      </c>
      <c r="G41" s="9">
        <v>1926707.88</v>
      </c>
      <c r="H41" s="9"/>
      <c r="I41" s="13"/>
      <c r="J41" s="13">
        <f t="shared" si="0"/>
        <v>0.27749801998835971</v>
      </c>
      <c r="K41" s="13">
        <f t="shared" si="1"/>
        <v>0</v>
      </c>
      <c r="L41" s="15">
        <f t="shared" si="2"/>
        <v>5016433.12</v>
      </c>
    </row>
    <row r="42" spans="2:12" ht="20.100000000000001" customHeight="1" x14ac:dyDescent="0.25">
      <c r="B42" s="7" t="s">
        <v>52</v>
      </c>
      <c r="C42" s="9">
        <v>5232694</v>
      </c>
      <c r="D42" s="9">
        <v>8280939</v>
      </c>
      <c r="E42" s="60">
        <v>8280939</v>
      </c>
      <c r="F42" s="61">
        <v>1764251.2899999998</v>
      </c>
      <c r="G42" s="9">
        <v>1722139.9999999998</v>
      </c>
      <c r="H42" s="9"/>
      <c r="I42" s="13"/>
      <c r="J42" s="13">
        <f t="shared" si="0"/>
        <v>0.20796433834375544</v>
      </c>
      <c r="K42" s="13">
        <f t="shared" si="1"/>
        <v>0</v>
      </c>
      <c r="L42" s="15">
        <f t="shared" si="2"/>
        <v>6558799</v>
      </c>
    </row>
    <row r="43" spans="2:12" ht="20.100000000000001" customHeight="1" x14ac:dyDescent="0.25">
      <c r="B43" s="7" t="s">
        <v>53</v>
      </c>
      <c r="C43" s="9">
        <v>7382104</v>
      </c>
      <c r="D43" s="9">
        <v>17019007</v>
      </c>
      <c r="E43" s="60">
        <v>16019007</v>
      </c>
      <c r="F43" s="61">
        <v>4993688.9299999988</v>
      </c>
      <c r="G43" s="9">
        <v>3314271.2099999995</v>
      </c>
      <c r="H43" s="9"/>
      <c r="I43" s="13"/>
      <c r="J43" s="13">
        <f t="shared" si="0"/>
        <v>0.20689617090497553</v>
      </c>
      <c r="K43" s="13">
        <f t="shared" si="1"/>
        <v>0</v>
      </c>
      <c r="L43" s="15">
        <f t="shared" si="2"/>
        <v>13704735.790000001</v>
      </c>
    </row>
    <row r="44" spans="2:12" ht="20.100000000000001" customHeight="1" x14ac:dyDescent="0.25">
      <c r="B44" s="7" t="s">
        <v>54</v>
      </c>
      <c r="C44" s="9">
        <v>436415</v>
      </c>
      <c r="D44" s="9">
        <v>6853112</v>
      </c>
      <c r="E44" s="60">
        <v>8597977</v>
      </c>
      <c r="F44" s="61">
        <v>2340898.9900000002</v>
      </c>
      <c r="G44" s="9">
        <v>1758475.24</v>
      </c>
      <c r="H44" s="9"/>
      <c r="I44" s="13"/>
      <c r="J44" s="13">
        <f t="shared" si="0"/>
        <v>0.20452197534373492</v>
      </c>
      <c r="K44" s="13">
        <f t="shared" si="1"/>
        <v>0</v>
      </c>
      <c r="L44" s="15">
        <f t="shared" si="2"/>
        <v>5094636.76</v>
      </c>
    </row>
    <row r="45" spans="2:12" ht="23.25" customHeight="1" x14ac:dyDescent="0.25">
      <c r="B45" s="54" t="s">
        <v>4</v>
      </c>
      <c r="C45" s="55">
        <f t="shared" ref="C45:H45" si="3">SUM(C13:C44)</f>
        <v>214674734</v>
      </c>
      <c r="D45" s="55">
        <f t="shared" si="3"/>
        <v>305104197</v>
      </c>
      <c r="E45" s="55">
        <f t="shared" si="3"/>
        <v>280619208</v>
      </c>
      <c r="F45" s="55">
        <f t="shared" si="3"/>
        <v>109391315.45999998</v>
      </c>
      <c r="G45" s="55">
        <f t="shared" si="3"/>
        <v>48226063.080000006</v>
      </c>
      <c r="H45" s="55">
        <f t="shared" si="3"/>
        <v>0</v>
      </c>
      <c r="I45" s="56">
        <f>IF(ISERROR(+#REF!/E45)=TRUE,0,++#REF!/E45)</f>
        <v>0</v>
      </c>
      <c r="J45" s="56">
        <f>IF(ISERROR(+G45/E45)=TRUE,0,++G45/E45)</f>
        <v>0.1718558876411625</v>
      </c>
      <c r="K45" s="56">
        <f>IF(ISERROR(+H45/E45)=TRUE,0,++H45/E45)</f>
        <v>0</v>
      </c>
      <c r="L45" s="57">
        <f>SUM(L13:L44)</f>
        <v>256878133.92000002</v>
      </c>
    </row>
    <row r="46" spans="2:12" x14ac:dyDescent="0.2">
      <c r="B46" s="11" t="s">
        <v>62</v>
      </c>
    </row>
    <row r="48" spans="2:12" s="22" customFormat="1" x14ac:dyDescent="0.25">
      <c r="K48" s="26"/>
    </row>
    <row r="49" spans="2:11" s="24" customFormat="1" x14ac:dyDescent="0.25">
      <c r="K49" s="25"/>
    </row>
    <row r="50" spans="2:11" s="24" customFormat="1" x14ac:dyDescent="0.25">
      <c r="C50" s="24">
        <v>1000000</v>
      </c>
      <c r="K50" s="25"/>
    </row>
    <row r="51" spans="2:11" s="24" customFormat="1" x14ac:dyDescent="0.25">
      <c r="B51" s="32" t="s">
        <v>55</v>
      </c>
      <c r="C51" s="32" t="s">
        <v>3</v>
      </c>
      <c r="D51" s="32" t="s">
        <v>2</v>
      </c>
      <c r="E51" s="33" t="s">
        <v>18</v>
      </c>
      <c r="F51" s="33" t="s">
        <v>19</v>
      </c>
      <c r="G51" s="33" t="s">
        <v>59</v>
      </c>
      <c r="K51" s="25"/>
    </row>
    <row r="52" spans="2:11" s="24" customFormat="1" x14ac:dyDescent="0.25">
      <c r="B52" s="24" t="s">
        <v>56</v>
      </c>
      <c r="C52" s="41">
        <f>+C45/$C$50</f>
        <v>214.674734</v>
      </c>
      <c r="D52" s="41">
        <f>+D45/$C$50</f>
        <v>305.104197</v>
      </c>
      <c r="E52" s="41">
        <f>+E45/$C$50</f>
        <v>280.61920800000001</v>
      </c>
      <c r="F52" s="41">
        <f>+F45/$C$50</f>
        <v>109.39131545999997</v>
      </c>
      <c r="G52" s="41">
        <f>+G45/$C$50</f>
        <v>48.226063080000003</v>
      </c>
      <c r="K52" s="25"/>
    </row>
    <row r="53" spans="2:11" s="24" customFormat="1" x14ac:dyDescent="0.25">
      <c r="C53" s="41"/>
      <c r="D53" s="41"/>
      <c r="E53" s="41"/>
      <c r="F53" s="41"/>
      <c r="G53" s="41"/>
      <c r="K53" s="25"/>
    </row>
    <row r="54" spans="2:11" s="24" customFormat="1" x14ac:dyDescent="0.25">
      <c r="C54" s="41"/>
      <c r="D54" s="41"/>
      <c r="E54" s="41"/>
      <c r="F54" s="41"/>
      <c r="G54" s="41"/>
      <c r="K54" s="25"/>
    </row>
    <row r="55" spans="2:11" s="24" customFormat="1" x14ac:dyDescent="0.25">
      <c r="C55" s="41"/>
      <c r="D55" s="41"/>
      <c r="E55" s="41"/>
      <c r="F55" s="41"/>
      <c r="G55" s="41"/>
      <c r="K55" s="25"/>
    </row>
    <row r="56" spans="2:11" s="24" customFormat="1" x14ac:dyDescent="0.25">
      <c r="K56" s="25"/>
    </row>
    <row r="57" spans="2:11" s="24" customFormat="1" x14ac:dyDescent="0.25">
      <c r="K57" s="25"/>
    </row>
    <row r="58" spans="2:11" s="24" customFormat="1" x14ac:dyDescent="0.25">
      <c r="K58" s="25"/>
    </row>
    <row r="59" spans="2:11" s="24" customFormat="1" x14ac:dyDescent="0.25">
      <c r="K59" s="25"/>
    </row>
    <row r="60" spans="2:11" s="24" customFormat="1" x14ac:dyDescent="0.25">
      <c r="K60" s="25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4"/>
  <sheetViews>
    <sheetView showGridLines="0" zoomScale="175" zoomScaleNormal="175" workbookViewId="0">
      <selection activeCell="F14" sqref="F1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x14ac:dyDescent="0.25">
      <c r="A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x14ac:dyDescent="0.25">
      <c r="A3"/>
      <c r="B3" s="49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50" customFormat="1" x14ac:dyDescent="0.25">
      <c r="A4"/>
      <c r="B4" s="49"/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61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3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63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6" t="s">
        <v>23</v>
      </c>
      <c r="C13" s="43">
        <v>0</v>
      </c>
      <c r="D13" s="43">
        <v>5605042</v>
      </c>
      <c r="E13" s="64">
        <v>5605042</v>
      </c>
      <c r="F13" s="64">
        <v>14230</v>
      </c>
      <c r="G13" s="43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5605042</v>
      </c>
    </row>
    <row r="14" spans="1:13" ht="20.100000000000001" customHeight="1" x14ac:dyDescent="0.25">
      <c r="B14" s="27" t="s">
        <v>25</v>
      </c>
      <c r="C14" s="44">
        <v>0</v>
      </c>
      <c r="D14" s="44">
        <v>279196</v>
      </c>
      <c r="E14" s="65">
        <v>279196</v>
      </c>
      <c r="F14" s="65">
        <v>0</v>
      </c>
      <c r="G14" s="44">
        <v>0</v>
      </c>
      <c r="H14" s="28"/>
      <c r="I14" s="29"/>
      <c r="J14" s="13">
        <f t="shared" ref="J14:J16" si="0">IF(ISERROR(+G14/E14)=TRUE,0,++G14/E14)</f>
        <v>0</v>
      </c>
      <c r="K14" s="13">
        <f t="shared" ref="K14:K16" si="1">IF(ISERROR(+H14/E14)=TRUE,0,++H14/E14)</f>
        <v>0</v>
      </c>
      <c r="L14" s="15">
        <f t="shared" ref="L14:L16" si="2">+D14-G14</f>
        <v>279196</v>
      </c>
    </row>
    <row r="15" spans="1:13" ht="20.100000000000001" customHeight="1" x14ac:dyDescent="0.25">
      <c r="B15" s="27" t="s">
        <v>60</v>
      </c>
      <c r="C15" s="44">
        <v>0</v>
      </c>
      <c r="D15" s="44">
        <v>323118</v>
      </c>
      <c r="E15" s="65">
        <v>323118</v>
      </c>
      <c r="F15" s="65">
        <v>0</v>
      </c>
      <c r="G15" s="44">
        <v>0</v>
      </c>
      <c r="H15" s="28"/>
      <c r="I15" s="29"/>
      <c r="J15" s="13">
        <f t="shared" si="0"/>
        <v>0</v>
      </c>
      <c r="K15" s="13">
        <f t="shared" si="1"/>
        <v>0</v>
      </c>
      <c r="L15" s="15">
        <f t="shared" si="2"/>
        <v>323118</v>
      </c>
    </row>
    <row r="16" spans="1:13" ht="20.100000000000001" customHeight="1" x14ac:dyDescent="0.25">
      <c r="B16" s="27" t="s">
        <v>38</v>
      </c>
      <c r="C16" s="44">
        <v>0</v>
      </c>
      <c r="D16" s="44">
        <v>145070</v>
      </c>
      <c r="E16" s="65">
        <v>145070</v>
      </c>
      <c r="F16" s="65">
        <v>0</v>
      </c>
      <c r="G16" s="44">
        <v>0</v>
      </c>
      <c r="H16" s="28"/>
      <c r="I16" s="29"/>
      <c r="J16" s="13">
        <f t="shared" si="0"/>
        <v>0</v>
      </c>
      <c r="K16" s="13">
        <f t="shared" si="1"/>
        <v>0</v>
      </c>
      <c r="L16" s="15">
        <f t="shared" si="2"/>
        <v>145070</v>
      </c>
    </row>
    <row r="17" spans="2:12" ht="20.100000000000001" customHeight="1" x14ac:dyDescent="0.25">
      <c r="B17" s="7" t="s">
        <v>47</v>
      </c>
      <c r="C17" s="45">
        <v>249028005</v>
      </c>
      <c r="D17" s="44">
        <v>197430800</v>
      </c>
      <c r="E17" s="65">
        <v>27993732</v>
      </c>
      <c r="F17" s="66">
        <v>5002705.6400000006</v>
      </c>
      <c r="G17" s="45">
        <v>2594230.1800000002</v>
      </c>
      <c r="H17" s="9"/>
      <c r="I17" s="13"/>
      <c r="J17" s="13">
        <f t="shared" ref="J17:J18" si="3">IF(ISERROR(+G17/E17)=TRUE,0,++G17/E17)</f>
        <v>9.2671823106686882E-2</v>
      </c>
      <c r="K17" s="13">
        <f t="shared" ref="K17:K18" si="4">IF(ISERROR(+H17/E17)=TRUE,0,++H17/E17)</f>
        <v>0</v>
      </c>
      <c r="L17" s="15">
        <f t="shared" ref="L17:L18" si="5">+D17-G17</f>
        <v>194836569.81999999</v>
      </c>
    </row>
    <row r="18" spans="2:12" ht="20.100000000000001" customHeight="1" x14ac:dyDescent="0.25">
      <c r="B18" s="7" t="s">
        <v>51</v>
      </c>
      <c r="C18" s="45">
        <v>0</v>
      </c>
      <c r="D18" s="45">
        <v>25067</v>
      </c>
      <c r="E18" s="66">
        <v>25067</v>
      </c>
      <c r="F18" s="66">
        <v>0</v>
      </c>
      <c r="G18" s="45">
        <v>0</v>
      </c>
      <c r="H18" s="9"/>
      <c r="I18" s="13">
        <f>IF(ISERROR(+#REF!/E18)=TRUE,0,++#REF!/E18)</f>
        <v>0</v>
      </c>
      <c r="J18" s="13">
        <f t="shared" si="3"/>
        <v>0</v>
      </c>
      <c r="K18" s="13">
        <f t="shared" si="4"/>
        <v>0</v>
      </c>
      <c r="L18" s="15">
        <f t="shared" si="5"/>
        <v>25067</v>
      </c>
    </row>
    <row r="19" spans="2:12" ht="20.100000000000001" customHeight="1" x14ac:dyDescent="0.25">
      <c r="B19" s="7" t="s">
        <v>52</v>
      </c>
      <c r="C19" s="45">
        <v>0</v>
      </c>
      <c r="D19" s="45">
        <v>79104</v>
      </c>
      <c r="E19" s="66">
        <v>79104</v>
      </c>
      <c r="F19" s="66">
        <v>0</v>
      </c>
      <c r="G19" s="45">
        <v>0</v>
      </c>
      <c r="H19" s="9"/>
      <c r="I19" s="13">
        <f>IF(ISERROR(+#REF!/E19)=TRUE,0,++#REF!/E19)</f>
        <v>0</v>
      </c>
      <c r="J19" s="13">
        <f>IF(ISERROR(+G19/E19)=TRUE,0,++G19/E19)</f>
        <v>0</v>
      </c>
      <c r="K19" s="13">
        <f>IF(ISERROR(+H19/E19)=TRUE,0,++H19/E19)</f>
        <v>0</v>
      </c>
      <c r="L19" s="15">
        <f>+D19-G19</f>
        <v>79104</v>
      </c>
    </row>
    <row r="20" spans="2:12" ht="23.25" customHeight="1" x14ac:dyDescent="0.25">
      <c r="B20" s="54" t="s">
        <v>4</v>
      </c>
      <c r="C20" s="67">
        <f t="shared" ref="C20:H20" si="6">SUM(C13:C19)</f>
        <v>249028005</v>
      </c>
      <c r="D20" s="67">
        <f t="shared" si="6"/>
        <v>203887397</v>
      </c>
      <c r="E20" s="67">
        <f t="shared" si="6"/>
        <v>34450329</v>
      </c>
      <c r="F20" s="67">
        <f t="shared" si="6"/>
        <v>5016935.6400000006</v>
      </c>
      <c r="G20" s="67">
        <f t="shared" si="6"/>
        <v>2594230.1800000002</v>
      </c>
      <c r="H20" s="55">
        <f t="shared" si="6"/>
        <v>0</v>
      </c>
      <c r="I20" s="56">
        <f>IF(ISERROR(+#REF!/E20)=TRUE,0,++#REF!/E20)</f>
        <v>0</v>
      </c>
      <c r="J20" s="56">
        <f>IF(ISERROR(+G20/E20)=TRUE,0,++G20/E20)</f>
        <v>7.5303495069669726E-2</v>
      </c>
      <c r="K20" s="56">
        <f>IF(ISERROR(+H20/E20)=TRUE,0,++H20/E20)</f>
        <v>0</v>
      </c>
      <c r="L20" s="57">
        <f>SUM(L13:L19)</f>
        <v>201293166.81999999</v>
      </c>
    </row>
    <row r="21" spans="2:12" x14ac:dyDescent="0.2">
      <c r="B21" s="11" t="s">
        <v>62</v>
      </c>
    </row>
    <row r="22" spans="2:12" s="22" customFormat="1" x14ac:dyDescent="0.25">
      <c r="K22" s="26"/>
    </row>
    <row r="23" spans="2:12" s="22" customFormat="1" x14ac:dyDescent="0.25">
      <c r="K23" s="26"/>
    </row>
    <row r="24" spans="2:12" s="24" customFormat="1" x14ac:dyDescent="0.25">
      <c r="K24" s="25"/>
    </row>
    <row r="25" spans="2:12" s="24" customFormat="1" x14ac:dyDescent="0.25">
      <c r="B25" s="24">
        <v>1000000</v>
      </c>
      <c r="K25" s="25"/>
    </row>
    <row r="26" spans="2:12" s="24" customFormat="1" x14ac:dyDescent="0.25">
      <c r="B26" s="32" t="s">
        <v>55</v>
      </c>
      <c r="C26" s="32" t="s">
        <v>3</v>
      </c>
      <c r="D26" s="32" t="s">
        <v>2</v>
      </c>
      <c r="E26" s="33" t="s">
        <v>18</v>
      </c>
      <c r="F26" s="33" t="s">
        <v>57</v>
      </c>
      <c r="G26" s="33" t="s">
        <v>59</v>
      </c>
      <c r="K26" s="25"/>
    </row>
    <row r="27" spans="2:12" s="24" customFormat="1" x14ac:dyDescent="0.25">
      <c r="B27" s="24" t="s">
        <v>56</v>
      </c>
      <c r="C27" s="41">
        <f>+C20/$B$25</f>
        <v>249.02800500000001</v>
      </c>
      <c r="D27" s="41">
        <f t="shared" ref="D27:G27" si="7">+D20/$B$25</f>
        <v>203.88739699999999</v>
      </c>
      <c r="E27" s="41">
        <f t="shared" si="7"/>
        <v>34.450329000000004</v>
      </c>
      <c r="F27" s="41">
        <f t="shared" si="7"/>
        <v>5.0169356400000007</v>
      </c>
      <c r="G27" s="41">
        <f t="shared" si="7"/>
        <v>2.5942301800000003</v>
      </c>
      <c r="K27" s="25"/>
    </row>
    <row r="28" spans="2:12" s="24" customFormat="1" x14ac:dyDescent="0.25">
      <c r="C28" s="41"/>
      <c r="D28" s="41"/>
      <c r="E28" s="41"/>
      <c r="F28" s="41"/>
      <c r="G28" s="41"/>
      <c r="K28" s="25"/>
    </row>
    <row r="29" spans="2:12" s="24" customFormat="1" x14ac:dyDescent="0.25">
      <c r="C29" s="41"/>
      <c r="D29" s="41"/>
      <c r="E29" s="41"/>
      <c r="F29" s="41"/>
      <c r="G29" s="41"/>
      <c r="K29" s="25"/>
    </row>
    <row r="30" spans="2:12" s="24" customFormat="1" x14ac:dyDescent="0.25">
      <c r="C30" s="41"/>
      <c r="D30" s="41"/>
      <c r="E30" s="41"/>
      <c r="F30" s="41"/>
      <c r="G30" s="41"/>
      <c r="K30" s="25"/>
    </row>
    <row r="31" spans="2:12" s="24" customFormat="1" x14ac:dyDescent="0.25">
      <c r="K31" s="25"/>
    </row>
    <row r="32" spans="2:12" s="24" customFormat="1" x14ac:dyDescent="0.25">
      <c r="K32" s="25"/>
    </row>
    <row r="33" spans="11:11" s="24" customFormat="1" x14ac:dyDescent="0.25">
      <c r="K33" s="25"/>
    </row>
    <row r="34" spans="11:11" s="24" customFormat="1" x14ac:dyDescent="0.25">
      <c r="K34" s="25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60" zoomScaleNormal="160" workbookViewId="0">
      <selection activeCell="F11" sqref="F11:F12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x14ac:dyDescent="0.25">
      <c r="A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x14ac:dyDescent="0.25">
      <c r="A3"/>
      <c r="B3" s="49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50" customFormat="1" x14ac:dyDescent="0.25">
      <c r="A4"/>
      <c r="B4" s="49"/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61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3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63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18" t="s">
        <v>23</v>
      </c>
      <c r="C13" s="46">
        <v>0</v>
      </c>
      <c r="D13" s="46">
        <v>5359415</v>
      </c>
      <c r="E13" s="62">
        <v>5359415</v>
      </c>
      <c r="F13" s="62">
        <v>586879.28</v>
      </c>
      <c r="G13" s="43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5359415</v>
      </c>
    </row>
    <row r="14" spans="1:13" ht="20.100000000000001" customHeight="1" x14ac:dyDescent="0.25">
      <c r="B14" s="31" t="s">
        <v>24</v>
      </c>
      <c r="C14" s="47">
        <v>0</v>
      </c>
      <c r="D14" s="47">
        <v>6742978</v>
      </c>
      <c r="E14" s="63">
        <v>6742978</v>
      </c>
      <c r="F14" s="63">
        <v>3557581.2600000002</v>
      </c>
      <c r="G14" s="44">
        <v>826550.65999999992</v>
      </c>
      <c r="H14" s="28"/>
      <c r="I14" s="29"/>
      <c r="J14" s="29">
        <f t="shared" ref="J14:J44" si="0">IF(ISERROR(+G14/E14)=TRUE,0,++G14/E14)</f>
        <v>0.12257946859681285</v>
      </c>
      <c r="K14" s="29">
        <f t="shared" ref="K14:K44" si="1">IF(ISERROR(+H14/E14)=TRUE,0,++H14/E14)</f>
        <v>0</v>
      </c>
      <c r="L14" s="30">
        <f t="shared" ref="L14:L44" si="2">+D14-G14</f>
        <v>5916427.3399999999</v>
      </c>
    </row>
    <row r="15" spans="1:13" ht="20.100000000000001" customHeight="1" x14ac:dyDescent="0.25">
      <c r="B15" s="31" t="s">
        <v>25</v>
      </c>
      <c r="C15" s="47">
        <v>0</v>
      </c>
      <c r="D15" s="47">
        <v>10816786</v>
      </c>
      <c r="E15" s="63">
        <v>10836036</v>
      </c>
      <c r="F15" s="63">
        <v>6643397.8599999985</v>
      </c>
      <c r="G15" s="44">
        <v>2986956.1900000004</v>
      </c>
      <c r="H15" s="28"/>
      <c r="I15" s="29"/>
      <c r="J15" s="29">
        <f t="shared" si="0"/>
        <v>0.27565026454323338</v>
      </c>
      <c r="K15" s="29">
        <f t="shared" si="1"/>
        <v>0</v>
      </c>
      <c r="L15" s="30">
        <f t="shared" si="2"/>
        <v>7829829.8099999996</v>
      </c>
    </row>
    <row r="16" spans="1:13" ht="20.100000000000001" customHeight="1" x14ac:dyDescent="0.25">
      <c r="B16" s="31" t="s">
        <v>26</v>
      </c>
      <c r="C16" s="47">
        <v>0</v>
      </c>
      <c r="D16" s="47">
        <v>9676243</v>
      </c>
      <c r="E16" s="63">
        <v>10330075</v>
      </c>
      <c r="F16" s="63">
        <v>7262621.9000000004</v>
      </c>
      <c r="G16" s="44">
        <v>4541371.8599999994</v>
      </c>
      <c r="H16" s="28"/>
      <c r="I16" s="29"/>
      <c r="J16" s="29">
        <f t="shared" si="0"/>
        <v>0.43962622343012991</v>
      </c>
      <c r="K16" s="29">
        <f t="shared" si="1"/>
        <v>0</v>
      </c>
      <c r="L16" s="30">
        <f t="shared" si="2"/>
        <v>5134871.1400000006</v>
      </c>
    </row>
    <row r="17" spans="2:12" ht="20.100000000000001" customHeight="1" x14ac:dyDescent="0.25">
      <c r="B17" s="31" t="s">
        <v>27</v>
      </c>
      <c r="C17" s="47">
        <v>0</v>
      </c>
      <c r="D17" s="47">
        <v>2353818</v>
      </c>
      <c r="E17" s="63">
        <v>2353818</v>
      </c>
      <c r="F17" s="63">
        <v>939295.16</v>
      </c>
      <c r="G17" s="44">
        <v>774032.5</v>
      </c>
      <c r="H17" s="28"/>
      <c r="I17" s="29"/>
      <c r="J17" s="29">
        <f t="shared" si="0"/>
        <v>0.32884126980080874</v>
      </c>
      <c r="K17" s="29">
        <f t="shared" si="1"/>
        <v>0</v>
      </c>
      <c r="L17" s="30">
        <f t="shared" si="2"/>
        <v>1579785.5</v>
      </c>
    </row>
    <row r="18" spans="2:12" ht="20.100000000000001" customHeight="1" x14ac:dyDescent="0.25">
      <c r="B18" s="31" t="s">
        <v>28</v>
      </c>
      <c r="C18" s="47">
        <v>0</v>
      </c>
      <c r="D18" s="47">
        <v>28037840</v>
      </c>
      <c r="E18" s="63">
        <v>28037840</v>
      </c>
      <c r="F18" s="63">
        <v>16264455.66</v>
      </c>
      <c r="G18" s="44">
        <v>8461097.3300000001</v>
      </c>
      <c r="H18" s="28"/>
      <c r="I18" s="29"/>
      <c r="J18" s="29">
        <f t="shared" si="0"/>
        <v>0.30177422119535602</v>
      </c>
      <c r="K18" s="29">
        <f t="shared" si="1"/>
        <v>0</v>
      </c>
      <c r="L18" s="30">
        <f t="shared" si="2"/>
        <v>19576742.670000002</v>
      </c>
    </row>
    <row r="19" spans="2:12" ht="20.100000000000001" customHeight="1" x14ac:dyDescent="0.25">
      <c r="B19" s="31" t="s">
        <v>29</v>
      </c>
      <c r="C19" s="47">
        <v>0</v>
      </c>
      <c r="D19" s="47">
        <v>21327852</v>
      </c>
      <c r="E19" s="63">
        <v>21329293</v>
      </c>
      <c r="F19" s="63">
        <v>9490936.959999999</v>
      </c>
      <c r="G19" s="44">
        <v>6090756.0599999996</v>
      </c>
      <c r="H19" s="28"/>
      <c r="I19" s="29"/>
      <c r="J19" s="29">
        <f t="shared" si="0"/>
        <v>0.28555827237217846</v>
      </c>
      <c r="K19" s="29">
        <f t="shared" si="1"/>
        <v>0</v>
      </c>
      <c r="L19" s="30">
        <f t="shared" si="2"/>
        <v>15237095.940000001</v>
      </c>
    </row>
    <row r="20" spans="2:12" ht="20.100000000000001" customHeight="1" x14ac:dyDescent="0.25">
      <c r="B20" s="31" t="s">
        <v>30</v>
      </c>
      <c r="C20" s="47">
        <v>0</v>
      </c>
      <c r="D20" s="47">
        <v>28248683</v>
      </c>
      <c r="E20" s="63">
        <v>32132080</v>
      </c>
      <c r="F20" s="63">
        <v>19395476.650000002</v>
      </c>
      <c r="G20" s="44">
        <v>8505424.4300000016</v>
      </c>
      <c r="H20" s="28"/>
      <c r="I20" s="29"/>
      <c r="J20" s="29">
        <f t="shared" si="0"/>
        <v>0.264701956113641</v>
      </c>
      <c r="K20" s="29">
        <f t="shared" si="1"/>
        <v>0</v>
      </c>
      <c r="L20" s="30">
        <f t="shared" si="2"/>
        <v>19743258.57</v>
      </c>
    </row>
    <row r="21" spans="2:12" ht="20.100000000000001" customHeight="1" x14ac:dyDescent="0.25">
      <c r="B21" s="31" t="s">
        <v>31</v>
      </c>
      <c r="C21" s="47">
        <v>0</v>
      </c>
      <c r="D21" s="47">
        <v>8172016</v>
      </c>
      <c r="E21" s="63">
        <v>8172016</v>
      </c>
      <c r="F21" s="63">
        <v>4714671.2600000007</v>
      </c>
      <c r="G21" s="44">
        <v>1759326.3799999997</v>
      </c>
      <c r="H21" s="28"/>
      <c r="I21" s="29"/>
      <c r="J21" s="29">
        <f t="shared" si="0"/>
        <v>0.21528670281604925</v>
      </c>
      <c r="K21" s="29">
        <f t="shared" si="1"/>
        <v>0</v>
      </c>
      <c r="L21" s="30">
        <f t="shared" si="2"/>
        <v>6412689.6200000001</v>
      </c>
    </row>
    <row r="22" spans="2:12" ht="20.100000000000001" customHeight="1" x14ac:dyDescent="0.25">
      <c r="B22" s="31" t="s">
        <v>32</v>
      </c>
      <c r="C22" s="47">
        <v>0</v>
      </c>
      <c r="D22" s="47">
        <v>12973955</v>
      </c>
      <c r="E22" s="63">
        <v>12975935</v>
      </c>
      <c r="F22" s="63">
        <v>8262671.9800000004</v>
      </c>
      <c r="G22" s="44">
        <v>3915878.2699999991</v>
      </c>
      <c r="H22" s="28"/>
      <c r="I22" s="29"/>
      <c r="J22" s="29">
        <f t="shared" si="0"/>
        <v>0.30178004667871711</v>
      </c>
      <c r="K22" s="29">
        <f t="shared" si="1"/>
        <v>0</v>
      </c>
      <c r="L22" s="30">
        <f t="shared" si="2"/>
        <v>9058076.7300000004</v>
      </c>
    </row>
    <row r="23" spans="2:12" ht="20.100000000000001" customHeight="1" x14ac:dyDescent="0.25">
      <c r="B23" s="31" t="s">
        <v>33</v>
      </c>
      <c r="C23" s="47">
        <v>0</v>
      </c>
      <c r="D23" s="47">
        <v>27687696</v>
      </c>
      <c r="E23" s="63">
        <v>31590892</v>
      </c>
      <c r="F23" s="63">
        <v>17565399.629999999</v>
      </c>
      <c r="G23" s="44">
        <v>12361426.080000002</v>
      </c>
      <c r="H23" s="28"/>
      <c r="I23" s="29"/>
      <c r="J23" s="29">
        <f t="shared" si="0"/>
        <v>0.39129715235644508</v>
      </c>
      <c r="K23" s="29">
        <f t="shared" si="1"/>
        <v>0</v>
      </c>
      <c r="L23" s="30">
        <f t="shared" si="2"/>
        <v>15326269.919999998</v>
      </c>
    </row>
    <row r="24" spans="2:12" ht="20.100000000000001" customHeight="1" x14ac:dyDescent="0.25">
      <c r="B24" s="31" t="s">
        <v>34</v>
      </c>
      <c r="C24" s="47">
        <v>0</v>
      </c>
      <c r="D24" s="47">
        <v>36188264</v>
      </c>
      <c r="E24" s="63">
        <v>36260715</v>
      </c>
      <c r="F24" s="63">
        <v>17361413.560000002</v>
      </c>
      <c r="G24" s="44">
        <v>3690771.8600000003</v>
      </c>
      <c r="H24" s="28"/>
      <c r="I24" s="29"/>
      <c r="J24" s="29">
        <f t="shared" si="0"/>
        <v>0.10178431009978707</v>
      </c>
      <c r="K24" s="29">
        <f t="shared" si="1"/>
        <v>0</v>
      </c>
      <c r="L24" s="30">
        <f t="shared" si="2"/>
        <v>32497492.140000001</v>
      </c>
    </row>
    <row r="25" spans="2:12" ht="20.100000000000001" customHeight="1" x14ac:dyDescent="0.25">
      <c r="B25" s="31" t="s">
        <v>35</v>
      </c>
      <c r="C25" s="47">
        <v>0</v>
      </c>
      <c r="D25" s="47">
        <v>37854361</v>
      </c>
      <c r="E25" s="63">
        <v>37788361</v>
      </c>
      <c r="F25" s="63">
        <v>15689686.279999997</v>
      </c>
      <c r="G25" s="44">
        <v>5321152.24</v>
      </c>
      <c r="H25" s="28"/>
      <c r="I25" s="29"/>
      <c r="J25" s="29">
        <f t="shared" si="0"/>
        <v>0.1408145815056652</v>
      </c>
      <c r="K25" s="29">
        <f t="shared" si="1"/>
        <v>0</v>
      </c>
      <c r="L25" s="30">
        <f t="shared" si="2"/>
        <v>32533208.759999998</v>
      </c>
    </row>
    <row r="26" spans="2:12" ht="20.100000000000001" customHeight="1" x14ac:dyDescent="0.25">
      <c r="B26" s="31" t="s">
        <v>36</v>
      </c>
      <c r="C26" s="47">
        <v>0</v>
      </c>
      <c r="D26" s="47">
        <v>30757622</v>
      </c>
      <c r="E26" s="63">
        <v>30757622</v>
      </c>
      <c r="F26" s="63">
        <v>24372494.799999993</v>
      </c>
      <c r="G26" s="44">
        <v>9517018.4900000021</v>
      </c>
      <c r="H26" s="28"/>
      <c r="I26" s="29"/>
      <c r="J26" s="29">
        <f t="shared" si="0"/>
        <v>0.30941984038948139</v>
      </c>
      <c r="K26" s="29">
        <f t="shared" si="1"/>
        <v>0</v>
      </c>
      <c r="L26" s="30">
        <f t="shared" si="2"/>
        <v>21240603.509999998</v>
      </c>
    </row>
    <row r="27" spans="2:12" ht="20.100000000000001" customHeight="1" x14ac:dyDescent="0.25">
      <c r="B27" s="31" t="s">
        <v>37</v>
      </c>
      <c r="C27" s="47">
        <v>0</v>
      </c>
      <c r="D27" s="47">
        <v>7266972</v>
      </c>
      <c r="E27" s="63">
        <v>7266972</v>
      </c>
      <c r="F27" s="63">
        <v>4561259.8099999996</v>
      </c>
      <c r="G27" s="44">
        <v>2599439.0400000005</v>
      </c>
      <c r="H27" s="28"/>
      <c r="I27" s="29"/>
      <c r="J27" s="29">
        <f t="shared" si="0"/>
        <v>0.35770593859450683</v>
      </c>
      <c r="K27" s="29">
        <f t="shared" si="1"/>
        <v>0</v>
      </c>
      <c r="L27" s="30">
        <f t="shared" si="2"/>
        <v>4667532.959999999</v>
      </c>
    </row>
    <row r="28" spans="2:12" ht="20.100000000000001" customHeight="1" x14ac:dyDescent="0.25">
      <c r="B28" s="31" t="s">
        <v>38</v>
      </c>
      <c r="C28" s="47">
        <v>0</v>
      </c>
      <c r="D28" s="47">
        <v>6065601</v>
      </c>
      <c r="E28" s="63">
        <v>6065601</v>
      </c>
      <c r="F28" s="63">
        <v>4557889.6499999994</v>
      </c>
      <c r="G28" s="44">
        <v>3288796.4500000007</v>
      </c>
      <c r="H28" s="28"/>
      <c r="I28" s="29"/>
      <c r="J28" s="29">
        <f t="shared" si="0"/>
        <v>0.54220454823850117</v>
      </c>
      <c r="K28" s="29">
        <f t="shared" si="1"/>
        <v>0</v>
      </c>
      <c r="L28" s="30">
        <f t="shared" si="2"/>
        <v>2776804.5499999993</v>
      </c>
    </row>
    <row r="29" spans="2:12" ht="20.100000000000001" customHeight="1" x14ac:dyDescent="0.25">
      <c r="B29" s="31" t="s">
        <v>39</v>
      </c>
      <c r="C29" s="47">
        <v>0</v>
      </c>
      <c r="D29" s="47">
        <v>4874645</v>
      </c>
      <c r="E29" s="63">
        <v>4874645</v>
      </c>
      <c r="F29" s="63">
        <v>3830490.4999999995</v>
      </c>
      <c r="G29" s="44">
        <v>1228069.7800000003</v>
      </c>
      <c r="H29" s="28"/>
      <c r="I29" s="29"/>
      <c r="J29" s="29">
        <f t="shared" si="0"/>
        <v>0.25193009542233336</v>
      </c>
      <c r="K29" s="29">
        <f t="shared" si="1"/>
        <v>0</v>
      </c>
      <c r="L29" s="30">
        <f t="shared" si="2"/>
        <v>3646575.2199999997</v>
      </c>
    </row>
    <row r="30" spans="2:12" ht="20.100000000000001" customHeight="1" x14ac:dyDescent="0.25">
      <c r="B30" s="31" t="s">
        <v>40</v>
      </c>
      <c r="C30" s="47">
        <v>0</v>
      </c>
      <c r="D30" s="47">
        <v>6638700</v>
      </c>
      <c r="E30" s="63">
        <v>6638700</v>
      </c>
      <c r="F30" s="63">
        <v>2391235.2800000007</v>
      </c>
      <c r="G30" s="44">
        <v>1359867.8099999998</v>
      </c>
      <c r="H30" s="28"/>
      <c r="I30" s="29"/>
      <c r="J30" s="29">
        <f t="shared" si="0"/>
        <v>0.2048394730896109</v>
      </c>
      <c r="K30" s="29">
        <f t="shared" si="1"/>
        <v>0</v>
      </c>
      <c r="L30" s="30">
        <f t="shared" si="2"/>
        <v>5278832.1900000004</v>
      </c>
    </row>
    <row r="31" spans="2:12" ht="20.100000000000001" customHeight="1" x14ac:dyDescent="0.25">
      <c r="B31" s="31" t="s">
        <v>41</v>
      </c>
      <c r="C31" s="47">
        <v>0</v>
      </c>
      <c r="D31" s="47">
        <v>16982416</v>
      </c>
      <c r="E31" s="63">
        <v>17019784</v>
      </c>
      <c r="F31" s="63">
        <v>9101942.3499999978</v>
      </c>
      <c r="G31" s="44">
        <v>4935075.58</v>
      </c>
      <c r="H31" s="28"/>
      <c r="I31" s="29"/>
      <c r="J31" s="29">
        <f t="shared" si="0"/>
        <v>0.2899611170153511</v>
      </c>
      <c r="K31" s="29">
        <f t="shared" si="1"/>
        <v>0</v>
      </c>
      <c r="L31" s="30">
        <f t="shared" si="2"/>
        <v>12047340.42</v>
      </c>
    </row>
    <row r="32" spans="2:12" ht="20.100000000000001" customHeight="1" x14ac:dyDescent="0.25">
      <c r="B32" s="31" t="s">
        <v>42</v>
      </c>
      <c r="C32" s="47">
        <v>0</v>
      </c>
      <c r="D32" s="47">
        <v>5859674</v>
      </c>
      <c r="E32" s="63">
        <v>5859674</v>
      </c>
      <c r="F32" s="63">
        <v>2685455.8200000003</v>
      </c>
      <c r="G32" s="44">
        <v>1808692.08</v>
      </c>
      <c r="H32" s="28"/>
      <c r="I32" s="29"/>
      <c r="J32" s="29">
        <f t="shared" si="0"/>
        <v>0.30866769721318971</v>
      </c>
      <c r="K32" s="29">
        <f t="shared" si="1"/>
        <v>0</v>
      </c>
      <c r="L32" s="30">
        <f t="shared" si="2"/>
        <v>4050981.92</v>
      </c>
    </row>
    <row r="33" spans="2:12" ht="20.100000000000001" customHeight="1" x14ac:dyDescent="0.25">
      <c r="B33" s="31" t="s">
        <v>43</v>
      </c>
      <c r="C33" s="47">
        <v>0</v>
      </c>
      <c r="D33" s="47">
        <v>3401228</v>
      </c>
      <c r="E33" s="63">
        <v>3401228</v>
      </c>
      <c r="F33" s="63">
        <v>2188144.48</v>
      </c>
      <c r="G33" s="44">
        <v>881418.12000000011</v>
      </c>
      <c r="H33" s="28"/>
      <c r="I33" s="29"/>
      <c r="J33" s="29">
        <f t="shared" si="0"/>
        <v>0.25914702572129833</v>
      </c>
      <c r="K33" s="29">
        <f t="shared" si="1"/>
        <v>0</v>
      </c>
      <c r="L33" s="30">
        <f t="shared" si="2"/>
        <v>2519809.88</v>
      </c>
    </row>
    <row r="34" spans="2:12" ht="20.100000000000001" customHeight="1" x14ac:dyDescent="0.25">
      <c r="B34" s="31" t="s">
        <v>44</v>
      </c>
      <c r="C34" s="47">
        <v>0</v>
      </c>
      <c r="D34" s="47">
        <v>12065154</v>
      </c>
      <c r="E34" s="63">
        <v>12093036</v>
      </c>
      <c r="F34" s="63">
        <v>6208057.8800000008</v>
      </c>
      <c r="G34" s="44">
        <v>3871718.7199999997</v>
      </c>
      <c r="H34" s="28"/>
      <c r="I34" s="29"/>
      <c r="J34" s="29">
        <f t="shared" si="0"/>
        <v>0.32016101829184995</v>
      </c>
      <c r="K34" s="29">
        <f t="shared" si="1"/>
        <v>0</v>
      </c>
      <c r="L34" s="30">
        <f t="shared" si="2"/>
        <v>8193435.2800000003</v>
      </c>
    </row>
    <row r="35" spans="2:12" ht="20.100000000000001" customHeight="1" x14ac:dyDescent="0.25">
      <c r="B35" s="31" t="s">
        <v>45</v>
      </c>
      <c r="C35" s="47">
        <v>0</v>
      </c>
      <c r="D35" s="47">
        <v>6385386</v>
      </c>
      <c r="E35" s="63">
        <v>6385386</v>
      </c>
      <c r="F35" s="63">
        <v>4012450.5100000007</v>
      </c>
      <c r="G35" s="44">
        <v>1325395.2399999998</v>
      </c>
      <c r="H35" s="28"/>
      <c r="I35" s="29"/>
      <c r="J35" s="29">
        <f t="shared" si="0"/>
        <v>0.20756697245867356</v>
      </c>
      <c r="K35" s="29">
        <f t="shared" si="1"/>
        <v>0</v>
      </c>
      <c r="L35" s="30">
        <f t="shared" si="2"/>
        <v>5059990.76</v>
      </c>
    </row>
    <row r="36" spans="2:12" ht="20.100000000000001" customHeight="1" x14ac:dyDescent="0.25">
      <c r="B36" s="31" t="s">
        <v>58</v>
      </c>
      <c r="C36" s="47">
        <v>0</v>
      </c>
      <c r="D36" s="47">
        <v>99045</v>
      </c>
      <c r="E36" s="63">
        <v>99045</v>
      </c>
      <c r="F36" s="63">
        <v>77205.009999999995</v>
      </c>
      <c r="G36" s="44">
        <v>64423.71</v>
      </c>
      <c r="H36" s="28"/>
      <c r="I36" s="29"/>
      <c r="J36" s="29">
        <f t="shared" si="0"/>
        <v>0.65044888686960467</v>
      </c>
      <c r="K36" s="29">
        <f t="shared" si="1"/>
        <v>0</v>
      </c>
      <c r="L36" s="30">
        <f t="shared" si="2"/>
        <v>34621.29</v>
      </c>
    </row>
    <row r="37" spans="2:12" ht="20.100000000000001" customHeight="1" x14ac:dyDescent="0.25">
      <c r="B37" s="31" t="s">
        <v>47</v>
      </c>
      <c r="C37" s="47">
        <v>0</v>
      </c>
      <c r="D37" s="47">
        <v>0</v>
      </c>
      <c r="E37" s="63">
        <v>0</v>
      </c>
      <c r="F37" s="63">
        <v>0</v>
      </c>
      <c r="G37" s="44">
        <v>0</v>
      </c>
      <c r="H37" s="28"/>
      <c r="I37" s="29"/>
      <c r="J37" s="29">
        <f t="shared" ref="J37:J39" si="3">IF(ISERROR(+G37/E37)=TRUE,0,++G37/E37)</f>
        <v>0</v>
      </c>
      <c r="K37" s="29">
        <f t="shared" ref="K37:K39" si="4">IF(ISERROR(+H37/E37)=TRUE,0,++H37/E37)</f>
        <v>0</v>
      </c>
      <c r="L37" s="30">
        <f t="shared" ref="L37:L39" si="5">+D37-G37</f>
        <v>0</v>
      </c>
    </row>
    <row r="38" spans="2:12" ht="20.100000000000001" customHeight="1" x14ac:dyDescent="0.25">
      <c r="B38" s="31" t="s">
        <v>48</v>
      </c>
      <c r="C38" s="47">
        <v>0</v>
      </c>
      <c r="D38" s="47">
        <v>51003940</v>
      </c>
      <c r="E38" s="63">
        <v>51509840</v>
      </c>
      <c r="F38" s="63">
        <v>26091649.849999998</v>
      </c>
      <c r="G38" s="44">
        <v>11588177.02</v>
      </c>
      <c r="H38" s="28"/>
      <c r="I38" s="29"/>
      <c r="J38" s="29">
        <f t="shared" si="3"/>
        <v>0.2249701614293502</v>
      </c>
      <c r="K38" s="29">
        <f t="shared" si="4"/>
        <v>0</v>
      </c>
      <c r="L38" s="30">
        <f t="shared" si="5"/>
        <v>39415762.980000004</v>
      </c>
    </row>
    <row r="39" spans="2:12" ht="20.100000000000001" customHeight="1" x14ac:dyDescent="0.25">
      <c r="B39" s="31" t="s">
        <v>49</v>
      </c>
      <c r="C39" s="47">
        <v>0</v>
      </c>
      <c r="D39" s="47">
        <v>2863323</v>
      </c>
      <c r="E39" s="63">
        <v>2863323</v>
      </c>
      <c r="F39" s="63">
        <v>798136.06</v>
      </c>
      <c r="G39" s="44">
        <v>457953.82999999996</v>
      </c>
      <c r="H39" s="28"/>
      <c r="I39" s="29"/>
      <c r="J39" s="29">
        <f t="shared" si="3"/>
        <v>0.15993788685384078</v>
      </c>
      <c r="K39" s="29">
        <f t="shared" si="4"/>
        <v>0</v>
      </c>
      <c r="L39" s="30">
        <f t="shared" si="5"/>
        <v>2405369.17</v>
      </c>
    </row>
    <row r="40" spans="2:12" ht="20.100000000000001" customHeight="1" x14ac:dyDescent="0.25">
      <c r="B40" s="31" t="s">
        <v>50</v>
      </c>
      <c r="C40" s="47">
        <v>0</v>
      </c>
      <c r="D40" s="47">
        <v>13113000</v>
      </c>
      <c r="E40" s="63">
        <v>13113000</v>
      </c>
      <c r="F40" s="63">
        <v>8945657.629999999</v>
      </c>
      <c r="G40" s="44">
        <v>3856499.73</v>
      </c>
      <c r="H40" s="28"/>
      <c r="I40" s="29"/>
      <c r="J40" s="29">
        <f t="shared" si="0"/>
        <v>0.29409743994509263</v>
      </c>
      <c r="K40" s="29">
        <f t="shared" si="1"/>
        <v>0</v>
      </c>
      <c r="L40" s="30">
        <f t="shared" si="2"/>
        <v>9256500.2699999996</v>
      </c>
    </row>
    <row r="41" spans="2:12" ht="20.100000000000001" customHeight="1" x14ac:dyDescent="0.25">
      <c r="B41" s="31" t="s">
        <v>51</v>
      </c>
      <c r="C41" s="47">
        <v>0</v>
      </c>
      <c r="D41" s="47">
        <v>19823258</v>
      </c>
      <c r="E41" s="63">
        <v>19823258</v>
      </c>
      <c r="F41" s="63">
        <v>7332671.8199999984</v>
      </c>
      <c r="G41" s="44">
        <v>1718148.5899999999</v>
      </c>
      <c r="H41" s="28"/>
      <c r="I41" s="29"/>
      <c r="J41" s="29">
        <f t="shared" si="0"/>
        <v>8.6673370744607167E-2</v>
      </c>
      <c r="K41" s="29">
        <f t="shared" si="1"/>
        <v>0</v>
      </c>
      <c r="L41" s="30">
        <f t="shared" si="2"/>
        <v>18105109.41</v>
      </c>
    </row>
    <row r="42" spans="2:12" ht="20.100000000000001" customHeight="1" x14ac:dyDescent="0.25">
      <c r="B42" s="31" t="s">
        <v>52</v>
      </c>
      <c r="C42" s="47">
        <v>0</v>
      </c>
      <c r="D42" s="47">
        <v>24688071</v>
      </c>
      <c r="E42" s="63">
        <v>24688071</v>
      </c>
      <c r="F42" s="63">
        <v>7850149.4800000004</v>
      </c>
      <c r="G42" s="44">
        <v>3625089.48</v>
      </c>
      <c r="H42" s="28"/>
      <c r="I42" s="29"/>
      <c r="J42" s="29">
        <f t="shared" si="0"/>
        <v>0.14683567136533268</v>
      </c>
      <c r="K42" s="29">
        <f t="shared" si="1"/>
        <v>0</v>
      </c>
      <c r="L42" s="30">
        <f t="shared" si="2"/>
        <v>21062981.52</v>
      </c>
    </row>
    <row r="43" spans="2:12" ht="20.100000000000001" customHeight="1" x14ac:dyDescent="0.25">
      <c r="B43" s="31" t="s">
        <v>53</v>
      </c>
      <c r="C43" s="47">
        <v>0</v>
      </c>
      <c r="D43" s="47">
        <v>22498532</v>
      </c>
      <c r="E43" s="63">
        <v>22498532</v>
      </c>
      <c r="F43" s="63">
        <v>4533365.4000000004</v>
      </c>
      <c r="G43" s="44">
        <v>1101970.8999999999</v>
      </c>
      <c r="H43" s="28"/>
      <c r="I43" s="29"/>
      <c r="J43" s="29">
        <f t="shared" si="0"/>
        <v>4.8979680096461399E-2</v>
      </c>
      <c r="K43" s="29">
        <f t="shared" si="1"/>
        <v>0</v>
      </c>
      <c r="L43" s="30">
        <f t="shared" si="2"/>
        <v>21396561.100000001</v>
      </c>
    </row>
    <row r="44" spans="2:12" ht="20.100000000000001" customHeight="1" x14ac:dyDescent="0.25">
      <c r="B44" s="31" t="s">
        <v>54</v>
      </c>
      <c r="C44" s="47">
        <v>0</v>
      </c>
      <c r="D44" s="47">
        <v>12404749</v>
      </c>
      <c r="E44" s="63">
        <v>12404749</v>
      </c>
      <c r="F44" s="63">
        <v>1040922.02</v>
      </c>
      <c r="G44" s="44">
        <v>410690.26999999996</v>
      </c>
      <c r="H44" s="28"/>
      <c r="I44" s="29"/>
      <c r="J44" s="29">
        <f t="shared" si="0"/>
        <v>3.3107503424696455E-2</v>
      </c>
      <c r="K44" s="29">
        <f t="shared" si="1"/>
        <v>0</v>
      </c>
      <c r="L44" s="30">
        <f t="shared" si="2"/>
        <v>11994058.73</v>
      </c>
    </row>
    <row r="45" spans="2:12" ht="23.25" customHeight="1" x14ac:dyDescent="0.25">
      <c r="B45" s="54" t="s">
        <v>4</v>
      </c>
      <c r="C45" s="67">
        <f>SUM(C13:C44)</f>
        <v>0</v>
      </c>
      <c r="D45" s="67">
        <f t="shared" ref="D45:G45" si="6">SUM(D13:D44)</f>
        <v>482231223</v>
      </c>
      <c r="E45" s="67">
        <f t="shared" si="6"/>
        <v>491271920</v>
      </c>
      <c r="F45" s="67">
        <f t="shared" si="6"/>
        <v>248313665.78999996</v>
      </c>
      <c r="G45" s="67">
        <f t="shared" si="6"/>
        <v>112873188.70000002</v>
      </c>
      <c r="H45" s="55">
        <f t="shared" ref="H45" si="7">SUM(H13:H44)</f>
        <v>0</v>
      </c>
      <c r="I45" s="56">
        <f>IF(ISERROR(+#REF!/E45)=TRUE,0,++#REF!/E45)</f>
        <v>0</v>
      </c>
      <c r="J45" s="56">
        <f>IF(ISERROR(+G45/E45)=TRUE,0,++G45/E45)</f>
        <v>0.22975705328324081</v>
      </c>
      <c r="K45" s="56">
        <f>IF(ISERROR(+H45/E45)=TRUE,0,++H45/E45)</f>
        <v>0</v>
      </c>
      <c r="L45" s="57">
        <f>SUM(L13:L44)</f>
        <v>369358034.30000001</v>
      </c>
    </row>
    <row r="46" spans="2:12" x14ac:dyDescent="0.2">
      <c r="B46" s="11" t="s">
        <v>62</v>
      </c>
    </row>
    <row r="49" spans="2:11" s="24" customFormat="1" x14ac:dyDescent="0.25">
      <c r="K49" s="25"/>
    </row>
    <row r="50" spans="2:11" s="24" customFormat="1" x14ac:dyDescent="0.25">
      <c r="C50" s="24">
        <v>1000000</v>
      </c>
      <c r="K50" s="25"/>
    </row>
    <row r="51" spans="2:11" s="24" customFormat="1" x14ac:dyDescent="0.25">
      <c r="B51" s="32" t="s">
        <v>55</v>
      </c>
      <c r="C51" s="32" t="s">
        <v>3</v>
      </c>
      <c r="D51" s="32" t="s">
        <v>2</v>
      </c>
      <c r="E51" s="33" t="s">
        <v>18</v>
      </c>
      <c r="F51" s="33" t="s">
        <v>19</v>
      </c>
      <c r="G51" s="33" t="s">
        <v>59</v>
      </c>
      <c r="K51" s="25"/>
    </row>
    <row r="52" spans="2:11" s="24" customFormat="1" x14ac:dyDescent="0.25">
      <c r="B52" s="24" t="s">
        <v>56</v>
      </c>
      <c r="C52" s="68">
        <f>+C45/$C$50</f>
        <v>0</v>
      </c>
      <c r="D52" s="42">
        <f>+D45/$C$50</f>
        <v>482.231223</v>
      </c>
      <c r="E52" s="42">
        <f>+E45/$C$50</f>
        <v>491.27192000000002</v>
      </c>
      <c r="F52" s="42">
        <f>+F45/$C$50</f>
        <v>248.31366578999996</v>
      </c>
      <c r="G52" s="42">
        <f>+G45/$C$50</f>
        <v>112.87318870000001</v>
      </c>
      <c r="H52" s="24">
        <v>1373981</v>
      </c>
      <c r="K52" s="25"/>
    </row>
    <row r="53" spans="2:11" s="24" customFormat="1" x14ac:dyDescent="0.25">
      <c r="C53" s="42"/>
      <c r="D53" s="42"/>
      <c r="E53" s="42"/>
      <c r="F53" s="42"/>
      <c r="G53" s="42"/>
      <c r="H53" s="24">
        <v>5072</v>
      </c>
      <c r="K53" s="25"/>
    </row>
    <row r="54" spans="2:11" s="24" customFormat="1" x14ac:dyDescent="0.25">
      <c r="C54" s="42"/>
      <c r="D54" s="42"/>
      <c r="E54" s="42"/>
      <c r="F54" s="42"/>
      <c r="G54" s="42"/>
      <c r="H54" s="24">
        <v>3078714.9799999995</v>
      </c>
      <c r="K54" s="25"/>
    </row>
    <row r="55" spans="2:11" s="24" customFormat="1" x14ac:dyDescent="0.25">
      <c r="C55" s="42"/>
      <c r="D55" s="42"/>
      <c r="E55" s="42"/>
      <c r="F55" s="42"/>
      <c r="G55" s="42"/>
      <c r="H55" s="24">
        <v>0</v>
      </c>
      <c r="K55" s="25"/>
    </row>
    <row r="56" spans="2:11" s="24" customFormat="1" x14ac:dyDescent="0.25">
      <c r="K56" s="25"/>
    </row>
    <row r="57" spans="2:11" s="24" customFormat="1" x14ac:dyDescent="0.25">
      <c r="K57" s="25"/>
    </row>
    <row r="58" spans="2:11" s="24" customFormat="1" x14ac:dyDescent="0.25">
      <c r="K58" s="25"/>
    </row>
    <row r="59" spans="2:11" s="24" customFormat="1" x14ac:dyDescent="0.25">
      <c r="K59" s="25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45" zoomScaleNormal="14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ht="15" customHeight="1" x14ac:dyDescent="0.25">
      <c r="A2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50" customFormat="1" ht="15" customHeight="1" x14ac:dyDescent="0.25">
      <c r="A3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s="50" customFormat="1" ht="15" customHeight="1" x14ac:dyDescent="0.25">
      <c r="A4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61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14</v>
      </c>
    </row>
    <row r="9" spans="1:13" x14ac:dyDescent="0.2">
      <c r="B9" s="3" t="s">
        <v>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63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40.5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18" t="s">
        <v>51</v>
      </c>
      <c r="C13" s="19">
        <v>0</v>
      </c>
      <c r="D13" s="19">
        <v>231290</v>
      </c>
      <c r="E13" s="20">
        <v>231290</v>
      </c>
      <c r="F13" s="20">
        <v>47821.99</v>
      </c>
      <c r="G13" s="8">
        <v>6488</v>
      </c>
      <c r="H13" s="8"/>
      <c r="I13" s="12">
        <f>IF(ISERROR(+#REF!/E13)=TRUE,0,++#REF!/E13)</f>
        <v>0</v>
      </c>
      <c r="J13" s="12">
        <f>IF(ISERROR(+G13/E13)=TRUE,0,++G13/E13)</f>
        <v>2.8051364088373904E-2</v>
      </c>
      <c r="K13" s="12">
        <f>IF(ISERROR(+H13/E13)=TRUE,0,++H13/E13)</f>
        <v>0</v>
      </c>
      <c r="L13" s="14">
        <f>+D13-G13</f>
        <v>224802</v>
      </c>
    </row>
    <row r="14" spans="1:13" ht="20.100000000000001" customHeight="1" x14ac:dyDescent="0.25">
      <c r="B14" s="17" t="s">
        <v>52</v>
      </c>
      <c r="C14" s="21">
        <v>0</v>
      </c>
      <c r="D14" s="21">
        <v>654102</v>
      </c>
      <c r="E14" s="16">
        <v>654102</v>
      </c>
      <c r="F14" s="16">
        <v>87680</v>
      </c>
      <c r="G14" s="9">
        <v>43230</v>
      </c>
      <c r="H14" s="9"/>
      <c r="I14" s="13">
        <f>IF(ISERROR(+#REF!/E14)=TRUE,0,++#REF!/E14)</f>
        <v>0</v>
      </c>
      <c r="J14" s="13">
        <f>IF(ISERROR(+G14/E14)=TRUE,0,++G14/E14)</f>
        <v>6.6090609721419599E-2</v>
      </c>
      <c r="K14" s="13">
        <f>IF(ISERROR(+H14/E14)=TRUE,0,++H14/E14)</f>
        <v>0</v>
      </c>
      <c r="L14" s="15">
        <f>+D14-G14</f>
        <v>610872</v>
      </c>
    </row>
    <row r="15" spans="1:13" ht="20.100000000000001" customHeight="1" x14ac:dyDescent="0.25">
      <c r="B15" s="17" t="s">
        <v>53</v>
      </c>
      <c r="C15" s="21">
        <v>0</v>
      </c>
      <c r="D15" s="21">
        <v>739042</v>
      </c>
      <c r="E15" s="16">
        <v>739042</v>
      </c>
      <c r="F15" s="16">
        <v>564455.68999999994</v>
      </c>
      <c r="G15" s="9">
        <v>422600</v>
      </c>
      <c r="H15" s="9"/>
      <c r="I15" s="13">
        <f>IF(ISERROR(+#REF!/E15)=TRUE,0,++#REF!/E15)</f>
        <v>0</v>
      </c>
      <c r="J15" s="13">
        <f>IF(ISERROR(+G15/E15)=TRUE,0,++G15/E15)</f>
        <v>0.57182135792011823</v>
      </c>
      <c r="K15" s="13">
        <f>IF(ISERROR(+H15/E15)=TRUE,0,++H15/E15)</f>
        <v>0</v>
      </c>
      <c r="L15" s="15">
        <f>+D15-G15</f>
        <v>316442</v>
      </c>
    </row>
    <row r="16" spans="1:13" ht="20.100000000000001" customHeight="1" x14ac:dyDescent="0.25">
      <c r="B16" s="70" t="s">
        <v>54</v>
      </c>
      <c r="C16" s="71">
        <v>0</v>
      </c>
      <c r="D16" s="71">
        <v>188799</v>
      </c>
      <c r="E16" s="72">
        <v>188799</v>
      </c>
      <c r="F16" s="72">
        <v>0</v>
      </c>
      <c r="G16" s="73">
        <v>0</v>
      </c>
      <c r="H16" s="73"/>
      <c r="I16" s="74">
        <f>IF(ISERROR(+#REF!/E16)=TRUE,0,++#REF!/E16)</f>
        <v>0</v>
      </c>
      <c r="J16" s="74">
        <f>IF(ISERROR(+G16/E16)=TRUE,0,++G16/E16)</f>
        <v>0</v>
      </c>
      <c r="K16" s="74">
        <f>IF(ISERROR(+H16/E16)=TRUE,0,++H16/E16)</f>
        <v>0</v>
      </c>
      <c r="L16" s="75">
        <f>+D16-G16</f>
        <v>188799</v>
      </c>
    </row>
    <row r="17" spans="2:12" ht="23.25" customHeight="1" x14ac:dyDescent="0.25">
      <c r="B17" s="54" t="s">
        <v>4</v>
      </c>
      <c r="C17" s="67">
        <f t="shared" ref="C17:H17" si="0">SUM(C13:C16)</f>
        <v>0</v>
      </c>
      <c r="D17" s="67">
        <f t="shared" si="0"/>
        <v>1813233</v>
      </c>
      <c r="E17" s="67">
        <f t="shared" si="0"/>
        <v>1813233</v>
      </c>
      <c r="F17" s="67">
        <f t="shared" si="0"/>
        <v>699957.67999999993</v>
      </c>
      <c r="G17" s="67">
        <f t="shared" si="0"/>
        <v>472318</v>
      </c>
      <c r="H17" s="55">
        <f t="shared" si="0"/>
        <v>0</v>
      </c>
      <c r="I17" s="56">
        <f>IF(ISERROR(+#REF!/E17)=TRUE,0,++#REF!/E17)</f>
        <v>0</v>
      </c>
      <c r="J17" s="56">
        <f>IF(ISERROR(+G17/E17)=TRUE,0,++G17/E17)</f>
        <v>0.26048389809803812</v>
      </c>
      <c r="K17" s="56">
        <f>IF(ISERROR(+H17/E17)=TRUE,0,++H17/E17)</f>
        <v>0</v>
      </c>
      <c r="L17" s="57">
        <f>SUM(L13:L16)</f>
        <v>1340915</v>
      </c>
    </row>
    <row r="18" spans="2:12" x14ac:dyDescent="0.2">
      <c r="B18" s="11" t="s">
        <v>62</v>
      </c>
    </row>
    <row r="19" spans="2:12" s="24" customFormat="1" x14ac:dyDescent="0.25">
      <c r="K19" s="25"/>
    </row>
    <row r="20" spans="2:12" s="24" customFormat="1" x14ac:dyDescent="0.25">
      <c r="K20" s="25"/>
    </row>
    <row r="21" spans="2:12" s="24" customFormat="1" x14ac:dyDescent="0.25">
      <c r="K21" s="25"/>
    </row>
    <row r="22" spans="2:12" s="24" customFormat="1" x14ac:dyDescent="0.25">
      <c r="C22" s="24">
        <v>1000000</v>
      </c>
      <c r="K22" s="25"/>
    </row>
    <row r="23" spans="2:12" s="24" customFormat="1" x14ac:dyDescent="0.25">
      <c r="B23" s="32" t="s">
        <v>55</v>
      </c>
      <c r="C23" s="32" t="s">
        <v>3</v>
      </c>
      <c r="D23" s="32" t="s">
        <v>2</v>
      </c>
      <c r="E23" s="33" t="s">
        <v>18</v>
      </c>
      <c r="F23" s="33" t="s">
        <v>19</v>
      </c>
      <c r="G23" s="33" t="s">
        <v>59</v>
      </c>
      <c r="K23" s="25"/>
    </row>
    <row r="24" spans="2:12" s="24" customFormat="1" x14ac:dyDescent="0.25">
      <c r="B24" s="24" t="s">
        <v>56</v>
      </c>
      <c r="C24" s="68">
        <f>+C17/$C$22</f>
        <v>0</v>
      </c>
      <c r="D24" s="42">
        <f>+D17/$C$22</f>
        <v>1.8132330000000001</v>
      </c>
      <c r="E24" s="42">
        <f>+E17/$C$22</f>
        <v>1.8132330000000001</v>
      </c>
      <c r="F24" s="42">
        <f>+F17/$C$22</f>
        <v>0.69995767999999992</v>
      </c>
      <c r="G24" s="42">
        <f>+G17/$C$22</f>
        <v>0.47231800000000002</v>
      </c>
      <c r="H24" s="24">
        <v>1373981</v>
      </c>
      <c r="K24" s="25"/>
    </row>
    <row r="25" spans="2:12" s="24" customFormat="1" x14ac:dyDescent="0.25">
      <c r="C25" s="42"/>
      <c r="D25" s="42"/>
      <c r="E25" s="42"/>
      <c r="F25" s="42"/>
      <c r="G25" s="42"/>
      <c r="H25" s="24">
        <v>5072</v>
      </c>
      <c r="K25" s="25"/>
    </row>
    <row r="26" spans="2:12" s="24" customFormat="1" x14ac:dyDescent="0.25">
      <c r="C26" s="42"/>
      <c r="D26" s="42"/>
      <c r="E26" s="42"/>
      <c r="F26" s="42"/>
      <c r="G26" s="42"/>
      <c r="H26" s="24">
        <v>3078714.9799999995</v>
      </c>
      <c r="K26" s="25"/>
    </row>
    <row r="27" spans="2:12" s="24" customFormat="1" x14ac:dyDescent="0.25">
      <c r="C27" s="42"/>
      <c r="D27" s="42"/>
      <c r="E27" s="42"/>
      <c r="F27" s="42"/>
      <c r="G27" s="42"/>
      <c r="H27" s="24">
        <v>0</v>
      </c>
      <c r="K27" s="25"/>
    </row>
    <row r="28" spans="2:12" s="24" customFormat="1" x14ac:dyDescent="0.25">
      <c r="K28" s="25"/>
    </row>
    <row r="29" spans="2:12" s="24" customFormat="1" x14ac:dyDescent="0.25">
      <c r="K29" s="25"/>
    </row>
    <row r="30" spans="2:12" s="24" customFormat="1" x14ac:dyDescent="0.25">
      <c r="K30" s="25"/>
    </row>
    <row r="31" spans="2:12" s="24" customFormat="1" x14ac:dyDescent="0.25">
      <c r="K31" s="25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2019-07-19T17:55:47Z</dcterms:modified>
</cp:coreProperties>
</file>