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8\5. Mayo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52511"/>
</workbook>
</file>

<file path=xl/calcChain.xml><?xml version="1.0" encoding="utf-8"?>
<calcChain xmlns="http://schemas.openxmlformats.org/spreadsheetml/2006/main">
  <c r="K36" i="6" l="1"/>
  <c r="J36" i="6" l="1"/>
  <c r="L36" i="6"/>
  <c r="L39" i="6" l="1"/>
  <c r="K39" i="6"/>
  <c r="J39" i="6"/>
  <c r="L38" i="6"/>
  <c r="K38" i="6"/>
  <c r="J38" i="6"/>
  <c r="L37" i="6"/>
  <c r="K37" i="6"/>
  <c r="J37" i="6"/>
  <c r="C45" i="6"/>
  <c r="C52" i="6" s="1"/>
  <c r="D45" i="6"/>
  <c r="D52" i="6" s="1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45" i="1" l="1"/>
  <c r="E52" i="1" s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<sst xmlns="http://schemas.openxmlformats.org/spreadsheetml/2006/main" count="237" uniqueCount="64">
  <si>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</si>
  <si>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</si>
  <si>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</si>
  <si>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</si>
  <si>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</si>
  <si>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</si>
  <si>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</si>
  <si>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</si>
  <si>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</si>
  <si>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</si>
  <si>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</si>
  <si>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</si>
  <si>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</si>
  <si>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</si>
  <si>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</si>
  <si>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</si>
  <si>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</si>
  <si>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</si>
  <si>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</si>
  <si>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</si>
  <si>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</si>
  <si>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</si>
  <si>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</si>
  <si>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</si>
  <si>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</si>
  <si>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</si>
  <si>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</si>
  <si>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</si>
  <si>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</si>
  <si>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</si>
  <si>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</si>
  <si>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</si>
  <si>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</si>
  <si>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</si>
  <si>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</si>
  <si>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</si>
  <si>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</si>
  <si>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</si>
  <si>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</si>
  <si>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</si>
  <si>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</si>
  <si>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</si>
  <si>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</si>
  <si>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</si>
  <si>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</si>
  <si>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</si>
  <si>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</si>
  <si>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</si>
  <si>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</si>
  <si>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</si>
  <si>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</si>
  <si>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</si>
  <si>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</si>
  <si>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</si>
  <si>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</si>
  <si>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</si>
  <si>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</si>
  <si>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</si>
  <si>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</si>
  <si>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DEV. A FEBRERO</t>
  </si>
  <si>
    <t>016. HOSPITAL NACIONAL HIPÓLITO UNANUE</t>
  </si>
  <si>
    <t>EJECUCION PRESUPUESTAL MENSUALIZADA DE GASTOS 
AL MES DE MAYO - 2019</t>
  </si>
  <si>
    <t>DEVENGADO
AL MES DE MAYO
(4)</t>
  </si>
  <si>
    <t>Fuente: SIAF, Consulta Amigable y Base de Datos al 31 de Mayo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</si>
</sst>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164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34" borderId="2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6" borderId="18" xfId="0" applyNumberFormat="1" applyFont="1" applyFill="1" applyBorder="1" applyAlignment="1">
      <alignment horizontal="center" vertical="center" wrapText="1"/>
    </xf>
    <xf numFmtId="165" fontId="24" fillId="36" borderId="18" xfId="1" applyNumberFormat="1" applyFont="1" applyFill="1" applyBorder="1" applyAlignment="1">
      <alignment horizontal="center" vertical="center" wrapText="1"/>
    </xf>
    <xf numFmtId="3" fontId="6" fillId="36" borderId="1" xfId="0" applyNumberFormat="1" applyFont="1" applyFill="1" applyBorder="1" applyAlignment="1">
      <alignment horizontal="center" vertical="center"/>
    </xf>
    <xf numFmtId="3" fontId="6" fillId="36" borderId="1" xfId="0" applyNumberFormat="1" applyFont="1" applyFill="1" applyBorder="1" applyAlignment="1">
      <alignment vertical="center"/>
    </xf>
    <xf numFmtId="165" fontId="6" fillId="36" borderId="1" xfId="1" applyNumberFormat="1" applyFont="1" applyFill="1" applyBorder="1" applyAlignment="1">
      <alignment vertical="center"/>
    </xf>
    <xf numFmtId="3" fontId="6" fillId="36" borderId="1" xfId="1" applyNumberFormat="1" applyFont="1" applyFill="1" applyBorder="1" applyAlignment="1">
      <alignment vertical="center"/>
    </xf>
    <xf numFmtId="164" fontId="0" fillId="37" borderId="2" xfId="0" applyNumberFormat="1" applyFill="1" applyBorder="1" applyAlignment="1">
      <alignment vertical="center"/>
    </xf>
    <xf numFmtId="164" fontId="0" fillId="37" borderId="23" xfId="0" applyNumberFormat="1" applyFill="1" applyBorder="1" applyAlignment="1">
      <alignment vertical="center"/>
    </xf>
    <xf numFmtId="164" fontId="0" fillId="37" borderId="3" xfId="0" applyNumberFormat="1" applyFill="1" applyBorder="1" applyAlignment="1">
      <alignment vertical="center"/>
    </xf>
    <xf numFmtId="164" fontId="23" fillId="37" borderId="3" xfId="0" applyNumberFormat="1" applyFont="1" applyFill="1" applyBorder="1" applyAlignment="1">
      <alignment vertical="center"/>
    </xf>
    <xf numFmtId="41" fontId="23" fillId="37" borderId="2" xfId="0" applyNumberFormat="1" applyFont="1" applyFill="1" applyBorder="1" applyAlignment="1">
      <alignment vertical="center"/>
    </xf>
    <xf numFmtId="41" fontId="23" fillId="37" borderId="23" xfId="0" applyNumberFormat="1" applyFont="1" applyFill="1" applyBorder="1" applyAlignment="1">
      <alignment vertical="center"/>
    </xf>
    <xf numFmtId="41" fontId="0" fillId="37" borderId="2" xfId="0" applyNumberFormat="1" applyFill="1" applyBorder="1" applyAlignment="1">
      <alignment vertical="center"/>
    </xf>
    <xf numFmtId="41" fontId="0" fillId="37" borderId="23" xfId="0" applyNumberFormat="1" applyFill="1" applyBorder="1" applyAlignment="1">
      <alignment vertical="center"/>
    </xf>
    <xf numFmtId="41" fontId="0" fillId="37" borderId="3" xfId="0" applyNumberFormat="1" applyFill="1" applyBorder="1" applyAlignment="1">
      <alignment vertical="center"/>
    </xf>
    <xf numFmtId="41" fontId="6" fillId="36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23" fillId="34" borderId="24" xfId="0" applyNumberFormat="1" applyFont="1" applyFill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6" borderId="16" xfId="0" applyNumberFormat="1" applyFont="1" applyFill="1" applyBorder="1" applyAlignment="1">
      <alignment horizontal="center" vertical="center" wrapText="1"/>
    </xf>
    <xf numFmtId="3" fontId="24" fillId="36" borderId="19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 wrapText="1"/>
    </xf>
    <xf numFmtId="3" fontId="24" fillId="36" borderId="18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/>
    </xf>
    <xf numFmtId="3" fontId="24" fillId="36" borderId="14" xfId="0" applyNumberFormat="1" applyFont="1" applyFill="1" applyBorder="1" applyAlignment="1">
      <alignment horizontal="center" vertical="center"/>
    </xf>
    <xf numFmtId="3" fontId="24" fillId="36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6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6170.8935959999999</c:v>
                </c:pt>
                <c:pt idx="2">
                  <c:v>5190.53078</c:v>
                </c:pt>
                <c:pt idx="3">
                  <c:v>3666.1660397199989</c:v>
                </c:pt>
                <c:pt idx="4">
                  <c:v>1652.3417805600002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00622192"/>
        <c:axId val="-1300621648"/>
        <c:axId val="0"/>
      </c:bar3DChart>
      <c:catAx>
        <c:axId val="-130062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00621648"/>
        <c:crosses val="autoZero"/>
        <c:auto val="1"/>
        <c:lblAlgn val="ctr"/>
        <c:lblOffset val="100"/>
        <c:noMultiLvlLbl val="0"/>
      </c:catAx>
      <c:valAx>
        <c:axId val="-1300621648"/>
        <c:scaling>
          <c:orientation val="minMax"/>
        </c:scaling>
        <c:delete val="0"/>
        <c:axPos val="l"/>
        <c:numFmt formatCode="_ * #,##0.0_ ;_ * \-#,##0.0_ ;_ * &quot;-&quot;??_ ;_ @_ " sourceLinked="1"/>
        <c:majorTickMark val="none"/>
        <c:minorTickMark val="none"/>
        <c:tickLblPos val="nextTo"/>
        <c:crossAx val="-1300622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306.45143999999999</c:v>
                </c:pt>
                <c:pt idx="2">
                  <c:v>280.61920800000001</c:v>
                </c:pt>
                <c:pt idx="3">
                  <c:v>136.90189487999996</c:v>
                </c:pt>
                <c:pt idx="4">
                  <c:v>67.75643014000002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00620560"/>
        <c:axId val="-1300620016"/>
        <c:axId val="0"/>
      </c:bar3DChart>
      <c:catAx>
        <c:axId val="-130062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00620016"/>
        <c:crosses val="autoZero"/>
        <c:auto val="1"/>
        <c:lblAlgn val="ctr"/>
        <c:lblOffset val="100"/>
        <c:noMultiLvlLbl val="0"/>
      </c:catAx>
      <c:valAx>
        <c:axId val="-130062001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300620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DEV. A FEBRERO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203.88739699999999</c:v>
                </c:pt>
                <c:pt idx="2">
                  <c:v>34.450329000000004</c:v>
                </c:pt>
                <c:pt idx="3">
                  <c:v>5.2608629100000002</c:v>
                </c:pt>
                <c:pt idx="4">
                  <c:v>2.8980525500000001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94823648"/>
        <c:axId val="-994820384"/>
        <c:axId val="0"/>
      </c:bar3DChart>
      <c:catAx>
        <c:axId val="-994823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94820384"/>
        <c:crosses val="autoZero"/>
        <c:auto val="1"/>
        <c:lblAlgn val="ctr"/>
        <c:lblOffset val="100"/>
        <c:noMultiLvlLbl val="0"/>
      </c:catAx>
      <c:valAx>
        <c:axId val="-99482038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9948236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482.882475</c:v>
                </c:pt>
                <c:pt idx="2">
                  <c:v>491.27192000000002</c:v>
                </c:pt>
                <c:pt idx="3">
                  <c:v>277.98513416000003</c:v>
                </c:pt>
                <c:pt idx="4">
                  <c:v>151.08555026999997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994847040"/>
        <c:axId val="-994827456"/>
        <c:axId val="0"/>
      </c:bar3DChart>
      <c:catAx>
        <c:axId val="-994847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994827456"/>
        <c:crosses val="autoZero"/>
        <c:auto val="1"/>
        <c:lblAlgn val="ctr"/>
        <c:lblOffset val="100"/>
        <c:noMultiLvlLbl val="0"/>
      </c:catAx>
      <c:valAx>
        <c:axId val="-99482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9948470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1.8132330000000001</c:v>
                </c:pt>
                <c:pt idx="2">
                  <c:v>1.8132330000000001</c:v>
                </c:pt>
                <c:pt idx="3">
                  <c:v>0.80852603999999995</c:v>
                </c:pt>
                <c:pt idx="4">
                  <c:v>0.65465574999999998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994832352"/>
        <c:axId val="-994825824"/>
        <c:axId val="0"/>
      </c:bar3DChart>
      <c:catAx>
        <c:axId val="-99483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4825824"/>
        <c:crosses val="autoZero"/>
        <c:auto val="1"/>
        <c:lblAlgn val="ctr"/>
        <c:lblOffset val="100"/>
        <c:noMultiLvlLbl val="0"/>
      </c:catAx>
      <c:valAx>
        <c:axId val="-99482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994832352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accent2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354708</xdr:colOff>
      <xdr:row>46</xdr:row>
      <xdr:rowOff>181881</xdr:rowOff>
    </xdr:from>
    <xdr:to>
      <xdr:col>11</xdr:col>
      <xdr:colOff>1015855</xdr:colOff>
      <xdr:row>72</xdr:row>
      <xdr:rowOff>148264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0518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uadroTexto 5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342744</xdr:colOff>
      <xdr:row>46</xdr:row>
      <xdr:rowOff>187020</xdr:rowOff>
    </xdr:from>
    <xdr:to>
      <xdr:col>11</xdr:col>
      <xdr:colOff>992685</xdr:colOff>
      <xdr:row>89</xdr:row>
      <xdr:rowOff>153403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56188</xdr:rowOff>
    </xdr:from>
    <xdr:to>
      <xdr:col>12</xdr:col>
      <xdr:colOff>38419</xdr:colOff>
      <xdr:row>48</xdr:row>
      <xdr:rowOff>178334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407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375745</xdr:colOff>
      <xdr:row>47</xdr:row>
      <xdr:rowOff>17859</xdr:rowOff>
    </xdr:from>
    <xdr:to>
      <xdr:col>11</xdr:col>
      <xdr:colOff>1003274</xdr:colOff>
      <xdr:row>84</xdr:row>
      <xdr:rowOff>116612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509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  <xdr:twoCellAnchor>
    <xdr:from>
      <xdr:col>0</xdr:col>
      <xdr:colOff>335444</xdr:colOff>
      <xdr:row>18</xdr:row>
      <xdr:rowOff>164824</xdr:rowOff>
    </xdr:from>
    <xdr:to>
      <xdr:col>12</xdr:col>
      <xdr:colOff>74542</xdr:colOff>
      <xdr:row>47</xdr:row>
      <xdr:rowOff>49696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1.42578125" style="1"/>
    <col min="14" max="14" width="12.7109375" style="1" bestFit="1" customWidth="1"/>
    <col min="15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8">
        <v>3063162855</v>
      </c>
      <c r="D13" s="8">
        <v>2079242404</v>
      </c>
      <c r="E13" s="58">
        <v>1149238226</v>
      </c>
      <c r="F13" s="58">
        <v>968217358.88999975</v>
      </c>
      <c r="G13" s="8">
        <v>356281469.75000012</v>
      </c>
      <c r="H13" s="8"/>
      <c r="I13" s="12">
        <f>IF(ISERROR(+#REF!/E13)=TRUE,0,++#REF!/E13)</f>
        <v>0</v>
      </c>
      <c r="J13" s="12">
        <f>IF(ISERROR(+G13/E13)=TRUE,0,++G13/E13)</f>
        <v>0.31001533162542066</v>
      </c>
      <c r="K13" s="12">
        <f>IF(ISERROR(+H13/E13)=TRUE,0,++H13/E13)</f>
        <v>0</v>
      </c>
      <c r="L13" s="14">
        <f>+D13-G13</f>
        <v>1722960934.25</v>
      </c>
    </row>
    <row r="14" spans="1:13" ht="20.100000000000001" customHeight="1" x14ac:dyDescent="0.25">
      <c r="B14" s="27" t="s">
        <v>24</v>
      </c>
      <c r="C14" s="28">
        <v>33324121</v>
      </c>
      <c r="D14" s="28">
        <v>37655990</v>
      </c>
      <c r="E14" s="59">
        <v>37655990</v>
      </c>
      <c r="F14" s="59">
        <v>30848498.580000006</v>
      </c>
      <c r="G14" s="28">
        <v>13592454.870000003</v>
      </c>
      <c r="H14" s="28"/>
      <c r="I14" s="29"/>
      <c r="J14" s="29">
        <f t="shared" ref="J14:J44" si="0">IF(ISERROR(+G14/E14)=TRUE,0,++G14/E14)</f>
        <v>0.36096394942743515</v>
      </c>
      <c r="K14" s="29">
        <f t="shared" ref="K14:K44" si="1">IF(ISERROR(+H14/E14)=TRUE,0,++H14/E14)</f>
        <v>0</v>
      </c>
      <c r="L14" s="30">
        <f t="shared" ref="L14:L44" si="2">+D14-G14</f>
        <v>24063535.129999995</v>
      </c>
    </row>
    <row r="15" spans="1:13" ht="20.100000000000001" customHeight="1" x14ac:dyDescent="0.25">
      <c r="B15" s="27" t="s">
        <v>25</v>
      </c>
      <c r="C15" s="28">
        <v>41944234</v>
      </c>
      <c r="D15" s="28">
        <v>48733724</v>
      </c>
      <c r="E15" s="59">
        <v>48792591</v>
      </c>
      <c r="F15" s="59">
        <v>38104474.820000008</v>
      </c>
      <c r="G15" s="28">
        <v>17934609.75</v>
      </c>
      <c r="H15" s="28"/>
      <c r="I15" s="29"/>
      <c r="J15" s="29">
        <f t="shared" si="0"/>
        <v>0.36756830048234168</v>
      </c>
      <c r="K15" s="29">
        <f t="shared" si="1"/>
        <v>0</v>
      </c>
      <c r="L15" s="30">
        <f t="shared" si="2"/>
        <v>30799114.25</v>
      </c>
    </row>
    <row r="16" spans="1:13" ht="20.100000000000001" customHeight="1" x14ac:dyDescent="0.25">
      <c r="B16" s="27" t="s">
        <v>26</v>
      </c>
      <c r="C16" s="28">
        <v>26878627</v>
      </c>
      <c r="D16" s="28">
        <v>30037569</v>
      </c>
      <c r="E16" s="59">
        <v>30037569</v>
      </c>
      <c r="F16" s="59">
        <v>24036053.32</v>
      </c>
      <c r="G16" s="28">
        <v>9757157.8200000022</v>
      </c>
      <c r="H16" s="28"/>
      <c r="I16" s="29"/>
      <c r="J16" s="29">
        <f t="shared" si="0"/>
        <v>0.32483180712793375</v>
      </c>
      <c r="K16" s="29">
        <f t="shared" si="1"/>
        <v>0</v>
      </c>
      <c r="L16" s="30">
        <f t="shared" si="2"/>
        <v>20280411.18</v>
      </c>
    </row>
    <row r="17" spans="2:12" ht="20.100000000000001" customHeight="1" x14ac:dyDescent="0.25">
      <c r="B17" s="27" t="s">
        <v>27</v>
      </c>
      <c r="C17" s="28">
        <v>34767307</v>
      </c>
      <c r="D17" s="28">
        <v>42772443</v>
      </c>
      <c r="E17" s="59">
        <v>42772443</v>
      </c>
      <c r="F17" s="59">
        <v>32740446.340000007</v>
      </c>
      <c r="G17" s="28">
        <v>16456705.039999992</v>
      </c>
      <c r="H17" s="28"/>
      <c r="I17" s="29"/>
      <c r="J17" s="29">
        <f t="shared" si="0"/>
        <v>0.3847501775851333</v>
      </c>
      <c r="K17" s="29">
        <f t="shared" si="1"/>
        <v>0</v>
      </c>
      <c r="L17" s="30">
        <f t="shared" si="2"/>
        <v>26315737.960000008</v>
      </c>
    </row>
    <row r="18" spans="2:12" ht="20.100000000000001" customHeight="1" x14ac:dyDescent="0.25">
      <c r="B18" s="27" t="s">
        <v>28</v>
      </c>
      <c r="C18" s="28">
        <v>154773164</v>
      </c>
      <c r="D18" s="28">
        <v>170651065</v>
      </c>
      <c r="E18" s="59">
        <v>170656833</v>
      </c>
      <c r="F18" s="59">
        <v>152325449.85999998</v>
      </c>
      <c r="G18" s="28">
        <v>67728221.830000013</v>
      </c>
      <c r="H18" s="28"/>
      <c r="I18" s="29"/>
      <c r="J18" s="29">
        <f t="shared" si="0"/>
        <v>0.39686791697347396</v>
      </c>
      <c r="K18" s="29">
        <f t="shared" si="1"/>
        <v>0</v>
      </c>
      <c r="L18" s="30">
        <f t="shared" si="2"/>
        <v>102922843.16999999</v>
      </c>
    </row>
    <row r="19" spans="2:12" ht="20.100000000000001" customHeight="1" x14ac:dyDescent="0.25">
      <c r="B19" s="27" t="s">
        <v>29</v>
      </c>
      <c r="C19" s="28">
        <v>109446785</v>
      </c>
      <c r="D19" s="28">
        <v>119193266</v>
      </c>
      <c r="E19" s="59">
        <v>115520371</v>
      </c>
      <c r="F19" s="59">
        <v>98917418.280000001</v>
      </c>
      <c r="G19" s="28">
        <v>46521208.379999988</v>
      </c>
      <c r="H19" s="28"/>
      <c r="I19" s="29"/>
      <c r="J19" s="29">
        <f t="shared" si="0"/>
        <v>0.4027099980487423</v>
      </c>
      <c r="K19" s="29">
        <f t="shared" si="1"/>
        <v>0</v>
      </c>
      <c r="L19" s="30">
        <f t="shared" si="2"/>
        <v>72672057.620000005</v>
      </c>
    </row>
    <row r="20" spans="2:12" ht="20.100000000000001" customHeight="1" x14ac:dyDescent="0.25">
      <c r="B20" s="27" t="s">
        <v>30</v>
      </c>
      <c r="C20" s="28">
        <v>132082859</v>
      </c>
      <c r="D20" s="28">
        <v>146055784</v>
      </c>
      <c r="E20" s="59">
        <v>144864743</v>
      </c>
      <c r="F20" s="59">
        <v>65173968.449999973</v>
      </c>
      <c r="G20" s="28">
        <v>56964456.189999998</v>
      </c>
      <c r="H20" s="28"/>
      <c r="I20" s="29"/>
      <c r="J20" s="29">
        <f t="shared" si="0"/>
        <v>0.39322512165710327</v>
      </c>
      <c r="K20" s="29">
        <f t="shared" si="1"/>
        <v>0</v>
      </c>
      <c r="L20" s="30">
        <f t="shared" si="2"/>
        <v>89091327.810000002</v>
      </c>
    </row>
    <row r="21" spans="2:12" ht="20.100000000000001" customHeight="1" x14ac:dyDescent="0.25">
      <c r="B21" s="27" t="s">
        <v>31</v>
      </c>
      <c r="C21" s="28">
        <v>33826478</v>
      </c>
      <c r="D21" s="28">
        <v>35154542</v>
      </c>
      <c r="E21" s="59">
        <v>35152014</v>
      </c>
      <c r="F21" s="59">
        <v>32833694.779999986</v>
      </c>
      <c r="G21" s="28">
        <v>15422713.539999992</v>
      </c>
      <c r="H21" s="28"/>
      <c r="I21" s="29"/>
      <c r="J21" s="29">
        <f t="shared" si="0"/>
        <v>0.43874338295381859</v>
      </c>
      <c r="K21" s="29">
        <f t="shared" si="1"/>
        <v>0</v>
      </c>
      <c r="L21" s="30">
        <f t="shared" si="2"/>
        <v>19731828.460000008</v>
      </c>
    </row>
    <row r="22" spans="2:12" ht="20.100000000000001" customHeight="1" x14ac:dyDescent="0.25">
      <c r="B22" s="27" t="s">
        <v>32</v>
      </c>
      <c r="C22" s="28">
        <v>72976743</v>
      </c>
      <c r="D22" s="28">
        <v>80201952</v>
      </c>
      <c r="E22" s="59">
        <v>80201952</v>
      </c>
      <c r="F22" s="59">
        <v>69345482.600000024</v>
      </c>
      <c r="G22" s="28">
        <v>32422598.309999991</v>
      </c>
      <c r="H22" s="28"/>
      <c r="I22" s="29"/>
      <c r="J22" s="29">
        <f t="shared" si="0"/>
        <v>0.40426195998321823</v>
      </c>
      <c r="K22" s="29">
        <f t="shared" si="1"/>
        <v>0</v>
      </c>
      <c r="L22" s="30">
        <f t="shared" si="2"/>
        <v>47779353.690000013</v>
      </c>
    </row>
    <row r="23" spans="2:12" ht="20.100000000000001" customHeight="1" x14ac:dyDescent="0.25">
      <c r="B23" s="27" t="s">
        <v>33</v>
      </c>
      <c r="C23" s="28">
        <v>125605482</v>
      </c>
      <c r="D23" s="28">
        <v>141060344</v>
      </c>
      <c r="E23" s="59">
        <v>139884277</v>
      </c>
      <c r="F23" s="59">
        <v>129493807.31000003</v>
      </c>
      <c r="G23" s="28">
        <v>55658356.169999972</v>
      </c>
      <c r="H23" s="28"/>
      <c r="I23" s="29"/>
      <c r="J23" s="29">
        <f t="shared" si="0"/>
        <v>0.39788857878573425</v>
      </c>
      <c r="K23" s="29">
        <f t="shared" si="1"/>
        <v>0</v>
      </c>
      <c r="L23" s="30">
        <f t="shared" si="2"/>
        <v>85401987.830000028</v>
      </c>
    </row>
    <row r="24" spans="2:12" ht="20.100000000000001" customHeight="1" x14ac:dyDescent="0.25">
      <c r="B24" s="27" t="s">
        <v>34</v>
      </c>
      <c r="C24" s="28">
        <v>112201522</v>
      </c>
      <c r="D24" s="28">
        <v>127111421</v>
      </c>
      <c r="E24" s="59">
        <v>126842647</v>
      </c>
      <c r="F24" s="59">
        <v>111159117.24000002</v>
      </c>
      <c r="G24" s="28">
        <v>49616237.75000003</v>
      </c>
      <c r="H24" s="28"/>
      <c r="I24" s="29"/>
      <c r="J24" s="29">
        <f t="shared" si="0"/>
        <v>0.39116368921250932</v>
      </c>
      <c r="K24" s="29">
        <f t="shared" si="1"/>
        <v>0</v>
      </c>
      <c r="L24" s="30">
        <f t="shared" si="2"/>
        <v>77495183.24999997</v>
      </c>
    </row>
    <row r="25" spans="2:12" ht="20.100000000000001" customHeight="1" x14ac:dyDescent="0.25">
      <c r="B25" s="27" t="s">
        <v>35</v>
      </c>
      <c r="C25" s="28">
        <v>175315241</v>
      </c>
      <c r="D25" s="28">
        <v>190754169</v>
      </c>
      <c r="E25" s="59">
        <v>195232956</v>
      </c>
      <c r="F25" s="59">
        <v>165487937.88999999</v>
      </c>
      <c r="G25" s="28">
        <v>73432032.719999999</v>
      </c>
      <c r="H25" s="28"/>
      <c r="I25" s="29"/>
      <c r="J25" s="29">
        <f t="shared" si="0"/>
        <v>0.37612519025732521</v>
      </c>
      <c r="K25" s="29">
        <f t="shared" si="1"/>
        <v>0</v>
      </c>
      <c r="L25" s="30">
        <f t="shared" si="2"/>
        <v>117322136.28</v>
      </c>
    </row>
    <row r="26" spans="2:12" ht="20.100000000000001" customHeight="1" x14ac:dyDescent="0.25">
      <c r="B26" s="27" t="s">
        <v>36</v>
      </c>
      <c r="C26" s="28">
        <v>159411652</v>
      </c>
      <c r="D26" s="28">
        <v>177158525</v>
      </c>
      <c r="E26" s="59">
        <v>174162013</v>
      </c>
      <c r="F26" s="59">
        <v>149813789.97999993</v>
      </c>
      <c r="G26" s="28">
        <v>67740836.290000021</v>
      </c>
      <c r="H26" s="28"/>
      <c r="I26" s="29"/>
      <c r="J26" s="29">
        <f t="shared" si="0"/>
        <v>0.38895299338323575</v>
      </c>
      <c r="K26" s="29">
        <f t="shared" si="1"/>
        <v>0</v>
      </c>
      <c r="L26" s="30">
        <f t="shared" si="2"/>
        <v>109417688.70999998</v>
      </c>
    </row>
    <row r="27" spans="2:12" ht="20.100000000000001" customHeight="1" x14ac:dyDescent="0.25">
      <c r="B27" s="27" t="s">
        <v>37</v>
      </c>
      <c r="C27" s="28">
        <v>75824039</v>
      </c>
      <c r="D27" s="28">
        <v>85517997</v>
      </c>
      <c r="E27" s="59">
        <v>85517997</v>
      </c>
      <c r="F27" s="59">
        <v>76328100.280000016</v>
      </c>
      <c r="G27" s="28">
        <v>35583414.480000004</v>
      </c>
      <c r="H27" s="28"/>
      <c r="I27" s="29"/>
      <c r="J27" s="29">
        <f t="shared" si="0"/>
        <v>0.41609270245185942</v>
      </c>
      <c r="K27" s="29">
        <f t="shared" si="1"/>
        <v>0</v>
      </c>
      <c r="L27" s="30">
        <f t="shared" si="2"/>
        <v>49934582.519999996</v>
      </c>
    </row>
    <row r="28" spans="2:12" ht="20.100000000000001" customHeight="1" x14ac:dyDescent="0.25">
      <c r="B28" s="27" t="s">
        <v>38</v>
      </c>
      <c r="C28" s="28">
        <v>56412723</v>
      </c>
      <c r="D28" s="28">
        <v>64067455</v>
      </c>
      <c r="E28" s="59">
        <v>64067455</v>
      </c>
      <c r="F28" s="59">
        <v>53770790.729999989</v>
      </c>
      <c r="G28" s="28">
        <v>26045499.279999979</v>
      </c>
      <c r="H28" s="28"/>
      <c r="I28" s="29"/>
      <c r="J28" s="29">
        <f t="shared" si="0"/>
        <v>0.40653244740250694</v>
      </c>
      <c r="K28" s="29">
        <f t="shared" si="1"/>
        <v>0</v>
      </c>
      <c r="L28" s="30">
        <f t="shared" si="2"/>
        <v>38021955.720000021</v>
      </c>
    </row>
    <row r="29" spans="2:12" ht="20.100000000000001" customHeight="1" x14ac:dyDescent="0.25">
      <c r="B29" s="27" t="s">
        <v>39</v>
      </c>
      <c r="C29" s="28">
        <v>40949227</v>
      </c>
      <c r="D29" s="28">
        <v>45380628</v>
      </c>
      <c r="E29" s="59">
        <v>45380628</v>
      </c>
      <c r="F29" s="59">
        <v>36019108.050000012</v>
      </c>
      <c r="G29" s="28">
        <v>16075739.170000013</v>
      </c>
      <c r="H29" s="28"/>
      <c r="I29" s="29"/>
      <c r="J29" s="29">
        <f t="shared" si="0"/>
        <v>0.35424232494094204</v>
      </c>
      <c r="K29" s="29">
        <f t="shared" si="1"/>
        <v>0</v>
      </c>
      <c r="L29" s="30">
        <f t="shared" si="2"/>
        <v>29304888.829999987</v>
      </c>
    </row>
    <row r="30" spans="2:12" ht="20.100000000000001" customHeight="1" x14ac:dyDescent="0.25">
      <c r="B30" s="27" t="s">
        <v>40</v>
      </c>
      <c r="C30" s="28">
        <v>49848648</v>
      </c>
      <c r="D30" s="28">
        <v>53485142</v>
      </c>
      <c r="E30" s="59">
        <v>53527142</v>
      </c>
      <c r="F30" s="59">
        <v>49361720.30999998</v>
      </c>
      <c r="G30" s="28">
        <v>21387716.400000006</v>
      </c>
      <c r="H30" s="28"/>
      <c r="I30" s="29"/>
      <c r="J30" s="29">
        <f t="shared" si="0"/>
        <v>0.39956768848222846</v>
      </c>
      <c r="K30" s="29">
        <f t="shared" si="1"/>
        <v>0</v>
      </c>
      <c r="L30" s="30">
        <f t="shared" si="2"/>
        <v>32097425.599999994</v>
      </c>
    </row>
    <row r="31" spans="2:12" ht="20.100000000000001" customHeight="1" x14ac:dyDescent="0.25">
      <c r="B31" s="27" t="s">
        <v>41</v>
      </c>
      <c r="C31" s="28">
        <v>83130944</v>
      </c>
      <c r="D31" s="28">
        <v>94012309</v>
      </c>
      <c r="E31" s="59">
        <v>94019510</v>
      </c>
      <c r="F31" s="59">
        <v>85449542.489999995</v>
      </c>
      <c r="G31" s="28">
        <v>37172823.460000001</v>
      </c>
      <c r="H31" s="28"/>
      <c r="I31" s="29"/>
      <c r="J31" s="29">
        <f t="shared" si="0"/>
        <v>0.39537350769005286</v>
      </c>
      <c r="K31" s="29">
        <f t="shared" si="1"/>
        <v>0</v>
      </c>
      <c r="L31" s="30">
        <f t="shared" si="2"/>
        <v>56839485.539999999</v>
      </c>
    </row>
    <row r="32" spans="2:12" ht="20.100000000000001" customHeight="1" x14ac:dyDescent="0.25">
      <c r="B32" s="27" t="s">
        <v>42</v>
      </c>
      <c r="C32" s="28">
        <v>37602624</v>
      </c>
      <c r="D32" s="28">
        <v>42134820</v>
      </c>
      <c r="E32" s="59">
        <v>42134820</v>
      </c>
      <c r="F32" s="59">
        <v>37917399.369999997</v>
      </c>
      <c r="G32" s="28">
        <v>17837052.250000004</v>
      </c>
      <c r="H32" s="28"/>
      <c r="I32" s="29"/>
      <c r="J32" s="29">
        <f t="shared" si="0"/>
        <v>0.42333282187986099</v>
      </c>
      <c r="K32" s="29">
        <f t="shared" si="1"/>
        <v>0</v>
      </c>
      <c r="L32" s="30">
        <f t="shared" si="2"/>
        <v>24297767.749999996</v>
      </c>
    </row>
    <row r="33" spans="2:12" ht="20.100000000000001" customHeight="1" x14ac:dyDescent="0.25">
      <c r="B33" s="27" t="s">
        <v>43</v>
      </c>
      <c r="C33" s="28">
        <v>21702759</v>
      </c>
      <c r="D33" s="28">
        <v>25302582</v>
      </c>
      <c r="E33" s="59">
        <v>25302582</v>
      </c>
      <c r="F33" s="59">
        <v>21060845.509999998</v>
      </c>
      <c r="G33" s="28">
        <v>9664419.3799999971</v>
      </c>
      <c r="H33" s="28"/>
      <c r="I33" s="29"/>
      <c r="J33" s="29">
        <f t="shared" si="0"/>
        <v>0.38195388043797257</v>
      </c>
      <c r="K33" s="29">
        <f t="shared" si="1"/>
        <v>0</v>
      </c>
      <c r="L33" s="30">
        <f t="shared" si="2"/>
        <v>15638162.620000003</v>
      </c>
    </row>
    <row r="34" spans="2:12" ht="20.100000000000001" customHeight="1" x14ac:dyDescent="0.25">
      <c r="B34" s="27" t="s">
        <v>44</v>
      </c>
      <c r="C34" s="28">
        <v>53615811</v>
      </c>
      <c r="D34" s="28">
        <v>60109981</v>
      </c>
      <c r="E34" s="59">
        <v>59409981</v>
      </c>
      <c r="F34" s="59">
        <v>23199165.570000019</v>
      </c>
      <c r="G34" s="28">
        <v>21057924.009999998</v>
      </c>
      <c r="H34" s="28"/>
      <c r="I34" s="29"/>
      <c r="J34" s="29">
        <f t="shared" si="0"/>
        <v>0.35445094671886862</v>
      </c>
      <c r="K34" s="29">
        <f t="shared" si="1"/>
        <v>0</v>
      </c>
      <c r="L34" s="30">
        <f t="shared" si="2"/>
        <v>39052056.990000002</v>
      </c>
    </row>
    <row r="35" spans="2:12" ht="20.100000000000001" customHeight="1" x14ac:dyDescent="0.25">
      <c r="B35" s="27" t="s">
        <v>45</v>
      </c>
      <c r="C35" s="28">
        <v>51045597</v>
      </c>
      <c r="D35" s="28">
        <v>54628711</v>
      </c>
      <c r="E35" s="59">
        <v>54628711</v>
      </c>
      <c r="F35" s="59">
        <v>22160722.330000002</v>
      </c>
      <c r="G35" s="28">
        <v>21347540.770000011</v>
      </c>
      <c r="H35" s="28"/>
      <c r="I35" s="29"/>
      <c r="J35" s="29">
        <f t="shared" si="0"/>
        <v>0.3907751140238328</v>
      </c>
      <c r="K35" s="29">
        <f t="shared" si="1"/>
        <v>0</v>
      </c>
      <c r="L35" s="30">
        <f t="shared" si="2"/>
        <v>33281170.229999989</v>
      </c>
    </row>
    <row r="36" spans="2:12" ht="20.100000000000001" customHeight="1" x14ac:dyDescent="0.25">
      <c r="B36" s="27" t="s">
        <v>46</v>
      </c>
      <c r="C36" s="28">
        <v>732296612</v>
      </c>
      <c r="D36" s="28">
        <v>806272108</v>
      </c>
      <c r="E36" s="59">
        <v>808272108</v>
      </c>
      <c r="F36" s="59">
        <v>208117894.23999992</v>
      </c>
      <c r="G36" s="28">
        <v>99003292.119999856</v>
      </c>
      <c r="H36" s="28"/>
      <c r="I36" s="29"/>
      <c r="J36" s="29">
        <f t="shared" si="0"/>
        <v>0.12248757706730103</v>
      </c>
      <c r="K36" s="29">
        <f t="shared" si="1"/>
        <v>0</v>
      </c>
      <c r="L36" s="30">
        <f t="shared" si="2"/>
        <v>707268815.88000011</v>
      </c>
    </row>
    <row r="37" spans="2:12" ht="20.100000000000001" customHeight="1" x14ac:dyDescent="0.25">
      <c r="B37" s="27" t="s">
        <v>47</v>
      </c>
      <c r="C37" s="28">
        <v>241765702</v>
      </c>
      <c r="D37" s="28">
        <v>354873565</v>
      </c>
      <c r="E37" s="59">
        <v>320434012</v>
      </c>
      <c r="F37" s="59">
        <v>154467454.14999995</v>
      </c>
      <c r="G37" s="28">
        <v>65938647.709999993</v>
      </c>
      <c r="H37" s="28"/>
      <c r="I37" s="29"/>
      <c r="J37" s="29">
        <f t="shared" si="0"/>
        <v>0.20577917836637141</v>
      </c>
      <c r="K37" s="29">
        <f t="shared" si="1"/>
        <v>0</v>
      </c>
      <c r="L37" s="30">
        <f t="shared" si="2"/>
        <v>288934917.29000002</v>
      </c>
    </row>
    <row r="38" spans="2:12" ht="20.100000000000001" customHeight="1" x14ac:dyDescent="0.25">
      <c r="B38" s="27" t="s">
        <v>48</v>
      </c>
      <c r="C38" s="28">
        <v>104722298</v>
      </c>
      <c r="D38" s="28">
        <v>108573067</v>
      </c>
      <c r="E38" s="59">
        <v>108573067</v>
      </c>
      <c r="F38" s="59">
        <v>91073200.019999996</v>
      </c>
      <c r="G38" s="28">
        <v>47224767.930000007</v>
      </c>
      <c r="H38" s="28"/>
      <c r="I38" s="29"/>
      <c r="J38" s="29">
        <f t="shared" si="0"/>
        <v>0.43495840391061263</v>
      </c>
      <c r="K38" s="29">
        <f t="shared" si="1"/>
        <v>0</v>
      </c>
      <c r="L38" s="30">
        <f t="shared" si="2"/>
        <v>61348299.069999993</v>
      </c>
    </row>
    <row r="39" spans="2:12" ht="20.100000000000001" customHeight="1" x14ac:dyDescent="0.25">
      <c r="B39" s="27" t="s">
        <v>49</v>
      </c>
      <c r="C39" s="28">
        <v>19925268</v>
      </c>
      <c r="D39" s="28">
        <v>22127929</v>
      </c>
      <c r="E39" s="59">
        <v>22127929</v>
      </c>
      <c r="F39" s="59">
        <v>17794332.970000003</v>
      </c>
      <c r="G39" s="28">
        <v>8214465.8199999975</v>
      </c>
      <c r="H39" s="28"/>
      <c r="I39" s="29"/>
      <c r="J39" s="29">
        <f t="shared" si="0"/>
        <v>0.37122614683009864</v>
      </c>
      <c r="K39" s="29">
        <f t="shared" si="1"/>
        <v>0</v>
      </c>
      <c r="L39" s="30">
        <f t="shared" si="2"/>
        <v>13913463.180000003</v>
      </c>
    </row>
    <row r="40" spans="2:12" ht="20.100000000000001" customHeight="1" x14ac:dyDescent="0.25">
      <c r="B40" s="27" t="s">
        <v>50</v>
      </c>
      <c r="C40" s="28">
        <v>64980263</v>
      </c>
      <c r="D40" s="28">
        <v>86041583</v>
      </c>
      <c r="E40" s="59">
        <v>86041583</v>
      </c>
      <c r="F40" s="59">
        <v>71170901.219999999</v>
      </c>
      <c r="G40" s="28">
        <v>35697706.450000003</v>
      </c>
      <c r="H40" s="28"/>
      <c r="I40" s="29"/>
      <c r="J40" s="29">
        <f t="shared" si="0"/>
        <v>0.4148890014029612</v>
      </c>
      <c r="K40" s="29">
        <f t="shared" si="1"/>
        <v>0</v>
      </c>
      <c r="L40" s="30">
        <f t="shared" si="2"/>
        <v>50343876.549999997</v>
      </c>
    </row>
    <row r="41" spans="2:12" ht="20.100000000000001" customHeight="1" x14ac:dyDescent="0.25">
      <c r="B41" s="27" t="s">
        <v>51</v>
      </c>
      <c r="C41" s="28">
        <v>161381619</v>
      </c>
      <c r="D41" s="28">
        <v>188613851</v>
      </c>
      <c r="E41" s="59">
        <v>183816085</v>
      </c>
      <c r="F41" s="59">
        <v>136254481.28999999</v>
      </c>
      <c r="G41" s="28">
        <v>72218976.13000001</v>
      </c>
      <c r="H41" s="28"/>
      <c r="I41" s="29"/>
      <c r="J41" s="29">
        <f t="shared" si="0"/>
        <v>0.39288714113348683</v>
      </c>
      <c r="K41" s="29">
        <f t="shared" si="1"/>
        <v>0</v>
      </c>
      <c r="L41" s="30">
        <f t="shared" si="2"/>
        <v>116394874.86999999</v>
      </c>
    </row>
    <row r="42" spans="2:12" ht="20.100000000000001" customHeight="1" x14ac:dyDescent="0.25">
      <c r="B42" s="27" t="s">
        <v>52</v>
      </c>
      <c r="C42" s="28">
        <v>189872381</v>
      </c>
      <c r="D42" s="28">
        <v>228287718</v>
      </c>
      <c r="E42" s="59">
        <v>228808392</v>
      </c>
      <c r="F42" s="59">
        <v>179086020.36999997</v>
      </c>
      <c r="G42" s="28">
        <v>88461675.729999885</v>
      </c>
      <c r="H42" s="28"/>
      <c r="I42" s="29"/>
      <c r="J42" s="29">
        <f t="shared" si="0"/>
        <v>0.38661901758393497</v>
      </c>
      <c r="K42" s="29">
        <f t="shared" si="1"/>
        <v>0</v>
      </c>
      <c r="L42" s="30">
        <f t="shared" si="2"/>
        <v>139826042.2700001</v>
      </c>
    </row>
    <row r="43" spans="2:12" ht="20.100000000000001" customHeight="1" x14ac:dyDescent="0.25">
      <c r="B43" s="27" t="s">
        <v>53</v>
      </c>
      <c r="C43" s="28">
        <v>245381448</v>
      </c>
      <c r="D43" s="28">
        <v>274525657</v>
      </c>
      <c r="E43" s="59">
        <v>269775593</v>
      </c>
      <c r="F43" s="59">
        <v>228582775.11000004</v>
      </c>
      <c r="G43" s="28">
        <v>101004185.41</v>
      </c>
      <c r="H43" s="28"/>
      <c r="I43" s="29"/>
      <c r="J43" s="29">
        <f t="shared" si="0"/>
        <v>0.37440075392587496</v>
      </c>
      <c r="K43" s="29">
        <f t="shared" si="1"/>
        <v>0</v>
      </c>
      <c r="L43" s="30">
        <f t="shared" si="2"/>
        <v>173521471.59</v>
      </c>
    </row>
    <row r="44" spans="2:12" ht="20.100000000000001" customHeight="1" x14ac:dyDescent="0.25">
      <c r="B44" s="27" t="s">
        <v>54</v>
      </c>
      <c r="C44" s="28">
        <v>122605719</v>
      </c>
      <c r="D44" s="28">
        <v>151155295</v>
      </c>
      <c r="E44" s="59">
        <v>147678560</v>
      </c>
      <c r="F44" s="59">
        <v>105854087.36999999</v>
      </c>
      <c r="G44" s="28">
        <v>48876875.649999991</v>
      </c>
      <c r="H44" s="28"/>
      <c r="I44" s="29"/>
      <c r="J44" s="29">
        <f t="shared" si="0"/>
        <v>0.33096798648361681</v>
      </c>
      <c r="K44" s="29">
        <f t="shared" si="1"/>
        <v>0</v>
      </c>
      <c r="L44" s="30">
        <f t="shared" si="2"/>
        <v>102278419.35000001</v>
      </c>
    </row>
    <row r="45" spans="2:12" ht="23.25" customHeight="1" x14ac:dyDescent="0.25">
      <c r="B45" s="54" t="s">
        <v>4</v>
      </c>
      <c r="C45" s="55">
        <f t="shared" ref="C45:H45" si="3">SUM(C13:C44)</f>
        <v>6628780752</v>
      </c>
      <c r="D45" s="55">
        <f t="shared" si="3"/>
        <v>6170893596</v>
      </c>
      <c r="E45" s="55">
        <f t="shared" si="3"/>
        <v>5190530780</v>
      </c>
      <c r="F45" s="55">
        <f t="shared" si="3"/>
        <v>3666166039.7199988</v>
      </c>
      <c r="G45" s="55">
        <f t="shared" si="3"/>
        <v>1652341780.5600002</v>
      </c>
      <c r="H45" s="55">
        <f t="shared" si="3"/>
        <v>0</v>
      </c>
      <c r="I45" s="56">
        <f>IF(ISERROR(+#REF!/E45)=TRUE,0,++#REF!/E45)</f>
        <v>0</v>
      </c>
      <c r="J45" s="56">
        <f>IF(ISERROR(+G45/E45)=TRUE,0,++G45/E45)</f>
        <v>0.31833772895187418</v>
      </c>
      <c r="K45" s="56">
        <f>IF(ISERROR(+H45/E45)=TRUE,0,++H45/E45)</f>
        <v>0</v>
      </c>
      <c r="L45" s="57">
        <f>SUM(L13:L44)</f>
        <v>4518551815.4400005</v>
      </c>
    </row>
    <row r="46" spans="2:12" x14ac:dyDescent="0.2">
      <c r="B46" s="11" t="s">
        <v>63</v>
      </c>
    </row>
    <row r="47" spans="2:12" s="24" customFormat="1" x14ac:dyDescent="0.2">
      <c r="B47" s="11"/>
    </row>
    <row r="48" spans="2:12" s="24" customFormat="1" x14ac:dyDescent="0.25">
      <c r="K48" s="25"/>
    </row>
    <row r="49" spans="2:12" s="24" customFormat="1" x14ac:dyDescent="0.25">
      <c r="K49" s="25"/>
    </row>
    <row r="50" spans="2:12" s="24" customFormat="1" x14ac:dyDescent="0.25">
      <c r="C50" s="24">
        <v>1000000</v>
      </c>
      <c r="K50" s="25"/>
    </row>
    <row r="51" spans="2:12" s="24" customFormat="1" ht="44.25" customHeigh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59</v>
      </c>
      <c r="H51" s="34" t="s">
        <v>15</v>
      </c>
      <c r="I51" s="77"/>
      <c r="J51" s="77"/>
      <c r="K51" s="77"/>
      <c r="L51" s="33"/>
    </row>
    <row r="52" spans="2:12" s="24" customFormat="1" x14ac:dyDescent="0.25">
      <c r="B52" s="35" t="s">
        <v>56</v>
      </c>
      <c r="C52" s="69">
        <f>+C45/$C$50</f>
        <v>6628.7807519999997</v>
      </c>
      <c r="D52" s="69">
        <f>+D45/$C$50</f>
        <v>6170.8935959999999</v>
      </c>
      <c r="E52" s="69">
        <f>+E45/$C$50</f>
        <v>5190.53078</v>
      </c>
      <c r="F52" s="69">
        <f>+F45/$C$50</f>
        <v>3666.1660397199989</v>
      </c>
      <c r="G52" s="69">
        <f>+G45/$C$50</f>
        <v>1652.3417805600002</v>
      </c>
      <c r="H52" s="37"/>
      <c r="I52" s="38"/>
      <c r="J52" s="38"/>
      <c r="K52" s="38"/>
      <c r="L52" s="39"/>
    </row>
    <row r="53" spans="2:12" s="24" customFormat="1" x14ac:dyDescent="0.25">
      <c r="B53" s="35"/>
      <c r="C53" s="36"/>
      <c r="D53" s="36"/>
      <c r="E53" s="36"/>
      <c r="F53" s="36"/>
      <c r="G53" s="36"/>
      <c r="H53" s="40"/>
      <c r="I53" s="38"/>
      <c r="J53" s="38"/>
      <c r="K53" s="38"/>
      <c r="L53" s="39"/>
    </row>
    <row r="54" spans="2:12" s="24" customFormat="1" x14ac:dyDescent="0.25">
      <c r="B54" s="35"/>
      <c r="C54" s="36"/>
      <c r="D54" s="36"/>
      <c r="E54" s="36"/>
      <c r="F54" s="36"/>
      <c r="G54" s="36"/>
      <c r="H54" s="40"/>
      <c r="I54" s="38"/>
      <c r="J54" s="38"/>
      <c r="K54" s="38"/>
      <c r="L54" s="39"/>
    </row>
    <row r="55" spans="2:12" s="24" customFormat="1" x14ac:dyDescent="0.25">
      <c r="B55" s="35"/>
      <c r="C55" s="36"/>
      <c r="D55" s="36"/>
      <c r="E55" s="36"/>
      <c r="F55" s="36"/>
      <c r="G55" s="36"/>
      <c r="H55" s="40"/>
      <c r="I55" s="38"/>
      <c r="J55" s="38"/>
      <c r="K55" s="38"/>
      <c r="L55" s="39"/>
    </row>
    <row r="56" spans="2:12" s="24" customFormat="1" x14ac:dyDescent="0.25">
      <c r="K56" s="25"/>
    </row>
    <row r="57" spans="2:12" s="24" customFormat="1" x14ac:dyDescent="0.25">
      <c r="K57" s="25"/>
    </row>
    <row r="58" spans="2:12" s="24" customFormat="1" x14ac:dyDescent="0.25">
      <c r="K58" s="25"/>
    </row>
    <row r="59" spans="2:12" s="24" customFormat="1" x14ac:dyDescent="0.25">
      <c r="K59" s="25"/>
    </row>
    <row r="60" spans="2:12" s="24" customFormat="1" x14ac:dyDescent="0.25">
      <c r="K60" s="25"/>
    </row>
    <row r="61" spans="2:12" s="24" customFormat="1" x14ac:dyDescent="0.25">
      <c r="K61" s="25"/>
    </row>
    <row r="62" spans="2:12" s="24" customFormat="1" x14ac:dyDescent="0.25">
      <c r="K62" s="25"/>
    </row>
    <row r="63" spans="2:12" s="24" customFormat="1" x14ac:dyDescent="0.25">
      <c r="K63" s="25"/>
    </row>
    <row r="64" spans="2:12" s="24" customFormat="1" x14ac:dyDescent="0.25">
      <c r="K64" s="25"/>
    </row>
    <row r="65" spans="11:11" s="24" customFormat="1" x14ac:dyDescent="0.25">
      <c r="K65" s="25"/>
    </row>
    <row r="66" spans="11:11" s="24" customFormat="1" x14ac:dyDescent="0.25">
      <c r="K66" s="25"/>
    </row>
    <row r="67" spans="11:11" s="24" customFormat="1" x14ac:dyDescent="0.25">
      <c r="K67" s="25"/>
    </row>
    <row r="68" spans="11:11" s="24" customFormat="1" x14ac:dyDescent="0.25">
      <c r="K68" s="25"/>
    </row>
    <row r="69" spans="11:11" s="24" customFormat="1" x14ac:dyDescent="0.25">
      <c r="K69" s="25"/>
    </row>
    <row r="70" spans="11:11" s="24" customFormat="1" x14ac:dyDescent="0.25">
      <c r="K70" s="25"/>
    </row>
    <row r="71" spans="11:11" s="24" customFormat="1" x14ac:dyDescent="0.25">
      <c r="K71" s="25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45" zoomScaleNormal="145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8">
        <v>73789253</v>
      </c>
      <c r="D13" s="8">
        <v>68055105</v>
      </c>
      <c r="E13" s="58">
        <v>54722873</v>
      </c>
      <c r="F13" s="58">
        <v>30414089.240000002</v>
      </c>
      <c r="G13" s="8">
        <v>13223914.880000003</v>
      </c>
      <c r="H13" s="8"/>
      <c r="I13" s="12">
        <f>IF(ISERROR(+#REF!/E13)=TRUE,0,++#REF!/E13)</f>
        <v>0</v>
      </c>
      <c r="J13" s="12">
        <f>IF(ISERROR(+G13/E13)=TRUE,0,++G13/E13)</f>
        <v>0.24165242347564614</v>
      </c>
      <c r="K13" s="12">
        <f>IF(ISERROR(+H13/E13)=TRUE,0,++H13/E13)</f>
        <v>0</v>
      </c>
      <c r="L13" s="14">
        <f>+D13-G13</f>
        <v>54831190.119999997</v>
      </c>
    </row>
    <row r="14" spans="1:13" ht="20.100000000000001" customHeight="1" x14ac:dyDescent="0.25">
      <c r="B14" s="7" t="s">
        <v>24</v>
      </c>
      <c r="C14" s="9">
        <v>2790016</v>
      </c>
      <c r="D14" s="9">
        <v>3695312</v>
      </c>
      <c r="E14" s="60">
        <v>2450447</v>
      </c>
      <c r="F14" s="61">
        <v>491272.64</v>
      </c>
      <c r="G14" s="9">
        <v>194264.53999999998</v>
      </c>
      <c r="H14" s="9"/>
      <c r="I14" s="13">
        <f>IF(ISERROR(+#REF!/E14)=TRUE,0,++#REF!/E14)</f>
        <v>0</v>
      </c>
      <c r="J14" s="13">
        <f t="shared" ref="J14:J44" si="0">IF(ISERROR(+G14/E14)=TRUE,0,++G14/E14)</f>
        <v>7.9277184938094963E-2</v>
      </c>
      <c r="K14" s="13">
        <f t="shared" ref="K14:K44" si="1">IF(ISERROR(+H14/E14)=TRUE,0,++H14/E14)</f>
        <v>0</v>
      </c>
      <c r="L14" s="15">
        <f t="shared" ref="L14:L44" si="2">+D14-G14</f>
        <v>3501047.46</v>
      </c>
    </row>
    <row r="15" spans="1:13" ht="20.100000000000001" customHeight="1" x14ac:dyDescent="0.25">
      <c r="B15" s="7" t="s">
        <v>25</v>
      </c>
      <c r="C15" s="9">
        <v>4235882</v>
      </c>
      <c r="D15" s="9">
        <v>5244909</v>
      </c>
      <c r="E15" s="60">
        <v>5244909</v>
      </c>
      <c r="F15" s="61">
        <v>1459905.1999999997</v>
      </c>
      <c r="G15" s="9">
        <v>1013086.7599999999</v>
      </c>
      <c r="H15" s="9"/>
      <c r="I15" s="13"/>
      <c r="J15" s="13">
        <f t="shared" si="0"/>
        <v>0.19315621300579283</v>
      </c>
      <c r="K15" s="13">
        <f t="shared" si="1"/>
        <v>0</v>
      </c>
      <c r="L15" s="15">
        <f t="shared" si="2"/>
        <v>4231822.24</v>
      </c>
    </row>
    <row r="16" spans="1:13" ht="20.100000000000001" customHeight="1" x14ac:dyDescent="0.25">
      <c r="B16" s="7" t="s">
        <v>26</v>
      </c>
      <c r="C16" s="9">
        <v>15258030</v>
      </c>
      <c r="D16" s="9">
        <v>28545295</v>
      </c>
      <c r="E16" s="60">
        <v>27045295</v>
      </c>
      <c r="F16" s="61">
        <v>14264754.390000001</v>
      </c>
      <c r="G16" s="9">
        <v>7314065.4099999992</v>
      </c>
      <c r="H16" s="9"/>
      <c r="I16" s="13"/>
      <c r="J16" s="13">
        <f t="shared" si="0"/>
        <v>0.27043762732112919</v>
      </c>
      <c r="K16" s="13">
        <f t="shared" si="1"/>
        <v>0</v>
      </c>
      <c r="L16" s="15">
        <f t="shared" si="2"/>
        <v>21231229.59</v>
      </c>
    </row>
    <row r="17" spans="2:12" ht="20.100000000000001" customHeight="1" x14ac:dyDescent="0.25">
      <c r="B17" s="7" t="s">
        <v>27</v>
      </c>
      <c r="C17" s="9">
        <v>3151200</v>
      </c>
      <c r="D17" s="9">
        <v>4906769</v>
      </c>
      <c r="E17" s="60">
        <v>4906769</v>
      </c>
      <c r="F17" s="61">
        <v>1346636.5</v>
      </c>
      <c r="G17" s="9">
        <v>1287645.5900000001</v>
      </c>
      <c r="H17" s="9"/>
      <c r="I17" s="13"/>
      <c r="J17" s="13">
        <f t="shared" si="0"/>
        <v>0.26242229662737332</v>
      </c>
      <c r="K17" s="13">
        <f t="shared" si="1"/>
        <v>0</v>
      </c>
      <c r="L17" s="15">
        <f t="shared" si="2"/>
        <v>3619123.41</v>
      </c>
    </row>
    <row r="18" spans="2:12" ht="20.100000000000001" customHeight="1" x14ac:dyDescent="0.25">
      <c r="B18" s="7" t="s">
        <v>28</v>
      </c>
      <c r="C18" s="9">
        <v>11244927</v>
      </c>
      <c r="D18" s="9">
        <v>14689425</v>
      </c>
      <c r="E18" s="60">
        <v>14689425</v>
      </c>
      <c r="F18" s="61">
        <v>12218928.630000001</v>
      </c>
      <c r="G18" s="9">
        <v>5393456.1200000001</v>
      </c>
      <c r="H18" s="9"/>
      <c r="I18" s="13"/>
      <c r="J18" s="13">
        <f t="shared" si="0"/>
        <v>0.367165911531595</v>
      </c>
      <c r="K18" s="13">
        <f t="shared" si="1"/>
        <v>0</v>
      </c>
      <c r="L18" s="15">
        <f t="shared" si="2"/>
        <v>9295968.879999999</v>
      </c>
    </row>
    <row r="19" spans="2:12" ht="20.100000000000001" customHeight="1" x14ac:dyDescent="0.25">
      <c r="B19" s="7" t="s">
        <v>29</v>
      </c>
      <c r="C19" s="9">
        <v>12105260</v>
      </c>
      <c r="D19" s="9">
        <v>9208162</v>
      </c>
      <c r="E19" s="60">
        <v>6208162</v>
      </c>
      <c r="F19" s="61">
        <v>1242799.5300000003</v>
      </c>
      <c r="G19" s="9">
        <v>690060.6</v>
      </c>
      <c r="H19" s="9"/>
      <c r="I19" s="13"/>
      <c r="J19" s="13">
        <f t="shared" si="0"/>
        <v>0.11115376821674434</v>
      </c>
      <c r="K19" s="13">
        <f t="shared" si="1"/>
        <v>0</v>
      </c>
      <c r="L19" s="15">
        <f t="shared" si="2"/>
        <v>8518101.4000000004</v>
      </c>
    </row>
    <row r="20" spans="2:12" ht="20.100000000000001" customHeight="1" x14ac:dyDescent="0.25">
      <c r="B20" s="7" t="s">
        <v>30</v>
      </c>
      <c r="C20" s="9">
        <v>7768884</v>
      </c>
      <c r="D20" s="9">
        <v>9056258</v>
      </c>
      <c r="E20" s="60">
        <v>8056258</v>
      </c>
      <c r="F20" s="61">
        <v>6905829.0299999993</v>
      </c>
      <c r="G20" s="9">
        <v>2042808.72</v>
      </c>
      <c r="H20" s="9"/>
      <c r="I20" s="13"/>
      <c r="J20" s="13">
        <f t="shared" si="0"/>
        <v>0.2535679368759044</v>
      </c>
      <c r="K20" s="13">
        <f t="shared" si="1"/>
        <v>0</v>
      </c>
      <c r="L20" s="15">
        <f t="shared" si="2"/>
        <v>7013449.2800000003</v>
      </c>
    </row>
    <row r="21" spans="2:12" ht="20.100000000000001" customHeight="1" x14ac:dyDescent="0.25">
      <c r="B21" s="7" t="s">
        <v>31</v>
      </c>
      <c r="C21" s="9">
        <v>3727469</v>
      </c>
      <c r="D21" s="9">
        <v>3701539</v>
      </c>
      <c r="E21" s="60">
        <v>3701539</v>
      </c>
      <c r="F21" s="61">
        <v>1306782.0700000003</v>
      </c>
      <c r="G21" s="9">
        <v>1116355.1300000001</v>
      </c>
      <c r="H21" s="9"/>
      <c r="I21" s="13"/>
      <c r="J21" s="13">
        <f t="shared" si="0"/>
        <v>0.30159215666780764</v>
      </c>
      <c r="K21" s="13">
        <f t="shared" si="1"/>
        <v>0</v>
      </c>
      <c r="L21" s="15">
        <f t="shared" si="2"/>
        <v>2585183.87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60">
        <v>3577190</v>
      </c>
      <c r="F22" s="61">
        <v>2948078.4899999998</v>
      </c>
      <c r="G22" s="9">
        <v>1058452.7100000002</v>
      </c>
      <c r="H22" s="9"/>
      <c r="I22" s="13"/>
      <c r="J22" s="13">
        <f t="shared" si="0"/>
        <v>0.29588942997156992</v>
      </c>
      <c r="K22" s="13">
        <f t="shared" si="1"/>
        <v>0</v>
      </c>
      <c r="L22" s="15">
        <f t="shared" si="2"/>
        <v>2518737.29</v>
      </c>
    </row>
    <row r="23" spans="2:12" ht="20.100000000000001" customHeight="1" x14ac:dyDescent="0.25">
      <c r="B23" s="7" t="s">
        <v>33</v>
      </c>
      <c r="C23" s="9">
        <v>8902854</v>
      </c>
      <c r="D23" s="9">
        <v>8902854</v>
      </c>
      <c r="E23" s="60">
        <v>8902854</v>
      </c>
      <c r="F23" s="61">
        <v>6839053.0700000012</v>
      </c>
      <c r="G23" s="9">
        <v>2575473.5799999996</v>
      </c>
      <c r="H23" s="9"/>
      <c r="I23" s="13"/>
      <c r="J23" s="13">
        <f t="shared" si="0"/>
        <v>0.28928628729618611</v>
      </c>
      <c r="K23" s="13">
        <f t="shared" si="1"/>
        <v>0</v>
      </c>
      <c r="L23" s="15">
        <f t="shared" si="2"/>
        <v>6327380.4199999999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60">
        <v>5424805</v>
      </c>
      <c r="F24" s="61">
        <v>1475438.99</v>
      </c>
      <c r="G24" s="9">
        <v>145175.63999999998</v>
      </c>
      <c r="H24" s="9"/>
      <c r="I24" s="13"/>
      <c r="J24" s="13">
        <f t="shared" si="0"/>
        <v>2.6761448568197378E-2</v>
      </c>
      <c r="K24" s="13">
        <f t="shared" si="1"/>
        <v>0</v>
      </c>
      <c r="L24" s="15">
        <f t="shared" si="2"/>
        <v>5279629.3600000003</v>
      </c>
    </row>
    <row r="25" spans="2:12" ht="20.100000000000001" customHeight="1" x14ac:dyDescent="0.25">
      <c r="B25" s="7" t="s">
        <v>35</v>
      </c>
      <c r="C25" s="9">
        <v>9654599</v>
      </c>
      <c r="D25" s="9">
        <v>19964105</v>
      </c>
      <c r="E25" s="60">
        <v>17964105</v>
      </c>
      <c r="F25" s="61">
        <v>10788811.040000001</v>
      </c>
      <c r="G25" s="9">
        <v>5365264.03</v>
      </c>
      <c r="H25" s="9"/>
      <c r="I25" s="13"/>
      <c r="J25" s="13">
        <f t="shared" si="0"/>
        <v>0.29866581329824116</v>
      </c>
      <c r="K25" s="13">
        <f t="shared" si="1"/>
        <v>0</v>
      </c>
      <c r="L25" s="15">
        <f t="shared" si="2"/>
        <v>14598840.969999999</v>
      </c>
    </row>
    <row r="26" spans="2:12" ht="20.100000000000001" customHeight="1" x14ac:dyDescent="0.25">
      <c r="B26" s="7" t="s">
        <v>36</v>
      </c>
      <c r="C26" s="9">
        <v>6737178</v>
      </c>
      <c r="D26" s="9">
        <v>8478341</v>
      </c>
      <c r="E26" s="60">
        <v>8478341</v>
      </c>
      <c r="F26" s="61">
        <v>3686432.6799999988</v>
      </c>
      <c r="G26" s="9">
        <v>1183556.1400000001</v>
      </c>
      <c r="H26" s="9"/>
      <c r="I26" s="13"/>
      <c r="J26" s="13">
        <f t="shared" si="0"/>
        <v>0.13959760995694795</v>
      </c>
      <c r="K26" s="13">
        <f t="shared" si="1"/>
        <v>0</v>
      </c>
      <c r="L26" s="15">
        <f t="shared" si="2"/>
        <v>7294784.8599999994</v>
      </c>
    </row>
    <row r="27" spans="2:12" ht="20.100000000000001" customHeight="1" x14ac:dyDescent="0.25">
      <c r="B27" s="7" t="s">
        <v>37</v>
      </c>
      <c r="C27" s="9">
        <v>4517491</v>
      </c>
      <c r="D27" s="9">
        <v>6375760</v>
      </c>
      <c r="E27" s="60">
        <v>6375760</v>
      </c>
      <c r="F27" s="61">
        <v>5815147.5499999998</v>
      </c>
      <c r="G27" s="9">
        <v>3635321.9499999997</v>
      </c>
      <c r="H27" s="9"/>
      <c r="I27" s="13"/>
      <c r="J27" s="13">
        <f t="shared" si="0"/>
        <v>0.57017860615832461</v>
      </c>
      <c r="K27" s="13">
        <f t="shared" si="1"/>
        <v>0</v>
      </c>
      <c r="L27" s="15">
        <f t="shared" si="2"/>
        <v>2740438.0500000003</v>
      </c>
    </row>
    <row r="28" spans="2:12" ht="20.100000000000001" customHeight="1" x14ac:dyDescent="0.25">
      <c r="B28" s="7" t="s">
        <v>38</v>
      </c>
      <c r="C28" s="9">
        <v>5676691</v>
      </c>
      <c r="D28" s="9">
        <v>8633865</v>
      </c>
      <c r="E28" s="60">
        <v>5133865</v>
      </c>
      <c r="F28" s="61">
        <v>2257715.9</v>
      </c>
      <c r="G28" s="9">
        <v>1796190.3199999996</v>
      </c>
      <c r="H28" s="9"/>
      <c r="I28" s="13"/>
      <c r="J28" s="13">
        <f t="shared" si="0"/>
        <v>0.34987096855877581</v>
      </c>
      <c r="K28" s="13">
        <f t="shared" si="1"/>
        <v>0</v>
      </c>
      <c r="L28" s="15">
        <f t="shared" si="2"/>
        <v>6837674.6800000006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60">
        <v>1716292</v>
      </c>
      <c r="F29" s="61">
        <v>955129.81</v>
      </c>
      <c r="G29" s="9">
        <v>360547.6100000001</v>
      </c>
      <c r="H29" s="9"/>
      <c r="I29" s="13"/>
      <c r="J29" s="13">
        <f t="shared" si="0"/>
        <v>0.21007358304997059</v>
      </c>
      <c r="K29" s="13">
        <f t="shared" si="1"/>
        <v>0</v>
      </c>
      <c r="L29" s="15">
        <f t="shared" si="2"/>
        <v>1355744.39</v>
      </c>
    </row>
    <row r="30" spans="2:12" ht="20.100000000000001" customHeight="1" x14ac:dyDescent="0.25">
      <c r="B30" s="7" t="s">
        <v>40</v>
      </c>
      <c r="C30" s="9">
        <v>2747476</v>
      </c>
      <c r="D30" s="9">
        <v>4767040</v>
      </c>
      <c r="E30" s="60">
        <v>4767040</v>
      </c>
      <c r="F30" s="61">
        <v>2179586.13</v>
      </c>
      <c r="G30" s="9">
        <v>956247</v>
      </c>
      <c r="H30" s="9"/>
      <c r="I30" s="13"/>
      <c r="J30" s="13">
        <f t="shared" si="0"/>
        <v>0.20059554776129421</v>
      </c>
      <c r="K30" s="13">
        <f t="shared" si="1"/>
        <v>0</v>
      </c>
      <c r="L30" s="15">
        <f t="shared" si="2"/>
        <v>3810793</v>
      </c>
    </row>
    <row r="31" spans="2:12" ht="20.100000000000001" customHeight="1" x14ac:dyDescent="0.25">
      <c r="B31" s="7" t="s">
        <v>41</v>
      </c>
      <c r="C31" s="9">
        <v>2756867</v>
      </c>
      <c r="D31" s="9">
        <v>6176870</v>
      </c>
      <c r="E31" s="60">
        <v>6176870</v>
      </c>
      <c r="F31" s="61">
        <v>2580152.38</v>
      </c>
      <c r="G31" s="9">
        <v>356027.14000000007</v>
      </c>
      <c r="H31" s="9"/>
      <c r="I31" s="13"/>
      <c r="J31" s="13">
        <f t="shared" si="0"/>
        <v>5.763876202672228E-2</v>
      </c>
      <c r="K31" s="13">
        <f t="shared" si="1"/>
        <v>0</v>
      </c>
      <c r="L31" s="15">
        <f t="shared" si="2"/>
        <v>5820842.8600000003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60">
        <v>4062766</v>
      </c>
      <c r="F32" s="61">
        <v>1899632.0699999996</v>
      </c>
      <c r="G32" s="9">
        <v>1365143.7299999997</v>
      </c>
      <c r="H32" s="9"/>
      <c r="I32" s="13"/>
      <c r="J32" s="13">
        <f t="shared" si="0"/>
        <v>0.33601337857016617</v>
      </c>
      <c r="K32" s="13">
        <f t="shared" si="1"/>
        <v>0</v>
      </c>
      <c r="L32" s="15">
        <f t="shared" si="2"/>
        <v>2697622.2700000005</v>
      </c>
    </row>
    <row r="33" spans="2:12" ht="20.100000000000001" customHeight="1" x14ac:dyDescent="0.25">
      <c r="B33" s="7" t="s">
        <v>43</v>
      </c>
      <c r="C33" s="9">
        <v>2204673</v>
      </c>
      <c r="D33" s="9">
        <v>2327214</v>
      </c>
      <c r="E33" s="60">
        <v>2327214</v>
      </c>
      <c r="F33" s="61">
        <v>948193.28999999992</v>
      </c>
      <c r="G33" s="9">
        <v>686745.55999999994</v>
      </c>
      <c r="H33" s="9"/>
      <c r="I33" s="13"/>
      <c r="J33" s="13">
        <f t="shared" si="0"/>
        <v>0.29509342931075522</v>
      </c>
      <c r="K33" s="13">
        <f t="shared" si="1"/>
        <v>0</v>
      </c>
      <c r="L33" s="15">
        <f t="shared" si="2"/>
        <v>1640468.44</v>
      </c>
    </row>
    <row r="34" spans="2:12" ht="20.100000000000001" customHeight="1" x14ac:dyDescent="0.25">
      <c r="B34" s="7" t="s">
        <v>44</v>
      </c>
      <c r="C34" s="9">
        <v>2233315</v>
      </c>
      <c r="D34" s="9">
        <v>2058009</v>
      </c>
      <c r="E34" s="60">
        <v>2058009</v>
      </c>
      <c r="F34" s="61">
        <v>434859.76</v>
      </c>
      <c r="G34" s="9">
        <v>276735.99</v>
      </c>
      <c r="H34" s="9"/>
      <c r="I34" s="13"/>
      <c r="J34" s="13">
        <f t="shared" si="0"/>
        <v>0.13446782302701299</v>
      </c>
      <c r="K34" s="13">
        <f t="shared" si="1"/>
        <v>0</v>
      </c>
      <c r="L34" s="15">
        <f t="shared" si="2"/>
        <v>1781273.01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60">
        <v>5327153</v>
      </c>
      <c r="F35" s="61">
        <v>4072750.52</v>
      </c>
      <c r="G35" s="9">
        <v>835678.15</v>
      </c>
      <c r="H35" s="9"/>
      <c r="I35" s="13"/>
      <c r="J35" s="13">
        <f t="shared" si="0"/>
        <v>0.1568714377079089</v>
      </c>
      <c r="K35" s="13">
        <f t="shared" si="1"/>
        <v>0</v>
      </c>
      <c r="L35" s="15">
        <f t="shared" si="2"/>
        <v>4491474.8499999996</v>
      </c>
    </row>
    <row r="36" spans="2:12" ht="20.100000000000001" customHeight="1" x14ac:dyDescent="0.25">
      <c r="B36" s="7" t="s">
        <v>46</v>
      </c>
      <c r="C36" s="9">
        <v>1203795</v>
      </c>
      <c r="D36" s="9">
        <v>19300620</v>
      </c>
      <c r="E36" s="60">
        <v>19300620</v>
      </c>
      <c r="F36" s="61">
        <v>3048879.46</v>
      </c>
      <c r="G36" s="9">
        <v>2339228.37</v>
      </c>
      <c r="H36" s="9"/>
      <c r="I36" s="13"/>
      <c r="J36" s="13">
        <f t="shared" si="0"/>
        <v>0.12119964902681883</v>
      </c>
      <c r="K36" s="13">
        <f t="shared" si="1"/>
        <v>0</v>
      </c>
      <c r="L36" s="15">
        <f t="shared" si="2"/>
        <v>16961391.629999999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60">
        <v>1018415</v>
      </c>
      <c r="F37" s="61">
        <v>966345.04000000015</v>
      </c>
      <c r="G37" s="9">
        <v>881755.32000000018</v>
      </c>
      <c r="H37" s="9"/>
      <c r="I37" s="13"/>
      <c r="J37" s="13">
        <f t="shared" si="0"/>
        <v>0.86581140301350645</v>
      </c>
      <c r="K37" s="13">
        <f t="shared" si="1"/>
        <v>0</v>
      </c>
      <c r="L37" s="15">
        <f t="shared" si="2"/>
        <v>136659.67999999982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60">
        <v>6576020</v>
      </c>
      <c r="F38" s="61">
        <v>862117.3600000001</v>
      </c>
      <c r="G38" s="9">
        <v>270575.49</v>
      </c>
      <c r="H38" s="9"/>
      <c r="I38" s="13"/>
      <c r="J38" s="13">
        <f t="shared" si="0"/>
        <v>4.1145782707473516E-2</v>
      </c>
      <c r="K38" s="13">
        <f t="shared" si="1"/>
        <v>0</v>
      </c>
      <c r="L38" s="15">
        <f t="shared" si="2"/>
        <v>7305444.5099999998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60">
        <v>865232</v>
      </c>
      <c r="F39" s="61">
        <v>77939.19</v>
      </c>
      <c r="G39" s="9">
        <v>45023.49</v>
      </c>
      <c r="H39" s="9"/>
      <c r="I39" s="13"/>
      <c r="J39" s="13">
        <f t="shared" si="0"/>
        <v>5.2036320894280376E-2</v>
      </c>
      <c r="K39" s="13">
        <f t="shared" si="1"/>
        <v>0</v>
      </c>
      <c r="L39" s="15">
        <f t="shared" si="2"/>
        <v>820208.51</v>
      </c>
    </row>
    <row r="40" spans="2:12" ht="20.100000000000001" customHeight="1" x14ac:dyDescent="0.25">
      <c r="B40" s="7" t="s">
        <v>50</v>
      </c>
      <c r="C40" s="9">
        <v>958257</v>
      </c>
      <c r="D40" s="9">
        <v>3699916</v>
      </c>
      <c r="E40" s="60">
        <v>3699916</v>
      </c>
      <c r="F40" s="61">
        <v>402931.64999999997</v>
      </c>
      <c r="G40" s="9">
        <v>227501.65</v>
      </c>
      <c r="H40" s="9"/>
      <c r="I40" s="13"/>
      <c r="J40" s="13">
        <f t="shared" si="0"/>
        <v>6.1488328383671409E-2</v>
      </c>
      <c r="K40" s="13">
        <f t="shared" si="1"/>
        <v>0</v>
      </c>
      <c r="L40" s="15">
        <f t="shared" si="2"/>
        <v>3472414.35</v>
      </c>
    </row>
    <row r="41" spans="2:12" ht="20.100000000000001" customHeight="1" x14ac:dyDescent="0.25">
      <c r="B41" s="7" t="s">
        <v>51</v>
      </c>
      <c r="C41" s="9">
        <v>4507711</v>
      </c>
      <c r="D41" s="9">
        <v>6943141</v>
      </c>
      <c r="E41" s="60">
        <v>6943141</v>
      </c>
      <c r="F41" s="61">
        <v>4319095.21</v>
      </c>
      <c r="G41" s="9">
        <v>2576069.88</v>
      </c>
      <c r="H41" s="9"/>
      <c r="I41" s="13"/>
      <c r="J41" s="13">
        <f t="shared" si="0"/>
        <v>0.37102370238484284</v>
      </c>
      <c r="K41" s="13">
        <f t="shared" si="1"/>
        <v>0</v>
      </c>
      <c r="L41" s="15">
        <f t="shared" si="2"/>
        <v>4367071.12</v>
      </c>
    </row>
    <row r="42" spans="2:12" ht="20.100000000000001" customHeight="1" x14ac:dyDescent="0.25">
      <c r="B42" s="7" t="s">
        <v>52</v>
      </c>
      <c r="C42" s="9">
        <v>5232694</v>
      </c>
      <c r="D42" s="9">
        <v>8280939</v>
      </c>
      <c r="E42" s="60">
        <v>8280939</v>
      </c>
      <c r="F42" s="61">
        <v>3231854.5300000003</v>
      </c>
      <c r="G42" s="9">
        <v>2827880.02</v>
      </c>
      <c r="H42" s="9"/>
      <c r="I42" s="13"/>
      <c r="J42" s="13">
        <f t="shared" si="0"/>
        <v>0.34149267613250139</v>
      </c>
      <c r="K42" s="13">
        <f t="shared" si="1"/>
        <v>0</v>
      </c>
      <c r="L42" s="15">
        <f t="shared" si="2"/>
        <v>5453058.9800000004</v>
      </c>
    </row>
    <row r="43" spans="2:12" ht="20.100000000000001" customHeight="1" x14ac:dyDescent="0.25">
      <c r="B43" s="7" t="s">
        <v>53</v>
      </c>
      <c r="C43" s="9">
        <v>7382104</v>
      </c>
      <c r="D43" s="9">
        <v>17019007</v>
      </c>
      <c r="E43" s="60">
        <v>16019007</v>
      </c>
      <c r="F43" s="61">
        <v>5087236.9299999988</v>
      </c>
      <c r="G43" s="9">
        <v>3565669.5299999993</v>
      </c>
      <c r="H43" s="9"/>
      <c r="I43" s="13"/>
      <c r="J43" s="13">
        <f t="shared" si="0"/>
        <v>0.22258992270869221</v>
      </c>
      <c r="K43" s="13">
        <f t="shared" si="1"/>
        <v>0</v>
      </c>
      <c r="L43" s="15">
        <f t="shared" si="2"/>
        <v>13453337.470000001</v>
      </c>
    </row>
    <row r="44" spans="2:12" ht="20.100000000000001" customHeight="1" x14ac:dyDescent="0.25">
      <c r="B44" s="7" t="s">
        <v>54</v>
      </c>
      <c r="C44" s="9">
        <v>436415</v>
      </c>
      <c r="D44" s="9">
        <v>6853112</v>
      </c>
      <c r="E44" s="60">
        <v>8597977</v>
      </c>
      <c r="F44" s="61">
        <v>2373516.6</v>
      </c>
      <c r="G44" s="9">
        <v>2150509.09</v>
      </c>
      <c r="H44" s="9"/>
      <c r="I44" s="13"/>
      <c r="J44" s="13">
        <f t="shared" si="0"/>
        <v>0.25011803241622999</v>
      </c>
      <c r="K44" s="13">
        <f t="shared" si="1"/>
        <v>0</v>
      </c>
      <c r="L44" s="15">
        <f t="shared" si="2"/>
        <v>4702602.91</v>
      </c>
    </row>
    <row r="45" spans="2:12" ht="23.25" customHeight="1" x14ac:dyDescent="0.25">
      <c r="B45" s="54" t="s">
        <v>4</v>
      </c>
      <c r="C45" s="55">
        <f t="shared" ref="C45:H45" si="3">SUM(C13:C44)</f>
        <v>214674734</v>
      </c>
      <c r="D45" s="55">
        <f t="shared" si="3"/>
        <v>306451440</v>
      </c>
      <c r="E45" s="55">
        <f t="shared" si="3"/>
        <v>280619208</v>
      </c>
      <c r="F45" s="55">
        <f t="shared" si="3"/>
        <v>136901894.87999997</v>
      </c>
      <c r="G45" s="55">
        <f t="shared" si="3"/>
        <v>67756430.140000015</v>
      </c>
      <c r="H45" s="55">
        <f t="shared" si="3"/>
        <v>0</v>
      </c>
      <c r="I45" s="56">
        <f>IF(ISERROR(+#REF!/E45)=TRUE,0,++#REF!/E45)</f>
        <v>0</v>
      </c>
      <c r="J45" s="56">
        <f>IF(ISERROR(+G45/E45)=TRUE,0,++G45/E45)</f>
        <v>0.24145328690400986</v>
      </c>
      <c r="K45" s="56">
        <f>IF(ISERROR(+H45/E45)=TRUE,0,++H45/E45)</f>
        <v>0</v>
      </c>
      <c r="L45" s="57">
        <f>SUM(L13:L44)</f>
        <v>238695009.86000001</v>
      </c>
    </row>
    <row r="46" spans="2:12" x14ac:dyDescent="0.2">
      <c r="B46" s="11" t="s">
        <v>63</v>
      </c>
    </row>
    <row r="48" spans="2:12" s="22" customFormat="1" x14ac:dyDescent="0.25">
      <c r="K48" s="26"/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59</v>
      </c>
      <c r="K51" s="25"/>
    </row>
    <row r="52" spans="2:11" s="24" customFormat="1" x14ac:dyDescent="0.25">
      <c r="B52" s="24" t="s">
        <v>56</v>
      </c>
      <c r="C52" s="41">
        <f>+C45/$C$50</f>
        <v>214.674734</v>
      </c>
      <c r="D52" s="41">
        <f>+D45/$C$50</f>
        <v>306.45143999999999</v>
      </c>
      <c r="E52" s="41">
        <f>+E45/$C$50</f>
        <v>280.61920800000001</v>
      </c>
      <c r="F52" s="41">
        <f>+F45/$C$50</f>
        <v>136.90189487999996</v>
      </c>
      <c r="G52" s="41">
        <f>+G45/$C$50</f>
        <v>67.75643014000002</v>
      </c>
      <c r="K52" s="25"/>
    </row>
    <row r="53" spans="2:11" s="24" customFormat="1" x14ac:dyDescent="0.25">
      <c r="C53" s="41"/>
      <c r="D53" s="41"/>
      <c r="E53" s="41"/>
      <c r="F53" s="41"/>
      <c r="G53" s="41"/>
      <c r="K53" s="25"/>
    </row>
    <row r="54" spans="2:11" s="24" customFormat="1" x14ac:dyDescent="0.25">
      <c r="C54" s="41"/>
      <c r="D54" s="41"/>
      <c r="E54" s="41"/>
      <c r="F54" s="41"/>
      <c r="G54" s="41"/>
      <c r="K54" s="25"/>
    </row>
    <row r="55" spans="2:11" s="24" customFormat="1" x14ac:dyDescent="0.25">
      <c r="C55" s="41"/>
      <c r="D55" s="41"/>
      <c r="E55" s="41"/>
      <c r="F55" s="41"/>
      <c r="G55" s="41"/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  <row r="60" spans="2:11" s="24" customFormat="1" x14ac:dyDescent="0.25">
      <c r="K60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75" zoomScaleNormal="17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43">
        <v>0</v>
      </c>
      <c r="D13" s="43">
        <v>5605042</v>
      </c>
      <c r="E13" s="64">
        <v>5605042</v>
      </c>
      <c r="F13" s="64">
        <v>34307.43</v>
      </c>
      <c r="G13" s="43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5605042</v>
      </c>
    </row>
    <row r="14" spans="1:13" ht="20.100000000000001" customHeight="1" x14ac:dyDescent="0.25">
      <c r="B14" s="27" t="s">
        <v>25</v>
      </c>
      <c r="C14" s="44">
        <v>0</v>
      </c>
      <c r="D14" s="44">
        <v>279196</v>
      </c>
      <c r="E14" s="65">
        <v>279196</v>
      </c>
      <c r="F14" s="65">
        <v>0</v>
      </c>
      <c r="G14" s="44">
        <v>0</v>
      </c>
      <c r="H14" s="28"/>
      <c r="I14" s="29"/>
      <c r="J14" s="13">
        <f t="shared" ref="J14:J16" si="0">IF(ISERROR(+G14/E14)=TRUE,0,++G14/E14)</f>
        <v>0</v>
      </c>
      <c r="K14" s="13">
        <f t="shared" ref="K14:K16" si="1">IF(ISERROR(+H14/E14)=TRUE,0,++H14/E14)</f>
        <v>0</v>
      </c>
      <c r="L14" s="15">
        <f t="shared" ref="L14:L16" si="2">+D14-G14</f>
        <v>279196</v>
      </c>
    </row>
    <row r="15" spans="1:13" ht="20.100000000000001" customHeight="1" x14ac:dyDescent="0.25">
      <c r="B15" s="27" t="s">
        <v>60</v>
      </c>
      <c r="C15" s="44">
        <v>0</v>
      </c>
      <c r="D15" s="44">
        <v>323118</v>
      </c>
      <c r="E15" s="65">
        <v>323118</v>
      </c>
      <c r="F15" s="65">
        <v>3500</v>
      </c>
      <c r="G15" s="44">
        <v>0</v>
      </c>
      <c r="H15" s="28"/>
      <c r="I15" s="29"/>
      <c r="J15" s="13">
        <f t="shared" si="0"/>
        <v>0</v>
      </c>
      <c r="K15" s="13">
        <f t="shared" si="1"/>
        <v>0</v>
      </c>
      <c r="L15" s="15">
        <f t="shared" si="2"/>
        <v>323118</v>
      </c>
    </row>
    <row r="16" spans="1:13" ht="20.100000000000001" customHeight="1" x14ac:dyDescent="0.25">
      <c r="B16" s="27" t="s">
        <v>38</v>
      </c>
      <c r="C16" s="44">
        <v>0</v>
      </c>
      <c r="D16" s="44">
        <v>145070</v>
      </c>
      <c r="E16" s="65">
        <v>145070</v>
      </c>
      <c r="F16" s="65">
        <v>0</v>
      </c>
      <c r="G16" s="44">
        <v>0</v>
      </c>
      <c r="H16" s="28"/>
      <c r="I16" s="29"/>
      <c r="J16" s="13">
        <f t="shared" si="0"/>
        <v>0</v>
      </c>
      <c r="K16" s="13">
        <f t="shared" si="1"/>
        <v>0</v>
      </c>
      <c r="L16" s="15">
        <f t="shared" si="2"/>
        <v>145070</v>
      </c>
    </row>
    <row r="17" spans="2:12" ht="20.100000000000001" customHeight="1" x14ac:dyDescent="0.25">
      <c r="B17" s="7" t="s">
        <v>47</v>
      </c>
      <c r="C17" s="45">
        <v>249028005</v>
      </c>
      <c r="D17" s="44">
        <v>197430800</v>
      </c>
      <c r="E17" s="65">
        <v>27993732</v>
      </c>
      <c r="F17" s="66">
        <v>5223055.4800000004</v>
      </c>
      <c r="G17" s="45">
        <v>2898052.5500000003</v>
      </c>
      <c r="H17" s="9"/>
      <c r="I17" s="13"/>
      <c r="J17" s="13">
        <f t="shared" ref="J17:J18" si="3">IF(ISERROR(+G17/E17)=TRUE,0,++G17/E17)</f>
        <v>0.10352505160798139</v>
      </c>
      <c r="K17" s="13">
        <f t="shared" ref="K17:K18" si="4">IF(ISERROR(+H17/E17)=TRUE,0,++H17/E17)</f>
        <v>0</v>
      </c>
      <c r="L17" s="15">
        <f t="shared" ref="L17:L18" si="5">+D17-G17</f>
        <v>194532747.44999999</v>
      </c>
    </row>
    <row r="18" spans="2:12" ht="20.100000000000001" customHeight="1" x14ac:dyDescent="0.25">
      <c r="B18" s="7" t="s">
        <v>51</v>
      </c>
      <c r="C18" s="45">
        <v>0</v>
      </c>
      <c r="D18" s="45">
        <v>25067</v>
      </c>
      <c r="E18" s="66">
        <v>25067</v>
      </c>
      <c r="F18" s="66">
        <v>0</v>
      </c>
      <c r="G18" s="45">
        <v>0</v>
      </c>
      <c r="H18" s="9"/>
      <c r="I18" s="13">
        <f>IF(ISERROR(+#REF!/E18)=TRUE,0,++#REF!/E18)</f>
        <v>0</v>
      </c>
      <c r="J18" s="13">
        <f t="shared" si="3"/>
        <v>0</v>
      </c>
      <c r="K18" s="13">
        <f t="shared" si="4"/>
        <v>0</v>
      </c>
      <c r="L18" s="15">
        <f t="shared" si="5"/>
        <v>25067</v>
      </c>
    </row>
    <row r="19" spans="2:12" ht="20.100000000000001" customHeight="1" x14ac:dyDescent="0.25">
      <c r="B19" s="7" t="s">
        <v>52</v>
      </c>
      <c r="C19" s="45">
        <v>0</v>
      </c>
      <c r="D19" s="45">
        <v>79104</v>
      </c>
      <c r="E19" s="66">
        <v>79104</v>
      </c>
      <c r="F19" s="66">
        <v>0</v>
      </c>
      <c r="G19" s="45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79104</v>
      </c>
    </row>
    <row r="20" spans="2:12" ht="23.25" customHeight="1" x14ac:dyDescent="0.25">
      <c r="B20" s="54" t="s">
        <v>4</v>
      </c>
      <c r="C20" s="67">
        <f t="shared" ref="C20:H20" si="6">SUM(C13:C19)</f>
        <v>249028005</v>
      </c>
      <c r="D20" s="67">
        <f t="shared" si="6"/>
        <v>203887397</v>
      </c>
      <c r="E20" s="67">
        <f t="shared" si="6"/>
        <v>34450329</v>
      </c>
      <c r="F20" s="67">
        <f t="shared" si="6"/>
        <v>5260862.91</v>
      </c>
      <c r="G20" s="67">
        <f t="shared" si="6"/>
        <v>2898052.5500000003</v>
      </c>
      <c r="H20" s="55">
        <f t="shared" si="6"/>
        <v>0</v>
      </c>
      <c r="I20" s="56">
        <f>IF(ISERROR(+#REF!/E20)=TRUE,0,++#REF!/E20)</f>
        <v>0</v>
      </c>
      <c r="J20" s="56">
        <f>IF(ISERROR(+G20/E20)=TRUE,0,++G20/E20)</f>
        <v>8.4122637841862122E-2</v>
      </c>
      <c r="K20" s="56">
        <f>IF(ISERROR(+H20/E20)=TRUE,0,++H20/E20)</f>
        <v>0</v>
      </c>
      <c r="L20" s="57">
        <f>SUM(L13:L19)</f>
        <v>200989344.44999999</v>
      </c>
    </row>
    <row r="21" spans="2:12" x14ac:dyDescent="0.2">
      <c r="B21" s="11" t="s">
        <v>63</v>
      </c>
    </row>
    <row r="22" spans="2:12" s="22" customFormat="1" x14ac:dyDescent="0.25">
      <c r="K22" s="26"/>
    </row>
    <row r="23" spans="2:12" s="22" customFormat="1" x14ac:dyDescent="0.25">
      <c r="K23" s="26"/>
    </row>
    <row r="24" spans="2:12" s="24" customFormat="1" x14ac:dyDescent="0.25">
      <c r="K24" s="25"/>
    </row>
    <row r="25" spans="2:12" s="24" customFormat="1" x14ac:dyDescent="0.25">
      <c r="B25" s="24">
        <v>1000000</v>
      </c>
      <c r="K25" s="25"/>
    </row>
    <row r="26" spans="2:12" s="24" customFormat="1" x14ac:dyDescent="0.25">
      <c r="B26" s="32" t="s">
        <v>55</v>
      </c>
      <c r="C26" s="32" t="s">
        <v>3</v>
      </c>
      <c r="D26" s="32" t="s">
        <v>2</v>
      </c>
      <c r="E26" s="33" t="s">
        <v>18</v>
      </c>
      <c r="F26" s="33" t="s">
        <v>57</v>
      </c>
      <c r="G26" s="33" t="s">
        <v>59</v>
      </c>
      <c r="K26" s="25"/>
    </row>
    <row r="27" spans="2:12" s="24" customFormat="1" x14ac:dyDescent="0.25">
      <c r="B27" s="24" t="s">
        <v>56</v>
      </c>
      <c r="C27" s="41">
        <f>+C20/$B$25</f>
        <v>249.02800500000001</v>
      </c>
      <c r="D27" s="41">
        <f t="shared" ref="D27:G27" si="7">+D20/$B$25</f>
        <v>203.88739699999999</v>
      </c>
      <c r="E27" s="41">
        <f t="shared" si="7"/>
        <v>34.450329000000004</v>
      </c>
      <c r="F27" s="41">
        <f t="shared" si="7"/>
        <v>5.2608629100000002</v>
      </c>
      <c r="G27" s="41">
        <f t="shared" si="7"/>
        <v>2.8980525500000001</v>
      </c>
      <c r="K27" s="25"/>
    </row>
    <row r="28" spans="2:12" s="24" customFormat="1" x14ac:dyDescent="0.25">
      <c r="C28" s="41"/>
      <c r="D28" s="41"/>
      <c r="E28" s="41"/>
      <c r="F28" s="41"/>
      <c r="G28" s="41"/>
      <c r="K28" s="25"/>
    </row>
    <row r="29" spans="2:12" s="24" customFormat="1" x14ac:dyDescent="0.25">
      <c r="C29" s="41"/>
      <c r="D29" s="41"/>
      <c r="E29" s="41"/>
      <c r="F29" s="41"/>
      <c r="G29" s="41"/>
      <c r="K29" s="25"/>
    </row>
    <row r="30" spans="2:12" s="24" customFormat="1" x14ac:dyDescent="0.25">
      <c r="C30" s="41"/>
      <c r="D30" s="41"/>
      <c r="E30" s="41"/>
      <c r="F30" s="41"/>
      <c r="G30" s="41"/>
      <c r="K30" s="25"/>
    </row>
    <row r="31" spans="2:12" s="24" customFormat="1" x14ac:dyDescent="0.25">
      <c r="K31" s="25"/>
    </row>
    <row r="32" spans="2:12" s="24" customFormat="1" x14ac:dyDescent="0.25">
      <c r="K32" s="25"/>
    </row>
    <row r="33" spans="11:11" s="24" customFormat="1" x14ac:dyDescent="0.25">
      <c r="K33" s="25"/>
    </row>
    <row r="34" spans="11:11" s="24" customFormat="1" x14ac:dyDescent="0.25">
      <c r="K34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60" zoomScaleNormal="160" workbookViewId="0"/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18" t="s">
        <v>23</v>
      </c>
      <c r="C13" s="46">
        <v>0</v>
      </c>
      <c r="D13" s="46">
        <v>5359415</v>
      </c>
      <c r="E13" s="62">
        <v>5359415</v>
      </c>
      <c r="F13" s="62">
        <v>1995784.21</v>
      </c>
      <c r="G13" s="43">
        <v>926550.14</v>
      </c>
      <c r="H13" s="8"/>
      <c r="I13" s="12">
        <f>IF(ISERROR(+#REF!/E13)=TRUE,0,++#REF!/E13)</f>
        <v>0</v>
      </c>
      <c r="J13" s="12">
        <f>IF(ISERROR(+G13/E13)=TRUE,0,++G13/E13)</f>
        <v>0.17288270081716009</v>
      </c>
      <c r="K13" s="12">
        <f>IF(ISERROR(+H13/E13)=TRUE,0,++H13/E13)</f>
        <v>0</v>
      </c>
      <c r="L13" s="14">
        <f>+D13-G13</f>
        <v>4432864.8600000003</v>
      </c>
    </row>
    <row r="14" spans="1:13" ht="20.100000000000001" customHeight="1" x14ac:dyDescent="0.25">
      <c r="B14" s="31" t="s">
        <v>24</v>
      </c>
      <c r="C14" s="47">
        <v>0</v>
      </c>
      <c r="D14" s="47">
        <v>6742978</v>
      </c>
      <c r="E14" s="63">
        <v>6742978</v>
      </c>
      <c r="F14" s="63">
        <v>3544171.15</v>
      </c>
      <c r="G14" s="44">
        <v>1391622.61</v>
      </c>
      <c r="H14" s="28"/>
      <c r="I14" s="29"/>
      <c r="J14" s="29">
        <f t="shared" ref="J14:J44" si="0">IF(ISERROR(+G14/E14)=TRUE,0,++G14/E14)</f>
        <v>0.20638100999291412</v>
      </c>
      <c r="K14" s="29">
        <f t="shared" ref="K14:K44" si="1">IF(ISERROR(+H14/E14)=TRUE,0,++H14/E14)</f>
        <v>0</v>
      </c>
      <c r="L14" s="30">
        <f t="shared" ref="L14:L44" si="2">+D14-G14</f>
        <v>5351355.3899999997</v>
      </c>
    </row>
    <row r="15" spans="1:13" ht="20.100000000000001" customHeight="1" x14ac:dyDescent="0.25">
      <c r="B15" s="31" t="s">
        <v>25</v>
      </c>
      <c r="C15" s="47">
        <v>0</v>
      </c>
      <c r="D15" s="47">
        <v>10816786</v>
      </c>
      <c r="E15" s="63">
        <v>10836036</v>
      </c>
      <c r="F15" s="63">
        <v>7214205.8399999989</v>
      </c>
      <c r="G15" s="44">
        <v>3874942.21</v>
      </c>
      <c r="H15" s="28"/>
      <c r="I15" s="29"/>
      <c r="J15" s="29">
        <f t="shared" si="0"/>
        <v>0.35759776084169526</v>
      </c>
      <c r="K15" s="29">
        <f t="shared" si="1"/>
        <v>0</v>
      </c>
      <c r="L15" s="30">
        <f t="shared" si="2"/>
        <v>6941843.79</v>
      </c>
    </row>
    <row r="16" spans="1:13" ht="20.100000000000001" customHeight="1" x14ac:dyDescent="0.25">
      <c r="B16" s="31" t="s">
        <v>26</v>
      </c>
      <c r="C16" s="47">
        <v>0</v>
      </c>
      <c r="D16" s="47">
        <v>10325515</v>
      </c>
      <c r="E16" s="63">
        <v>10330075</v>
      </c>
      <c r="F16" s="63">
        <v>7883645.9400000013</v>
      </c>
      <c r="G16" s="44">
        <v>5216497.93</v>
      </c>
      <c r="H16" s="28"/>
      <c r="I16" s="29"/>
      <c r="J16" s="29">
        <f t="shared" si="0"/>
        <v>0.50498161242778972</v>
      </c>
      <c r="K16" s="29">
        <f t="shared" si="1"/>
        <v>0</v>
      </c>
      <c r="L16" s="30">
        <f t="shared" si="2"/>
        <v>5109017.07</v>
      </c>
    </row>
    <row r="17" spans="2:12" ht="20.100000000000001" customHeight="1" x14ac:dyDescent="0.25">
      <c r="B17" s="31" t="s">
        <v>27</v>
      </c>
      <c r="C17" s="47">
        <v>0</v>
      </c>
      <c r="D17" s="47">
        <v>2353818</v>
      </c>
      <c r="E17" s="63">
        <v>2353818</v>
      </c>
      <c r="F17" s="63">
        <v>1111118.56</v>
      </c>
      <c r="G17" s="44">
        <v>1081770.1600000001</v>
      </c>
      <c r="H17" s="28"/>
      <c r="I17" s="29"/>
      <c r="J17" s="29">
        <f t="shared" si="0"/>
        <v>0.45958105511980968</v>
      </c>
      <c r="K17" s="29">
        <f t="shared" si="1"/>
        <v>0</v>
      </c>
      <c r="L17" s="30">
        <f t="shared" si="2"/>
        <v>1272047.8399999999</v>
      </c>
    </row>
    <row r="18" spans="2:12" ht="20.100000000000001" customHeight="1" x14ac:dyDescent="0.25">
      <c r="B18" s="31" t="s">
        <v>28</v>
      </c>
      <c r="C18" s="47">
        <v>0</v>
      </c>
      <c r="D18" s="47">
        <v>28037840</v>
      </c>
      <c r="E18" s="63">
        <v>28037840</v>
      </c>
      <c r="F18" s="63">
        <v>16988399.48</v>
      </c>
      <c r="G18" s="44">
        <v>11141837.699999997</v>
      </c>
      <c r="H18" s="28"/>
      <c r="I18" s="29"/>
      <c r="J18" s="29">
        <f t="shared" si="0"/>
        <v>0.39738573656173221</v>
      </c>
      <c r="K18" s="29">
        <f t="shared" si="1"/>
        <v>0</v>
      </c>
      <c r="L18" s="30">
        <f t="shared" si="2"/>
        <v>16896002.300000004</v>
      </c>
    </row>
    <row r="19" spans="2:12" ht="20.100000000000001" customHeight="1" x14ac:dyDescent="0.25">
      <c r="B19" s="31" t="s">
        <v>29</v>
      </c>
      <c r="C19" s="47">
        <v>0</v>
      </c>
      <c r="D19" s="47">
        <v>21327852</v>
      </c>
      <c r="E19" s="63">
        <v>21329293</v>
      </c>
      <c r="F19" s="63">
        <v>11178708.6</v>
      </c>
      <c r="G19" s="44">
        <v>8461500.3300000001</v>
      </c>
      <c r="H19" s="28"/>
      <c r="I19" s="29"/>
      <c r="J19" s="29">
        <f t="shared" si="0"/>
        <v>0.39670796073737652</v>
      </c>
      <c r="K19" s="29">
        <f t="shared" si="1"/>
        <v>0</v>
      </c>
      <c r="L19" s="30">
        <f t="shared" si="2"/>
        <v>12866351.67</v>
      </c>
    </row>
    <row r="20" spans="2:12" ht="20.100000000000001" customHeight="1" x14ac:dyDescent="0.25">
      <c r="B20" s="31" t="s">
        <v>30</v>
      </c>
      <c r="C20" s="47">
        <v>0</v>
      </c>
      <c r="D20" s="47">
        <v>28248683</v>
      </c>
      <c r="E20" s="63">
        <v>32132080</v>
      </c>
      <c r="F20" s="63">
        <v>20010565.110000003</v>
      </c>
      <c r="G20" s="44">
        <v>10903403.399999999</v>
      </c>
      <c r="H20" s="28"/>
      <c r="I20" s="29"/>
      <c r="J20" s="29">
        <f t="shared" si="0"/>
        <v>0.33933076850300381</v>
      </c>
      <c r="K20" s="29">
        <f t="shared" si="1"/>
        <v>0</v>
      </c>
      <c r="L20" s="30">
        <f t="shared" si="2"/>
        <v>17345279.600000001</v>
      </c>
    </row>
    <row r="21" spans="2:12" ht="20.100000000000001" customHeight="1" x14ac:dyDescent="0.25">
      <c r="B21" s="31" t="s">
        <v>31</v>
      </c>
      <c r="C21" s="47">
        <v>0</v>
      </c>
      <c r="D21" s="47">
        <v>8172016</v>
      </c>
      <c r="E21" s="63">
        <v>8172016</v>
      </c>
      <c r="F21" s="63">
        <v>4971836.37</v>
      </c>
      <c r="G21" s="44">
        <v>2418734.3699999996</v>
      </c>
      <c r="H21" s="28"/>
      <c r="I21" s="29"/>
      <c r="J21" s="29">
        <f t="shared" si="0"/>
        <v>0.29597768408676628</v>
      </c>
      <c r="K21" s="29">
        <f t="shared" si="1"/>
        <v>0</v>
      </c>
      <c r="L21" s="30">
        <f t="shared" si="2"/>
        <v>5753281.6300000008</v>
      </c>
    </row>
    <row r="22" spans="2:12" ht="20.100000000000001" customHeight="1" x14ac:dyDescent="0.25">
      <c r="B22" s="31" t="s">
        <v>32</v>
      </c>
      <c r="C22" s="47">
        <v>0</v>
      </c>
      <c r="D22" s="47">
        <v>12975935</v>
      </c>
      <c r="E22" s="63">
        <v>12975935</v>
      </c>
      <c r="F22" s="63">
        <v>8652368.4400000013</v>
      </c>
      <c r="G22" s="44">
        <v>5083243.29</v>
      </c>
      <c r="H22" s="28"/>
      <c r="I22" s="29"/>
      <c r="J22" s="29">
        <f t="shared" si="0"/>
        <v>0.39174389282930289</v>
      </c>
      <c r="K22" s="29">
        <f t="shared" si="1"/>
        <v>0</v>
      </c>
      <c r="L22" s="30">
        <f t="shared" si="2"/>
        <v>7892691.71</v>
      </c>
    </row>
    <row r="23" spans="2:12" ht="20.100000000000001" customHeight="1" x14ac:dyDescent="0.25">
      <c r="B23" s="31" t="s">
        <v>33</v>
      </c>
      <c r="C23" s="47">
        <v>0</v>
      </c>
      <c r="D23" s="47">
        <v>27687696</v>
      </c>
      <c r="E23" s="63">
        <v>31590892</v>
      </c>
      <c r="F23" s="63">
        <v>18936334.139999993</v>
      </c>
      <c r="G23" s="44">
        <v>13111086.630000003</v>
      </c>
      <c r="H23" s="28"/>
      <c r="I23" s="29"/>
      <c r="J23" s="29">
        <f t="shared" si="0"/>
        <v>0.41502742720908303</v>
      </c>
      <c r="K23" s="29">
        <f t="shared" si="1"/>
        <v>0</v>
      </c>
      <c r="L23" s="30">
        <f t="shared" si="2"/>
        <v>14576609.369999997</v>
      </c>
    </row>
    <row r="24" spans="2:12" ht="20.100000000000001" customHeight="1" x14ac:dyDescent="0.25">
      <c r="B24" s="31" t="s">
        <v>34</v>
      </c>
      <c r="C24" s="47">
        <v>0</v>
      </c>
      <c r="D24" s="47">
        <v>36188264</v>
      </c>
      <c r="E24" s="63">
        <v>36260715</v>
      </c>
      <c r="F24" s="63">
        <v>18985176.689999998</v>
      </c>
      <c r="G24" s="44">
        <v>6045755.9400000004</v>
      </c>
      <c r="H24" s="28"/>
      <c r="I24" s="29"/>
      <c r="J24" s="29">
        <f t="shared" si="0"/>
        <v>0.16673019106214537</v>
      </c>
      <c r="K24" s="29">
        <f t="shared" si="1"/>
        <v>0</v>
      </c>
      <c r="L24" s="30">
        <f t="shared" si="2"/>
        <v>30142508.059999999</v>
      </c>
    </row>
    <row r="25" spans="2:12" ht="20.100000000000001" customHeight="1" x14ac:dyDescent="0.25">
      <c r="B25" s="31" t="s">
        <v>35</v>
      </c>
      <c r="C25" s="47">
        <v>0</v>
      </c>
      <c r="D25" s="47">
        <v>37854361</v>
      </c>
      <c r="E25" s="63">
        <v>37788361</v>
      </c>
      <c r="F25" s="63">
        <v>21106687.660000004</v>
      </c>
      <c r="G25" s="44">
        <v>7806084.8599999994</v>
      </c>
      <c r="H25" s="28"/>
      <c r="I25" s="29"/>
      <c r="J25" s="29">
        <f t="shared" si="0"/>
        <v>0.20657378762735965</v>
      </c>
      <c r="K25" s="29">
        <f t="shared" si="1"/>
        <v>0</v>
      </c>
      <c r="L25" s="30">
        <f t="shared" si="2"/>
        <v>30048276.140000001</v>
      </c>
    </row>
    <row r="26" spans="2:12" ht="20.100000000000001" customHeight="1" x14ac:dyDescent="0.25">
      <c r="B26" s="31" t="s">
        <v>36</v>
      </c>
      <c r="C26" s="47">
        <v>0</v>
      </c>
      <c r="D26" s="47">
        <v>30757622</v>
      </c>
      <c r="E26" s="63">
        <v>30757622</v>
      </c>
      <c r="F26" s="63">
        <v>25038735.259999994</v>
      </c>
      <c r="G26" s="44">
        <v>12541740.73</v>
      </c>
      <c r="H26" s="28"/>
      <c r="I26" s="29"/>
      <c r="J26" s="29">
        <f t="shared" si="0"/>
        <v>0.4077604156134047</v>
      </c>
      <c r="K26" s="29">
        <f t="shared" si="1"/>
        <v>0</v>
      </c>
      <c r="L26" s="30">
        <f t="shared" si="2"/>
        <v>18215881.27</v>
      </c>
    </row>
    <row r="27" spans="2:12" ht="20.100000000000001" customHeight="1" x14ac:dyDescent="0.25">
      <c r="B27" s="31" t="s">
        <v>37</v>
      </c>
      <c r="C27" s="47">
        <v>0</v>
      </c>
      <c r="D27" s="47">
        <v>7266972</v>
      </c>
      <c r="E27" s="63">
        <v>7266972</v>
      </c>
      <c r="F27" s="63">
        <v>4849353.0799999991</v>
      </c>
      <c r="G27" s="44">
        <v>3330097.8899999992</v>
      </c>
      <c r="H27" s="28"/>
      <c r="I27" s="29"/>
      <c r="J27" s="29">
        <f t="shared" si="0"/>
        <v>0.4582510968805163</v>
      </c>
      <c r="K27" s="29">
        <f t="shared" si="1"/>
        <v>0</v>
      </c>
      <c r="L27" s="30">
        <f t="shared" si="2"/>
        <v>3936874.1100000008</v>
      </c>
    </row>
    <row r="28" spans="2:12" ht="20.100000000000001" customHeight="1" x14ac:dyDescent="0.25">
      <c r="B28" s="31" t="s">
        <v>38</v>
      </c>
      <c r="C28" s="47">
        <v>0</v>
      </c>
      <c r="D28" s="47">
        <v>6065601</v>
      </c>
      <c r="E28" s="63">
        <v>6065601</v>
      </c>
      <c r="F28" s="63">
        <v>4932438.13</v>
      </c>
      <c r="G28" s="44">
        <v>3950073.53</v>
      </c>
      <c r="H28" s="28"/>
      <c r="I28" s="29"/>
      <c r="J28" s="29">
        <f t="shared" si="0"/>
        <v>0.65122541525563582</v>
      </c>
      <c r="K28" s="29">
        <f t="shared" si="1"/>
        <v>0</v>
      </c>
      <c r="L28" s="30">
        <f t="shared" si="2"/>
        <v>2115527.4700000002</v>
      </c>
    </row>
    <row r="29" spans="2:12" ht="20.100000000000001" customHeight="1" x14ac:dyDescent="0.25">
      <c r="B29" s="31" t="s">
        <v>39</v>
      </c>
      <c r="C29" s="47">
        <v>0</v>
      </c>
      <c r="D29" s="47">
        <v>4874645</v>
      </c>
      <c r="E29" s="63">
        <v>4874645</v>
      </c>
      <c r="F29" s="63">
        <v>4283810.2799999993</v>
      </c>
      <c r="G29" s="44">
        <v>2084136.8499999999</v>
      </c>
      <c r="H29" s="28"/>
      <c r="I29" s="29"/>
      <c r="J29" s="29">
        <f t="shared" si="0"/>
        <v>0.42754638542909273</v>
      </c>
      <c r="K29" s="29">
        <f t="shared" si="1"/>
        <v>0</v>
      </c>
      <c r="L29" s="30">
        <f t="shared" si="2"/>
        <v>2790508.1500000004</v>
      </c>
    </row>
    <row r="30" spans="2:12" ht="20.100000000000001" customHeight="1" x14ac:dyDescent="0.25">
      <c r="B30" s="31" t="s">
        <v>40</v>
      </c>
      <c r="C30" s="47">
        <v>0</v>
      </c>
      <c r="D30" s="47">
        <v>6638700</v>
      </c>
      <c r="E30" s="63">
        <v>6638700</v>
      </c>
      <c r="F30" s="63">
        <v>2746413.06</v>
      </c>
      <c r="G30" s="44">
        <v>1933032.8300000003</v>
      </c>
      <c r="H30" s="28"/>
      <c r="I30" s="29"/>
      <c r="J30" s="29">
        <f t="shared" si="0"/>
        <v>0.29117640953801199</v>
      </c>
      <c r="K30" s="29">
        <f t="shared" si="1"/>
        <v>0</v>
      </c>
      <c r="L30" s="30">
        <f t="shared" si="2"/>
        <v>4705667.17</v>
      </c>
    </row>
    <row r="31" spans="2:12" ht="20.100000000000001" customHeight="1" x14ac:dyDescent="0.25">
      <c r="B31" s="31" t="s">
        <v>41</v>
      </c>
      <c r="C31" s="47">
        <v>0</v>
      </c>
      <c r="D31" s="47">
        <v>16982416</v>
      </c>
      <c r="E31" s="63">
        <v>17019784</v>
      </c>
      <c r="F31" s="63">
        <v>10901248.349999998</v>
      </c>
      <c r="G31" s="44">
        <v>6121204.4500000011</v>
      </c>
      <c r="H31" s="28"/>
      <c r="I31" s="29"/>
      <c r="J31" s="29">
        <f t="shared" si="0"/>
        <v>0.35965229934762988</v>
      </c>
      <c r="K31" s="29">
        <f t="shared" si="1"/>
        <v>0</v>
      </c>
      <c r="L31" s="30">
        <f t="shared" si="2"/>
        <v>10861211.549999999</v>
      </c>
    </row>
    <row r="32" spans="2:12" ht="20.100000000000001" customHeight="1" x14ac:dyDescent="0.25">
      <c r="B32" s="31" t="s">
        <v>42</v>
      </c>
      <c r="C32" s="47">
        <v>0</v>
      </c>
      <c r="D32" s="47">
        <v>5859674</v>
      </c>
      <c r="E32" s="63">
        <v>5859674</v>
      </c>
      <c r="F32" s="63">
        <v>2913291.61</v>
      </c>
      <c r="G32" s="44">
        <v>2314120.9399999995</v>
      </c>
      <c r="H32" s="28"/>
      <c r="I32" s="29"/>
      <c r="J32" s="29">
        <f t="shared" si="0"/>
        <v>0.39492315442804488</v>
      </c>
      <c r="K32" s="29">
        <f t="shared" si="1"/>
        <v>0</v>
      </c>
      <c r="L32" s="30">
        <f t="shared" si="2"/>
        <v>3545553.0600000005</v>
      </c>
    </row>
    <row r="33" spans="2:12" ht="20.100000000000001" customHeight="1" x14ac:dyDescent="0.25">
      <c r="B33" s="31" t="s">
        <v>43</v>
      </c>
      <c r="C33" s="47">
        <v>0</v>
      </c>
      <c r="D33" s="47">
        <v>3401228</v>
      </c>
      <c r="E33" s="63">
        <v>3401228</v>
      </c>
      <c r="F33" s="63">
        <v>2334212.3800000004</v>
      </c>
      <c r="G33" s="44">
        <v>994950.9</v>
      </c>
      <c r="H33" s="28"/>
      <c r="I33" s="29"/>
      <c r="J33" s="29">
        <f t="shared" si="0"/>
        <v>0.29252696379072501</v>
      </c>
      <c r="K33" s="29">
        <f t="shared" si="1"/>
        <v>0</v>
      </c>
      <c r="L33" s="30">
        <f t="shared" si="2"/>
        <v>2406277.1</v>
      </c>
    </row>
    <row r="34" spans="2:12" ht="20.100000000000001" customHeight="1" x14ac:dyDescent="0.25">
      <c r="B34" s="31" t="s">
        <v>44</v>
      </c>
      <c r="C34" s="47">
        <v>0</v>
      </c>
      <c r="D34" s="47">
        <v>12065154</v>
      </c>
      <c r="E34" s="63">
        <v>12093036</v>
      </c>
      <c r="F34" s="63">
        <v>7291729.4900000012</v>
      </c>
      <c r="G34" s="44">
        <v>4583029.87</v>
      </c>
      <c r="H34" s="28"/>
      <c r="I34" s="29"/>
      <c r="J34" s="29">
        <f t="shared" si="0"/>
        <v>0.37898091678549539</v>
      </c>
      <c r="K34" s="29">
        <f t="shared" si="1"/>
        <v>0</v>
      </c>
      <c r="L34" s="30">
        <f t="shared" si="2"/>
        <v>7482124.1299999999</v>
      </c>
    </row>
    <row r="35" spans="2:12" ht="20.100000000000001" customHeight="1" x14ac:dyDescent="0.25">
      <c r="B35" s="31" t="s">
        <v>45</v>
      </c>
      <c r="C35" s="47">
        <v>0</v>
      </c>
      <c r="D35" s="47">
        <v>6385386</v>
      </c>
      <c r="E35" s="63">
        <v>6385386</v>
      </c>
      <c r="F35" s="63">
        <v>4142632.6400000006</v>
      </c>
      <c r="G35" s="44">
        <v>2158075.11</v>
      </c>
      <c r="H35" s="28"/>
      <c r="I35" s="29"/>
      <c r="J35" s="29">
        <f t="shared" si="0"/>
        <v>0.33797097152779798</v>
      </c>
      <c r="K35" s="29">
        <f t="shared" si="1"/>
        <v>0</v>
      </c>
      <c r="L35" s="30">
        <f t="shared" si="2"/>
        <v>4227310.8900000006</v>
      </c>
    </row>
    <row r="36" spans="2:12" ht="20.100000000000001" customHeight="1" x14ac:dyDescent="0.25">
      <c r="B36" s="31" t="s">
        <v>58</v>
      </c>
      <c r="C36" s="47">
        <v>0</v>
      </c>
      <c r="D36" s="47">
        <v>99045</v>
      </c>
      <c r="E36" s="63">
        <v>99045</v>
      </c>
      <c r="F36" s="63">
        <v>77698.989999999991</v>
      </c>
      <c r="G36" s="44">
        <v>64423.71</v>
      </c>
      <c r="H36" s="28"/>
      <c r="I36" s="29"/>
      <c r="J36" s="29">
        <f t="shared" si="0"/>
        <v>0.65044888686960467</v>
      </c>
      <c r="K36" s="29">
        <f t="shared" si="1"/>
        <v>0</v>
      </c>
      <c r="L36" s="30">
        <f t="shared" si="2"/>
        <v>34621.29</v>
      </c>
    </row>
    <row r="37" spans="2:12" ht="20.100000000000001" customHeight="1" x14ac:dyDescent="0.25">
      <c r="B37" s="31" t="s">
        <v>47</v>
      </c>
      <c r="C37" s="47">
        <v>0</v>
      </c>
      <c r="D37" s="47">
        <v>0</v>
      </c>
      <c r="E37" s="63">
        <v>0</v>
      </c>
      <c r="F37" s="63">
        <v>0</v>
      </c>
      <c r="G37" s="44">
        <v>0</v>
      </c>
      <c r="H37" s="28"/>
      <c r="I37" s="29"/>
      <c r="J37" s="29">
        <f t="shared" ref="J37:J39" si="3">IF(ISERROR(+G37/E37)=TRUE,0,++G37/E37)</f>
        <v>0</v>
      </c>
      <c r="K37" s="29">
        <f t="shared" ref="K37:K39" si="4">IF(ISERROR(+H37/E37)=TRUE,0,++H37/E37)</f>
        <v>0</v>
      </c>
      <c r="L37" s="30">
        <f t="shared" ref="L37:L39" si="5">+D37-G37</f>
        <v>0</v>
      </c>
    </row>
    <row r="38" spans="2:12" ht="20.100000000000001" customHeight="1" x14ac:dyDescent="0.25">
      <c r="B38" s="31" t="s">
        <v>48</v>
      </c>
      <c r="C38" s="47">
        <v>0</v>
      </c>
      <c r="D38" s="47">
        <v>51003940</v>
      </c>
      <c r="E38" s="63">
        <v>51509840</v>
      </c>
      <c r="F38" s="63">
        <v>27994282.82</v>
      </c>
      <c r="G38" s="44">
        <v>15812456.069999998</v>
      </c>
      <c r="H38" s="28"/>
      <c r="I38" s="29"/>
      <c r="J38" s="29">
        <f t="shared" si="3"/>
        <v>0.30697932802742151</v>
      </c>
      <c r="K38" s="29">
        <f t="shared" si="4"/>
        <v>0</v>
      </c>
      <c r="L38" s="30">
        <f t="shared" si="5"/>
        <v>35191483.93</v>
      </c>
    </row>
    <row r="39" spans="2:12" ht="20.100000000000001" customHeight="1" x14ac:dyDescent="0.25">
      <c r="B39" s="31" t="s">
        <v>49</v>
      </c>
      <c r="C39" s="47">
        <v>0</v>
      </c>
      <c r="D39" s="47">
        <v>2863323</v>
      </c>
      <c r="E39" s="63">
        <v>2863323</v>
      </c>
      <c r="F39" s="63">
        <v>1048899.78</v>
      </c>
      <c r="G39" s="44">
        <v>678844.22</v>
      </c>
      <c r="H39" s="28"/>
      <c r="I39" s="29"/>
      <c r="J39" s="29">
        <f t="shared" si="3"/>
        <v>0.23708265536231854</v>
      </c>
      <c r="K39" s="29">
        <f t="shared" si="4"/>
        <v>0</v>
      </c>
      <c r="L39" s="30">
        <f t="shared" si="5"/>
        <v>2184478.7800000003</v>
      </c>
    </row>
    <row r="40" spans="2:12" ht="20.100000000000001" customHeight="1" x14ac:dyDescent="0.25">
      <c r="B40" s="31" t="s">
        <v>50</v>
      </c>
      <c r="C40" s="47">
        <v>0</v>
      </c>
      <c r="D40" s="47">
        <v>13113000</v>
      </c>
      <c r="E40" s="63">
        <v>13113000</v>
      </c>
      <c r="F40" s="63">
        <v>9743532.0299999956</v>
      </c>
      <c r="G40" s="44">
        <v>5876655.9000000004</v>
      </c>
      <c r="H40" s="28"/>
      <c r="I40" s="29"/>
      <c r="J40" s="29">
        <f t="shared" si="0"/>
        <v>0.44815495309997716</v>
      </c>
      <c r="K40" s="29">
        <f t="shared" si="1"/>
        <v>0</v>
      </c>
      <c r="L40" s="30">
        <f t="shared" si="2"/>
        <v>7236344.0999999996</v>
      </c>
    </row>
    <row r="41" spans="2:12" ht="20.100000000000001" customHeight="1" x14ac:dyDescent="0.25">
      <c r="B41" s="31" t="s">
        <v>51</v>
      </c>
      <c r="C41" s="47">
        <v>0</v>
      </c>
      <c r="D41" s="47">
        <v>19823258</v>
      </c>
      <c r="E41" s="63">
        <v>19823258</v>
      </c>
      <c r="F41" s="63">
        <v>8102424.6599999992</v>
      </c>
      <c r="G41" s="44">
        <v>3356237.1300000004</v>
      </c>
      <c r="H41" s="28"/>
      <c r="I41" s="29"/>
      <c r="J41" s="29">
        <f t="shared" si="0"/>
        <v>0.16930804865678489</v>
      </c>
      <c r="K41" s="29">
        <f t="shared" si="1"/>
        <v>0</v>
      </c>
      <c r="L41" s="30">
        <f t="shared" si="2"/>
        <v>16467020.869999999</v>
      </c>
    </row>
    <row r="42" spans="2:12" ht="20.100000000000001" customHeight="1" x14ac:dyDescent="0.25">
      <c r="B42" s="31" t="s">
        <v>52</v>
      </c>
      <c r="C42" s="47">
        <v>0</v>
      </c>
      <c r="D42" s="47">
        <v>24688071</v>
      </c>
      <c r="E42" s="63">
        <v>24688071</v>
      </c>
      <c r="F42" s="63">
        <v>11785610.190000003</v>
      </c>
      <c r="G42" s="44">
        <v>5109866.76</v>
      </c>
      <c r="H42" s="28"/>
      <c r="I42" s="29"/>
      <c r="J42" s="29">
        <f t="shared" si="0"/>
        <v>0.206977157510605</v>
      </c>
      <c r="K42" s="29">
        <f t="shared" si="1"/>
        <v>0</v>
      </c>
      <c r="L42" s="30">
        <f t="shared" si="2"/>
        <v>19578204.240000002</v>
      </c>
    </row>
    <row r="43" spans="2:12" ht="20.100000000000001" customHeight="1" x14ac:dyDescent="0.25">
      <c r="B43" s="31" t="s">
        <v>53</v>
      </c>
      <c r="C43" s="47">
        <v>0</v>
      </c>
      <c r="D43" s="47">
        <v>22498532</v>
      </c>
      <c r="E43" s="63">
        <v>22498532</v>
      </c>
      <c r="F43" s="63">
        <v>6127577.2000000002</v>
      </c>
      <c r="G43" s="44">
        <v>2077837.68</v>
      </c>
      <c r="H43" s="28"/>
      <c r="I43" s="29"/>
      <c r="J43" s="29">
        <f t="shared" si="0"/>
        <v>9.2354366942696525E-2</v>
      </c>
      <c r="K43" s="29">
        <f t="shared" si="1"/>
        <v>0</v>
      </c>
      <c r="L43" s="30">
        <f t="shared" si="2"/>
        <v>20420694.32</v>
      </c>
    </row>
    <row r="44" spans="2:12" ht="20.100000000000001" customHeight="1" x14ac:dyDescent="0.25">
      <c r="B44" s="31" t="s">
        <v>54</v>
      </c>
      <c r="C44" s="47">
        <v>0</v>
      </c>
      <c r="D44" s="47">
        <v>12404749</v>
      </c>
      <c r="E44" s="63">
        <v>12404749</v>
      </c>
      <c r="F44" s="63">
        <v>1092242.02</v>
      </c>
      <c r="G44" s="44">
        <v>635736.13</v>
      </c>
      <c r="H44" s="28"/>
      <c r="I44" s="29"/>
      <c r="J44" s="29">
        <f t="shared" si="0"/>
        <v>5.1249415042577642E-2</v>
      </c>
      <c r="K44" s="29">
        <f t="shared" si="1"/>
        <v>0</v>
      </c>
      <c r="L44" s="30">
        <f t="shared" si="2"/>
        <v>11769012.869999999</v>
      </c>
    </row>
    <row r="45" spans="2:12" ht="23.25" customHeight="1" x14ac:dyDescent="0.25">
      <c r="B45" s="54" t="s">
        <v>4</v>
      </c>
      <c r="C45" s="67">
        <f>SUM(C13:C44)</f>
        <v>0</v>
      </c>
      <c r="D45" s="67">
        <f t="shared" ref="D45:G45" si="6">SUM(D13:D44)</f>
        <v>482882475</v>
      </c>
      <c r="E45" s="67">
        <f t="shared" si="6"/>
        <v>491271920</v>
      </c>
      <c r="F45" s="67">
        <f t="shared" si="6"/>
        <v>277985134.16000003</v>
      </c>
      <c r="G45" s="67">
        <f t="shared" si="6"/>
        <v>151085550.26999998</v>
      </c>
      <c r="H45" s="55">
        <f t="shared" ref="H45" si="7">SUM(H13:H44)</f>
        <v>0</v>
      </c>
      <c r="I45" s="56">
        <f>IF(ISERROR(+#REF!/E45)=TRUE,0,++#REF!/E45)</f>
        <v>0</v>
      </c>
      <c r="J45" s="56">
        <f>IF(ISERROR(+G45/E45)=TRUE,0,++G45/E45)</f>
        <v>0.30753956031112051</v>
      </c>
      <c r="K45" s="56">
        <f>IF(ISERROR(+H45/E45)=TRUE,0,++H45/E45)</f>
        <v>0</v>
      </c>
      <c r="L45" s="57">
        <f>SUM(L13:L44)</f>
        <v>331796924.73000002</v>
      </c>
    </row>
    <row r="46" spans="2:12" x14ac:dyDescent="0.2">
      <c r="B46" s="11" t="s">
        <v>63</v>
      </c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59</v>
      </c>
      <c r="K51" s="25"/>
    </row>
    <row r="52" spans="2:11" s="24" customFormat="1" x14ac:dyDescent="0.25">
      <c r="B52" s="24" t="s">
        <v>56</v>
      </c>
      <c r="C52" s="68">
        <f>+C45/$C$50</f>
        <v>0</v>
      </c>
      <c r="D52" s="42">
        <f>+D45/$C$50</f>
        <v>482.882475</v>
      </c>
      <c r="E52" s="42">
        <f>+E45/$C$50</f>
        <v>491.27192000000002</v>
      </c>
      <c r="F52" s="42">
        <f>+F45/$C$50</f>
        <v>277.98513416000003</v>
      </c>
      <c r="G52" s="42">
        <f>+G45/$C$50</f>
        <v>151.08555026999997</v>
      </c>
      <c r="H52" s="24">
        <v>1373981</v>
      </c>
      <c r="K52" s="25"/>
    </row>
    <row r="53" spans="2:11" s="24" customFormat="1" x14ac:dyDescent="0.25">
      <c r="C53" s="42"/>
      <c r="D53" s="42"/>
      <c r="E53" s="42"/>
      <c r="F53" s="42"/>
      <c r="G53" s="42"/>
      <c r="H53" s="24">
        <v>5072</v>
      </c>
      <c r="K53" s="25"/>
    </row>
    <row r="54" spans="2:11" s="24" customFormat="1" x14ac:dyDescent="0.25">
      <c r="C54" s="42"/>
      <c r="D54" s="42"/>
      <c r="E54" s="42"/>
      <c r="F54" s="42"/>
      <c r="G54" s="42"/>
      <c r="H54" s="24">
        <v>3078714.9799999995</v>
      </c>
      <c r="K54" s="25"/>
    </row>
    <row r="55" spans="2:11" s="24" customFormat="1" x14ac:dyDescent="0.25">
      <c r="C55" s="42"/>
      <c r="D55" s="42"/>
      <c r="E55" s="42"/>
      <c r="F55" s="42"/>
      <c r="G55" s="42"/>
      <c r="H55" s="24">
        <v>0</v>
      </c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45" zoomScaleNormal="145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ht="15" customHeight="1" x14ac:dyDescent="0.25">
      <c r="A2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50" customFormat="1" ht="15" customHeight="1" x14ac:dyDescent="0.25">
      <c r="A3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s="50" customFormat="1" ht="15" customHeight="1" x14ac:dyDescent="0.25">
      <c r="A4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61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0.5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18" t="s">
        <v>51</v>
      </c>
      <c r="C13" s="19">
        <v>0</v>
      </c>
      <c r="D13" s="19">
        <v>231290</v>
      </c>
      <c r="E13" s="20">
        <v>231290</v>
      </c>
      <c r="F13" s="20">
        <v>79390.350000000006</v>
      </c>
      <c r="G13" s="8">
        <v>45341</v>
      </c>
      <c r="H13" s="8"/>
      <c r="I13" s="12">
        <f>IF(ISERROR(+#REF!/E13)=TRUE,0,++#REF!/E13)</f>
        <v>0</v>
      </c>
      <c r="J13" s="12">
        <f>IF(ISERROR(+G13/E13)=TRUE,0,++G13/E13)</f>
        <v>0.19603528038393359</v>
      </c>
      <c r="K13" s="12">
        <f>IF(ISERROR(+H13/E13)=TRUE,0,++H13/E13)</f>
        <v>0</v>
      </c>
      <c r="L13" s="14">
        <f>+D13-G13</f>
        <v>185949</v>
      </c>
    </row>
    <row r="14" spans="1:13" ht="20.100000000000001" customHeight="1" x14ac:dyDescent="0.25">
      <c r="B14" s="17" t="s">
        <v>52</v>
      </c>
      <c r="C14" s="21">
        <v>0</v>
      </c>
      <c r="D14" s="21">
        <v>654102</v>
      </c>
      <c r="E14" s="16">
        <v>654102</v>
      </c>
      <c r="F14" s="16">
        <v>87680</v>
      </c>
      <c r="G14" s="9">
        <v>43230</v>
      </c>
      <c r="H14" s="9"/>
      <c r="I14" s="13">
        <f>IF(ISERROR(+#REF!/E14)=TRUE,0,++#REF!/E14)</f>
        <v>0</v>
      </c>
      <c r="J14" s="13">
        <f>IF(ISERROR(+G14/E14)=TRUE,0,++G14/E14)</f>
        <v>6.6090609721419599E-2</v>
      </c>
      <c r="K14" s="13">
        <f>IF(ISERROR(+H14/E14)=TRUE,0,++H14/E14)</f>
        <v>0</v>
      </c>
      <c r="L14" s="15">
        <f>+D14-G14</f>
        <v>610872</v>
      </c>
    </row>
    <row r="15" spans="1:13" ht="20.100000000000001" customHeight="1" x14ac:dyDescent="0.25">
      <c r="B15" s="17" t="s">
        <v>53</v>
      </c>
      <c r="C15" s="21">
        <v>0</v>
      </c>
      <c r="D15" s="21">
        <v>739042</v>
      </c>
      <c r="E15" s="16">
        <v>739042</v>
      </c>
      <c r="F15" s="16">
        <v>641455.68999999994</v>
      </c>
      <c r="G15" s="9">
        <v>566084.75</v>
      </c>
      <c r="H15" s="9"/>
      <c r="I15" s="13">
        <f>IF(ISERROR(+#REF!/E15)=TRUE,0,++#REF!/E15)</f>
        <v>0</v>
      </c>
      <c r="J15" s="13">
        <f>IF(ISERROR(+G15/E15)=TRUE,0,++G15/E15)</f>
        <v>0.76597101382600719</v>
      </c>
      <c r="K15" s="13">
        <f>IF(ISERROR(+H15/E15)=TRUE,0,++H15/E15)</f>
        <v>0</v>
      </c>
      <c r="L15" s="15">
        <f>+D15-G15</f>
        <v>172957.25</v>
      </c>
    </row>
    <row r="16" spans="1:13" ht="20.100000000000001" customHeight="1" x14ac:dyDescent="0.25">
      <c r="B16" s="70" t="s">
        <v>54</v>
      </c>
      <c r="C16" s="71">
        <v>0</v>
      </c>
      <c r="D16" s="71">
        <v>188799</v>
      </c>
      <c r="E16" s="72">
        <v>188799</v>
      </c>
      <c r="F16" s="72">
        <v>0</v>
      </c>
      <c r="G16" s="73">
        <v>0</v>
      </c>
      <c r="H16" s="73"/>
      <c r="I16" s="74">
        <f>IF(ISERROR(+#REF!/E16)=TRUE,0,++#REF!/E16)</f>
        <v>0</v>
      </c>
      <c r="J16" s="74">
        <f>IF(ISERROR(+G16/E16)=TRUE,0,++G16/E16)</f>
        <v>0</v>
      </c>
      <c r="K16" s="74">
        <f>IF(ISERROR(+H16/E16)=TRUE,0,++H16/E16)</f>
        <v>0</v>
      </c>
      <c r="L16" s="75">
        <f>+D16-G16</f>
        <v>188799</v>
      </c>
    </row>
    <row r="17" spans="2:12" ht="23.25" customHeight="1" x14ac:dyDescent="0.25">
      <c r="B17" s="54" t="s">
        <v>4</v>
      </c>
      <c r="C17" s="67">
        <f t="shared" ref="C17:H17" si="0">SUM(C13:C16)</f>
        <v>0</v>
      </c>
      <c r="D17" s="67">
        <f t="shared" si="0"/>
        <v>1813233</v>
      </c>
      <c r="E17" s="67">
        <f t="shared" si="0"/>
        <v>1813233</v>
      </c>
      <c r="F17" s="67">
        <f t="shared" si="0"/>
        <v>808526.03999999992</v>
      </c>
      <c r="G17" s="67">
        <f t="shared" si="0"/>
        <v>654655.75</v>
      </c>
      <c r="H17" s="55">
        <f t="shared" si="0"/>
        <v>0</v>
      </c>
      <c r="I17" s="56">
        <f>IF(ISERROR(+#REF!/E17)=TRUE,0,++#REF!/E17)</f>
        <v>0</v>
      </c>
      <c r="J17" s="56">
        <f>IF(ISERROR(+G17/E17)=TRUE,0,++G17/E17)</f>
        <v>0.36104336839225848</v>
      </c>
      <c r="K17" s="56">
        <f>IF(ISERROR(+H17/E17)=TRUE,0,++H17/E17)</f>
        <v>0</v>
      </c>
      <c r="L17" s="57">
        <f>SUM(L13:L16)</f>
        <v>1158577.25</v>
      </c>
    </row>
    <row r="18" spans="2:12" x14ac:dyDescent="0.2">
      <c r="B18" s="11" t="s">
        <v>63</v>
      </c>
    </row>
    <row r="19" spans="2:12" s="24" customFormat="1" x14ac:dyDescent="0.25">
      <c r="K19" s="25"/>
    </row>
    <row r="20" spans="2:12" s="24" customFormat="1" x14ac:dyDescent="0.25">
      <c r="K20" s="25"/>
    </row>
    <row r="21" spans="2:12" s="24" customFormat="1" x14ac:dyDescent="0.25">
      <c r="K21" s="25"/>
    </row>
    <row r="22" spans="2:12" s="24" customFormat="1" x14ac:dyDescent="0.25">
      <c r="C22" s="24">
        <v>1000000</v>
      </c>
      <c r="K22" s="25"/>
    </row>
    <row r="23" spans="2:12" s="24" customFormat="1" x14ac:dyDescent="0.25">
      <c r="B23" s="32" t="s">
        <v>55</v>
      </c>
      <c r="C23" s="32" t="s">
        <v>3</v>
      </c>
      <c r="D23" s="32" t="s">
        <v>2</v>
      </c>
      <c r="E23" s="33" t="s">
        <v>18</v>
      </c>
      <c r="F23" s="33" t="s">
        <v>19</v>
      </c>
      <c r="G23" s="33" t="s">
        <v>59</v>
      </c>
      <c r="K23" s="25"/>
    </row>
    <row r="24" spans="2:12" s="24" customFormat="1" x14ac:dyDescent="0.25">
      <c r="B24" s="24" t="s">
        <v>56</v>
      </c>
      <c r="C24" s="68">
        <f>+C17/$C$22</f>
        <v>0</v>
      </c>
      <c r="D24" s="42">
        <f>+D17/$C$22</f>
        <v>1.8132330000000001</v>
      </c>
      <c r="E24" s="42">
        <f>+E17/$C$22</f>
        <v>1.8132330000000001</v>
      </c>
      <c r="F24" s="42">
        <f>+F17/$C$22</f>
        <v>0.80852603999999995</v>
      </c>
      <c r="G24" s="42">
        <f>+G17/$C$22</f>
        <v>0.65465574999999998</v>
      </c>
      <c r="H24" s="24">
        <v>1373981</v>
      </c>
      <c r="K24" s="25"/>
    </row>
    <row r="25" spans="2:12" s="24" customFormat="1" x14ac:dyDescent="0.25">
      <c r="C25" s="42"/>
      <c r="D25" s="42"/>
      <c r="E25" s="42"/>
      <c r="F25" s="42"/>
      <c r="G25" s="42"/>
      <c r="H25" s="24">
        <v>5072</v>
      </c>
      <c r="K25" s="25"/>
    </row>
    <row r="26" spans="2:12" s="24" customFormat="1" x14ac:dyDescent="0.25">
      <c r="C26" s="42"/>
      <c r="D26" s="42"/>
      <c r="E26" s="42"/>
      <c r="F26" s="42"/>
      <c r="G26" s="42"/>
      <c r="H26" s="24">
        <v>3078714.9799999995</v>
      </c>
      <c r="K26" s="25"/>
    </row>
    <row r="27" spans="2:12" s="24" customFormat="1" x14ac:dyDescent="0.25">
      <c r="C27" s="42"/>
      <c r="D27" s="42"/>
      <c r="E27" s="42"/>
      <c r="F27" s="42"/>
      <c r="G27" s="42"/>
      <c r="H27" s="24">
        <v>0</v>
      </c>
      <c r="K27" s="25"/>
    </row>
    <row r="28" spans="2:12" s="24" customFormat="1" x14ac:dyDescent="0.25">
      <c r="K28" s="25"/>
    </row>
    <row r="29" spans="2:12" s="24" customFormat="1" x14ac:dyDescent="0.25">
      <c r="K29" s="25"/>
    </row>
    <row r="30" spans="2:12" s="24" customFormat="1" x14ac:dyDescent="0.25">
      <c r="K30" s="25"/>
    </row>
    <row r="31" spans="2:12" s="24" customFormat="1" x14ac:dyDescent="0.25">
      <c r="K31" s="25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2019-07-19T21:01:56Z</dcterms:modified>
</cp:coreProperties>
</file>