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9\2.- Información a Comunicaciones\PCA - 2018\6. Junio - OK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ROOC!$B$2:$L$22</definedName>
  </definedNames>
  <calcPr calcId="152511"/>
</workbook>
</file>

<file path=xl/calcChain.xml><?xml version="1.0" encoding="utf-8"?>
<calcChain xmlns="http://schemas.openxmlformats.org/spreadsheetml/2006/main">
  <c r="K36" i="6" l="1"/>
  <c r="J36" i="6" l="1"/>
  <c r="L36" i="6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0" i="5" l="1"/>
  <c r="G27" i="5" s="1"/>
  <c r="F20" i="5"/>
  <c r="F27" i="5" s="1"/>
  <c r="E20" i="5"/>
  <c r="E27" i="5" s="1"/>
  <c r="D20" i="5"/>
  <c r="D27" i="5" s="1"/>
  <c r="C20" i="5"/>
  <c r="C27" i="5" s="1"/>
  <c r="G45" i="6" l="1"/>
  <c r="G52" i="6" s="1"/>
  <c r="F45" i="6"/>
  <c r="F52" i="6" s="1"/>
  <c r="E45" i="6"/>
  <c r="E52" i="6" s="1"/>
  <c r="L18" i="5" l="1"/>
  <c r="K18" i="5"/>
  <c r="J18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19" i="5" l="1"/>
  <c r="L16" i="7"/>
  <c r="L15" i="7"/>
  <c r="L14" i="7"/>
  <c r="L13" i="4"/>
  <c r="L13" i="6"/>
  <c r="L13" i="5"/>
  <c r="L13" i="7"/>
  <c r="L13" i="1"/>
  <c r="E45" i="4"/>
  <c r="E52" i="4" s="1"/>
  <c r="E45" i="1" l="1"/>
  <c r="E52" i="1" s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0" i="5"/>
  <c r="K19" i="5"/>
  <c r="J19" i="5"/>
  <c r="I19" i="5"/>
  <c r="I18" i="5"/>
  <c r="K13" i="5"/>
  <c r="J13" i="5"/>
  <c r="I13" i="5"/>
  <c r="H45" i="4"/>
  <c r="I14" i="4"/>
  <c r="K13" i="4"/>
  <c r="J13" i="4"/>
  <c r="I13" i="4"/>
  <c r="K13" i="1"/>
  <c r="J13" i="1"/>
  <c r="L20" i="5" l="1"/>
  <c r="L45" i="6"/>
  <c r="L45" i="4"/>
  <c r="L45" i="1"/>
  <c r="I17" i="7"/>
  <c r="K17" i="7"/>
  <c r="J17" i="7"/>
  <c r="J45" i="6"/>
  <c r="I45" i="6"/>
  <c r="K45" i="6"/>
  <c r="I20" i="5"/>
  <c r="K20" i="5"/>
  <c r="J20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<sst xmlns="http://schemas.openxmlformats.org/spreadsheetml/2006/main" count="237" uniqueCount="64">
  <si>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</si>
  <si>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</si>
  <si>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</si>
  <si>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</si>
  <si>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</si>
  <si>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</si>
  <si>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</si>
  <si>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</si>
  <si>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</si>
  <si>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</si>
  <si>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</si>
  <si>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</si>
  <si>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</si>
  <si>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</si>
  <si>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</si>
  <si>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</si>
  <si>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</si>
  <si>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</si>
  <si>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</si>
  <si>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</si>
  <si>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</si>
  <si>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</si>
  <si>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</si>
  <si>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</si>
  <si>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</si>
  <si>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</si>
  <si>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</si>
  <si>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</si>
  <si>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</si>
  <si>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</si>
  <si>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</si>
  <si>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</si>
  <si>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</si>
  <si>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</si>
  <si>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</si>
  <si>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</si>
  <si>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</si>
  <si>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</si>
  <si>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</si>
  <si>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</si>
  <si>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</si>
  <si>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</si>
  <si>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</si>
  <si>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</si>
  <si>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</si>
  <si>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</si>
  <si>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</si>
  <si>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</si>
  <si>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</si>
  <si>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</si>
  <si>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</si>
  <si>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</si>
  <si>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</si>
  <si>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</si>
  <si>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</si>
  <si>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</si>
  <si>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</si>
  <si>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</si>
  <si>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</si>
  <si>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DEV. A FEBRERO</t>
  </si>
  <si>
    <t>016. HOSPITAL NACIONAL HIPÓLITO UNANUE</t>
  </si>
  <si>
    <t>EJECUCION PRESUPUESTAL MENSUALIZADA DE GASTOS 
AL MES DE JUNIO - 2019</t>
  </si>
  <si>
    <t>Fuente: SIAF, Consulta Amigable y Base de Datos al 30 de Junio del 2019</t>
  </si>
  <si>
    <t>DEVENGADO
AL MES DE JUNIO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</si>
</sst>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6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6029.1288569999997</c:v>
                </c:pt>
                <c:pt idx="2">
                  <c:v>5190.53078</c:v>
                </c:pt>
                <c:pt idx="3">
                  <c:v>4213.247323569999</c:v>
                </c:pt>
                <c:pt idx="4">
                  <c:v>2048.3643013600004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77161536"/>
        <c:axId val="-1777149568"/>
        <c:axId val="0"/>
      </c:bar3DChart>
      <c:catAx>
        <c:axId val="-1777161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77149568"/>
        <c:crosses val="autoZero"/>
        <c:auto val="1"/>
        <c:lblAlgn val="ctr"/>
        <c:lblOffset val="100"/>
        <c:noMultiLvlLbl val="0"/>
      </c:catAx>
      <c:valAx>
        <c:axId val="-1777149568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-177716153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306.45143999999999</c:v>
                </c:pt>
                <c:pt idx="2">
                  <c:v>280.61920800000001</c:v>
                </c:pt>
                <c:pt idx="3">
                  <c:v>179.71925572000001</c:v>
                </c:pt>
                <c:pt idx="4">
                  <c:v>97.123814849999988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77156096"/>
        <c:axId val="-1777157728"/>
        <c:axId val="0"/>
      </c:bar3DChart>
      <c:catAx>
        <c:axId val="-17771560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77157728"/>
        <c:crosses val="autoZero"/>
        <c:auto val="1"/>
        <c:lblAlgn val="ctr"/>
        <c:lblOffset val="100"/>
        <c:noMultiLvlLbl val="0"/>
      </c:catAx>
      <c:valAx>
        <c:axId val="-177715772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77156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ROOC!$B$27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ROOC!$C$26:$G$26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DEV. A FEBRERO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203.88739699999999</c:v>
                </c:pt>
                <c:pt idx="2">
                  <c:v>34.450329000000004</c:v>
                </c:pt>
                <c:pt idx="3">
                  <c:v>5.5890114800000008</c:v>
                </c:pt>
                <c:pt idx="4">
                  <c:v>3.1809350200000002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77157184"/>
        <c:axId val="-1777155008"/>
        <c:axId val="0"/>
      </c:bar3DChart>
      <c:catAx>
        <c:axId val="-177715718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77155008"/>
        <c:crosses val="autoZero"/>
        <c:auto val="1"/>
        <c:lblAlgn val="ctr"/>
        <c:lblOffset val="100"/>
        <c:noMultiLvlLbl val="0"/>
      </c:catAx>
      <c:valAx>
        <c:axId val="-177715500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1777157184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491.33792</c:v>
                </c:pt>
                <c:pt idx="2">
                  <c:v>491.27192000000002</c:v>
                </c:pt>
                <c:pt idx="3">
                  <c:v>307.74252799999999</c:v>
                </c:pt>
                <c:pt idx="4">
                  <c:v>190.73028034999993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1777158816"/>
        <c:axId val="-1777149024"/>
        <c:axId val="0"/>
      </c:bar3DChart>
      <c:catAx>
        <c:axId val="-177715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1777149024"/>
        <c:crosses val="autoZero"/>
        <c:auto val="1"/>
        <c:lblAlgn val="ctr"/>
        <c:lblOffset val="100"/>
        <c:noMultiLvlLbl val="0"/>
      </c:catAx>
      <c:valAx>
        <c:axId val="-177714902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1777158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1.8132330000000001</c:v>
                </c:pt>
                <c:pt idx="3">
                  <c:v>0.94111822000000001</c:v>
                </c:pt>
                <c:pt idx="4">
                  <c:v>0.76627668999999998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1777148480"/>
        <c:axId val="-1777152288"/>
        <c:axId val="0"/>
      </c:bar3DChart>
      <c:catAx>
        <c:axId val="-1777148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77152288"/>
        <c:crosses val="autoZero"/>
        <c:auto val="1"/>
        <c:lblAlgn val="ctr"/>
        <c:lblOffset val="100"/>
        <c:noMultiLvlLbl val="0"/>
      </c:catAx>
      <c:valAx>
        <c:axId val="-1777152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1777148480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354708</xdr:colOff>
      <xdr:row>46</xdr:row>
      <xdr:rowOff>181881</xdr:rowOff>
    </xdr:from>
    <xdr:to>
      <xdr:col>11</xdr:col>
      <xdr:colOff>1015855</xdr:colOff>
      <xdr:row>72</xdr:row>
      <xdr:rowOff>148264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342744</xdr:colOff>
      <xdr:row>46</xdr:row>
      <xdr:rowOff>187020</xdr:rowOff>
    </xdr:from>
    <xdr:to>
      <xdr:col>11</xdr:col>
      <xdr:colOff>992685</xdr:colOff>
      <xdr:row>89</xdr:row>
      <xdr:rowOff>153403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22</xdr:row>
      <xdr:rowOff>56188</xdr:rowOff>
    </xdr:from>
    <xdr:to>
      <xdr:col>12</xdr:col>
      <xdr:colOff>38419</xdr:colOff>
      <xdr:row>48</xdr:row>
      <xdr:rowOff>178334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375745</xdr:colOff>
      <xdr:row>47</xdr:row>
      <xdr:rowOff>17859</xdr:rowOff>
    </xdr:from>
    <xdr:to>
      <xdr:col>11</xdr:col>
      <xdr:colOff>1003274</xdr:colOff>
      <xdr:row>84</xdr:row>
      <xdr:rowOff>116612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335444</xdr:colOff>
      <xdr:row>18</xdr:row>
      <xdr:rowOff>164824</xdr:rowOff>
    </xdr:from>
    <xdr:to>
      <xdr:col>12</xdr:col>
      <xdr:colOff>74542</xdr:colOff>
      <xdr:row>47</xdr:row>
      <xdr:rowOff>49696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tabSelected="1" zoomScale="130" zoomScaleNormal="13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2" style="1" bestFit="1" customWidth="1"/>
    <col min="14" max="14" width="12.7109375" style="1" bestFit="1" customWidth="1"/>
    <col min="15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61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13</v>
      </c>
      <c r="F11" s="79" t="s">
        <v>22</v>
      </c>
      <c r="G11" s="79" t="s">
        <v>63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3063162855</v>
      </c>
      <c r="D13" s="8">
        <v>1842686055</v>
      </c>
      <c r="E13" s="56">
        <v>1149238226</v>
      </c>
      <c r="F13" s="56">
        <v>1015447627.97</v>
      </c>
      <c r="G13" s="8">
        <v>441604761.44999999</v>
      </c>
      <c r="H13" s="8"/>
      <c r="I13" s="12">
        <f>IF(ISERROR(+#REF!/E13)=TRUE,0,++#REF!/E13)</f>
        <v>0</v>
      </c>
      <c r="J13" s="12">
        <f>IF(ISERROR(+G13/E13)=TRUE,0,++G13/E13)</f>
        <v>0.38425867801755492</v>
      </c>
      <c r="K13" s="12">
        <f>IF(ISERROR(+H13/E13)=TRUE,0,++H13/E13)</f>
        <v>0</v>
      </c>
      <c r="L13" s="14">
        <f>+D13-G13</f>
        <v>1401081293.55</v>
      </c>
    </row>
    <row r="14" spans="1:13" ht="20.100000000000001" customHeight="1" x14ac:dyDescent="0.25">
      <c r="B14" s="25" t="s">
        <v>24</v>
      </c>
      <c r="C14" s="26">
        <v>33324121</v>
      </c>
      <c r="D14" s="26">
        <v>37655990</v>
      </c>
      <c r="E14" s="57">
        <v>37655990</v>
      </c>
      <c r="F14" s="57">
        <v>19425619.290000007</v>
      </c>
      <c r="G14" s="26">
        <v>16573566.700000005</v>
      </c>
      <c r="H14" s="26"/>
      <c r="I14" s="27"/>
      <c r="J14" s="27">
        <f t="shared" ref="J14:J44" si="0">IF(ISERROR(+G14/E14)=TRUE,0,++G14/E14)</f>
        <v>0.44013095127760565</v>
      </c>
      <c r="K14" s="27">
        <f t="shared" ref="K14:K44" si="1">IF(ISERROR(+H14/E14)=TRUE,0,++H14/E14)</f>
        <v>0</v>
      </c>
      <c r="L14" s="28">
        <f t="shared" ref="L14:L44" si="2">+D14-G14</f>
        <v>21082423.299999997</v>
      </c>
    </row>
    <row r="15" spans="1:13" ht="20.100000000000001" customHeight="1" x14ac:dyDescent="0.25">
      <c r="B15" s="25" t="s">
        <v>25</v>
      </c>
      <c r="C15" s="26">
        <v>41944234</v>
      </c>
      <c r="D15" s="26">
        <v>49113934</v>
      </c>
      <c r="E15" s="57">
        <v>48792591</v>
      </c>
      <c r="F15" s="57">
        <v>40309229.799999997</v>
      </c>
      <c r="G15" s="26">
        <v>21615425.32</v>
      </c>
      <c r="H15" s="26"/>
      <c r="I15" s="27"/>
      <c r="J15" s="27">
        <f t="shared" si="0"/>
        <v>0.44300630232979432</v>
      </c>
      <c r="K15" s="27">
        <f t="shared" si="1"/>
        <v>0</v>
      </c>
      <c r="L15" s="28">
        <f t="shared" si="2"/>
        <v>27498508.68</v>
      </c>
    </row>
    <row r="16" spans="1:13" ht="20.100000000000001" customHeight="1" x14ac:dyDescent="0.25">
      <c r="B16" s="25" t="s">
        <v>26</v>
      </c>
      <c r="C16" s="26">
        <v>26878627</v>
      </c>
      <c r="D16" s="26">
        <v>30037569</v>
      </c>
      <c r="E16" s="57">
        <v>30037569</v>
      </c>
      <c r="F16" s="57">
        <v>24162721.020000003</v>
      </c>
      <c r="G16" s="26">
        <v>12346727.409999996</v>
      </c>
      <c r="H16" s="26"/>
      <c r="I16" s="27"/>
      <c r="J16" s="27">
        <f t="shared" si="0"/>
        <v>0.41104283139557651</v>
      </c>
      <c r="K16" s="27">
        <f t="shared" si="1"/>
        <v>0</v>
      </c>
      <c r="L16" s="28">
        <f t="shared" si="2"/>
        <v>17690841.590000004</v>
      </c>
    </row>
    <row r="17" spans="2:12" ht="20.100000000000001" customHeight="1" x14ac:dyDescent="0.25">
      <c r="B17" s="25" t="s">
        <v>27</v>
      </c>
      <c r="C17" s="26">
        <v>34767307</v>
      </c>
      <c r="D17" s="26">
        <v>43095743</v>
      </c>
      <c r="E17" s="57">
        <v>42772443</v>
      </c>
      <c r="F17" s="57">
        <v>32956945.900000002</v>
      </c>
      <c r="G17" s="26">
        <v>18094257.309999984</v>
      </c>
      <c r="H17" s="26"/>
      <c r="I17" s="27"/>
      <c r="J17" s="27">
        <f t="shared" si="0"/>
        <v>0.42303539477508878</v>
      </c>
      <c r="K17" s="27">
        <f t="shared" si="1"/>
        <v>0</v>
      </c>
      <c r="L17" s="28">
        <f t="shared" si="2"/>
        <v>25001485.690000016</v>
      </c>
    </row>
    <row r="18" spans="2:12" ht="20.100000000000001" customHeight="1" x14ac:dyDescent="0.25">
      <c r="B18" s="25" t="s">
        <v>28</v>
      </c>
      <c r="C18" s="26">
        <v>154773164</v>
      </c>
      <c r="D18" s="26">
        <v>172221956</v>
      </c>
      <c r="E18" s="57">
        <v>170656833</v>
      </c>
      <c r="F18" s="57">
        <v>155051231.52000001</v>
      </c>
      <c r="G18" s="26">
        <v>82311261.880000055</v>
      </c>
      <c r="H18" s="26"/>
      <c r="I18" s="27"/>
      <c r="J18" s="27">
        <f t="shared" si="0"/>
        <v>0.48232034096167747</v>
      </c>
      <c r="K18" s="27">
        <f t="shared" si="1"/>
        <v>0</v>
      </c>
      <c r="L18" s="28">
        <f t="shared" si="2"/>
        <v>89910694.119999945</v>
      </c>
    </row>
    <row r="19" spans="2:12" ht="20.100000000000001" customHeight="1" x14ac:dyDescent="0.25">
      <c r="B19" s="25" t="s">
        <v>29</v>
      </c>
      <c r="C19" s="26">
        <v>109446785</v>
      </c>
      <c r="D19" s="26">
        <v>121207438</v>
      </c>
      <c r="E19" s="57">
        <v>115520371</v>
      </c>
      <c r="F19" s="57">
        <v>101536007.94999999</v>
      </c>
      <c r="G19" s="26">
        <v>55579763.43999999</v>
      </c>
      <c r="H19" s="26"/>
      <c r="I19" s="27"/>
      <c r="J19" s="27">
        <f t="shared" si="0"/>
        <v>0.48112521591538165</v>
      </c>
      <c r="K19" s="27">
        <f t="shared" si="1"/>
        <v>0</v>
      </c>
      <c r="L19" s="28">
        <f t="shared" si="2"/>
        <v>65627674.56000001</v>
      </c>
    </row>
    <row r="20" spans="2:12" ht="20.100000000000001" customHeight="1" x14ac:dyDescent="0.25">
      <c r="B20" s="25" t="s">
        <v>30</v>
      </c>
      <c r="C20" s="26">
        <v>132082859</v>
      </c>
      <c r="D20" s="26">
        <v>152543148</v>
      </c>
      <c r="E20" s="57">
        <v>144864743</v>
      </c>
      <c r="F20" s="57">
        <v>74882268.479999959</v>
      </c>
      <c r="G20" s="26">
        <v>68563599.239999995</v>
      </c>
      <c r="H20" s="26"/>
      <c r="I20" s="27"/>
      <c r="J20" s="27">
        <f t="shared" si="0"/>
        <v>0.47329390036608143</v>
      </c>
      <c r="K20" s="27">
        <f t="shared" si="1"/>
        <v>0</v>
      </c>
      <c r="L20" s="28">
        <f t="shared" si="2"/>
        <v>83979548.760000005</v>
      </c>
    </row>
    <row r="21" spans="2:12" ht="20.100000000000001" customHeight="1" x14ac:dyDescent="0.25">
      <c r="B21" s="25" t="s">
        <v>31</v>
      </c>
      <c r="C21" s="26">
        <v>33826478</v>
      </c>
      <c r="D21" s="26">
        <v>35352014</v>
      </c>
      <c r="E21" s="57">
        <v>35152014</v>
      </c>
      <c r="F21" s="57">
        <v>19048586.109999996</v>
      </c>
      <c r="G21" s="26">
        <v>18080279.18999999</v>
      </c>
      <c r="H21" s="26"/>
      <c r="I21" s="27"/>
      <c r="J21" s="27">
        <f t="shared" si="0"/>
        <v>0.51434547078867199</v>
      </c>
      <c r="K21" s="27">
        <f t="shared" si="1"/>
        <v>0</v>
      </c>
      <c r="L21" s="28">
        <f t="shared" si="2"/>
        <v>17271734.81000001</v>
      </c>
    </row>
    <row r="22" spans="2:12" ht="20.100000000000001" customHeight="1" x14ac:dyDescent="0.25">
      <c r="B22" s="25" t="s">
        <v>32</v>
      </c>
      <c r="C22" s="26">
        <v>72976743</v>
      </c>
      <c r="D22" s="26">
        <v>81918403</v>
      </c>
      <c r="E22" s="57">
        <v>80201952</v>
      </c>
      <c r="F22" s="57">
        <v>74813421.769999996</v>
      </c>
      <c r="G22" s="26">
        <v>38627249.790000014</v>
      </c>
      <c r="H22" s="26"/>
      <c r="I22" s="27"/>
      <c r="J22" s="27">
        <f t="shared" si="0"/>
        <v>0.48162480870789798</v>
      </c>
      <c r="K22" s="27">
        <f t="shared" si="1"/>
        <v>0</v>
      </c>
      <c r="L22" s="28">
        <f t="shared" si="2"/>
        <v>43291153.209999986</v>
      </c>
    </row>
    <row r="23" spans="2:12" ht="20.100000000000001" customHeight="1" x14ac:dyDescent="0.25">
      <c r="B23" s="25" t="s">
        <v>33</v>
      </c>
      <c r="C23" s="26">
        <v>125605482</v>
      </c>
      <c r="D23" s="26">
        <v>145944511</v>
      </c>
      <c r="E23" s="57">
        <v>139884277</v>
      </c>
      <c r="F23" s="57">
        <v>133016016.78000005</v>
      </c>
      <c r="G23" s="26">
        <v>69279398.929999977</v>
      </c>
      <c r="H23" s="26"/>
      <c r="I23" s="27"/>
      <c r="J23" s="27">
        <f t="shared" si="0"/>
        <v>0.4952622297215003</v>
      </c>
      <c r="K23" s="27">
        <f t="shared" si="1"/>
        <v>0</v>
      </c>
      <c r="L23" s="28">
        <f t="shared" si="2"/>
        <v>76665112.070000023</v>
      </c>
    </row>
    <row r="24" spans="2:12" ht="20.100000000000001" customHeight="1" x14ac:dyDescent="0.25">
      <c r="B24" s="25" t="s">
        <v>34</v>
      </c>
      <c r="C24" s="26">
        <v>112201522</v>
      </c>
      <c r="D24" s="26">
        <v>130113651</v>
      </c>
      <c r="E24" s="57">
        <v>126842647</v>
      </c>
      <c r="F24" s="57">
        <v>111910082.41000001</v>
      </c>
      <c r="G24" s="26">
        <v>60498589.910000049</v>
      </c>
      <c r="H24" s="26"/>
      <c r="I24" s="27"/>
      <c r="J24" s="27">
        <f t="shared" si="0"/>
        <v>0.47695780039973501</v>
      </c>
      <c r="K24" s="27">
        <f t="shared" si="1"/>
        <v>0</v>
      </c>
      <c r="L24" s="28">
        <f t="shared" si="2"/>
        <v>69615061.089999944</v>
      </c>
    </row>
    <row r="25" spans="2:12" ht="20.100000000000001" customHeight="1" x14ac:dyDescent="0.25">
      <c r="B25" s="25" t="s">
        <v>35</v>
      </c>
      <c r="C25" s="26">
        <v>175315241</v>
      </c>
      <c r="D25" s="26">
        <v>201770742</v>
      </c>
      <c r="E25" s="57">
        <v>195232956</v>
      </c>
      <c r="F25" s="57">
        <v>171947502.99000007</v>
      </c>
      <c r="G25" s="26">
        <v>87473062.890000001</v>
      </c>
      <c r="H25" s="26"/>
      <c r="I25" s="27"/>
      <c r="J25" s="27">
        <f t="shared" si="0"/>
        <v>0.44804455498793966</v>
      </c>
      <c r="K25" s="27">
        <f t="shared" si="1"/>
        <v>0</v>
      </c>
      <c r="L25" s="28">
        <f t="shared" si="2"/>
        <v>114297679.11</v>
      </c>
    </row>
    <row r="26" spans="2:12" ht="20.100000000000001" customHeight="1" x14ac:dyDescent="0.25">
      <c r="B26" s="25" t="s">
        <v>36</v>
      </c>
      <c r="C26" s="26">
        <v>159411652</v>
      </c>
      <c r="D26" s="26">
        <v>182275660</v>
      </c>
      <c r="E26" s="57">
        <v>174162013</v>
      </c>
      <c r="F26" s="57">
        <v>153718299.49999994</v>
      </c>
      <c r="G26" s="26">
        <v>82612750.080000058</v>
      </c>
      <c r="H26" s="26"/>
      <c r="I26" s="27"/>
      <c r="J26" s="27">
        <f t="shared" si="0"/>
        <v>0.47434425370359068</v>
      </c>
      <c r="K26" s="27">
        <f t="shared" si="1"/>
        <v>0</v>
      </c>
      <c r="L26" s="28">
        <f t="shared" si="2"/>
        <v>99662909.919999942</v>
      </c>
    </row>
    <row r="27" spans="2:12" ht="20.100000000000001" customHeight="1" x14ac:dyDescent="0.25">
      <c r="B27" s="25" t="s">
        <v>37</v>
      </c>
      <c r="C27" s="26">
        <v>75824039</v>
      </c>
      <c r="D27" s="26">
        <v>85517997</v>
      </c>
      <c r="E27" s="57">
        <v>85517997</v>
      </c>
      <c r="F27" s="57">
        <v>77776740.290000007</v>
      </c>
      <c r="G27" s="26">
        <v>43155919.200000003</v>
      </c>
      <c r="H27" s="26"/>
      <c r="I27" s="27"/>
      <c r="J27" s="27">
        <f t="shared" si="0"/>
        <v>0.50464137040066548</v>
      </c>
      <c r="K27" s="27">
        <f t="shared" si="1"/>
        <v>0</v>
      </c>
      <c r="L27" s="28">
        <f t="shared" si="2"/>
        <v>42362077.799999997</v>
      </c>
    </row>
    <row r="28" spans="2:12" ht="20.100000000000001" customHeight="1" x14ac:dyDescent="0.25">
      <c r="B28" s="25" t="s">
        <v>38</v>
      </c>
      <c r="C28" s="26">
        <v>56412723</v>
      </c>
      <c r="D28" s="26">
        <v>64130455</v>
      </c>
      <c r="E28" s="57">
        <v>64067455</v>
      </c>
      <c r="F28" s="57">
        <v>55476789.999999978</v>
      </c>
      <c r="G28" s="26">
        <v>31136190.52</v>
      </c>
      <c r="H28" s="26"/>
      <c r="I28" s="27"/>
      <c r="J28" s="27">
        <f t="shared" si="0"/>
        <v>0.4859907502178758</v>
      </c>
      <c r="K28" s="27">
        <f t="shared" si="1"/>
        <v>0</v>
      </c>
      <c r="L28" s="28">
        <f t="shared" si="2"/>
        <v>32994264.48</v>
      </c>
    </row>
    <row r="29" spans="2:12" ht="20.100000000000001" customHeight="1" x14ac:dyDescent="0.25">
      <c r="B29" s="25" t="s">
        <v>39</v>
      </c>
      <c r="C29" s="26">
        <v>40949227</v>
      </c>
      <c r="D29" s="26">
        <v>45932190</v>
      </c>
      <c r="E29" s="57">
        <v>45380628</v>
      </c>
      <c r="F29" s="57">
        <v>36701881.200000003</v>
      </c>
      <c r="G29" s="26">
        <v>19131974.140000001</v>
      </c>
      <c r="H29" s="26"/>
      <c r="I29" s="27"/>
      <c r="J29" s="27">
        <f t="shared" si="0"/>
        <v>0.42158901238651875</v>
      </c>
      <c r="K29" s="27">
        <f t="shared" si="1"/>
        <v>0</v>
      </c>
      <c r="L29" s="28">
        <f t="shared" si="2"/>
        <v>26800215.859999999</v>
      </c>
    </row>
    <row r="30" spans="2:12" ht="20.100000000000001" customHeight="1" x14ac:dyDescent="0.25">
      <c r="B30" s="25" t="s">
        <v>40</v>
      </c>
      <c r="C30" s="26">
        <v>49848648</v>
      </c>
      <c r="D30" s="26">
        <v>53817702</v>
      </c>
      <c r="E30" s="57">
        <v>53527142</v>
      </c>
      <c r="F30" s="57">
        <v>49718398.159999989</v>
      </c>
      <c r="G30" s="26">
        <v>25490594.789999999</v>
      </c>
      <c r="H30" s="26"/>
      <c r="I30" s="27"/>
      <c r="J30" s="27">
        <f t="shared" si="0"/>
        <v>0.47621811734316022</v>
      </c>
      <c r="K30" s="27">
        <f t="shared" si="1"/>
        <v>0</v>
      </c>
      <c r="L30" s="28">
        <f t="shared" si="2"/>
        <v>28327107.210000001</v>
      </c>
    </row>
    <row r="31" spans="2:12" ht="20.100000000000001" customHeight="1" x14ac:dyDescent="0.25">
      <c r="B31" s="25" t="s">
        <v>41</v>
      </c>
      <c r="C31" s="26">
        <v>83130944</v>
      </c>
      <c r="D31" s="26">
        <v>94979843</v>
      </c>
      <c r="E31" s="57">
        <v>94019510</v>
      </c>
      <c r="F31" s="57">
        <v>87017798.749999985</v>
      </c>
      <c r="G31" s="26">
        <v>45877832.019999996</v>
      </c>
      <c r="H31" s="26"/>
      <c r="I31" s="27"/>
      <c r="J31" s="27">
        <f t="shared" si="0"/>
        <v>0.48796076495187007</v>
      </c>
      <c r="K31" s="27">
        <f t="shared" si="1"/>
        <v>0</v>
      </c>
      <c r="L31" s="28">
        <f t="shared" si="2"/>
        <v>49102010.980000004</v>
      </c>
    </row>
    <row r="32" spans="2:12" ht="20.100000000000001" customHeight="1" x14ac:dyDescent="0.25">
      <c r="B32" s="25" t="s">
        <v>42</v>
      </c>
      <c r="C32" s="26">
        <v>37602624</v>
      </c>
      <c r="D32" s="26">
        <v>46252020</v>
      </c>
      <c r="E32" s="57">
        <v>42134820</v>
      </c>
      <c r="F32" s="57">
        <v>38605639.68999999</v>
      </c>
      <c r="G32" s="26">
        <v>21917971.009999994</v>
      </c>
      <c r="H32" s="26"/>
      <c r="I32" s="27"/>
      <c r="J32" s="27">
        <f t="shared" si="0"/>
        <v>0.52018665346143622</v>
      </c>
      <c r="K32" s="27">
        <f t="shared" si="1"/>
        <v>0</v>
      </c>
      <c r="L32" s="28">
        <f t="shared" si="2"/>
        <v>24334048.990000006</v>
      </c>
    </row>
    <row r="33" spans="2:12" ht="20.100000000000001" customHeight="1" x14ac:dyDescent="0.25">
      <c r="B33" s="25" t="s">
        <v>43</v>
      </c>
      <c r="C33" s="26">
        <v>21702759</v>
      </c>
      <c r="D33" s="26">
        <v>27327829</v>
      </c>
      <c r="E33" s="57">
        <v>25302582</v>
      </c>
      <c r="F33" s="57">
        <v>23270804.399999999</v>
      </c>
      <c r="G33" s="26">
        <v>16026462.299999991</v>
      </c>
      <c r="H33" s="26"/>
      <c r="I33" s="27"/>
      <c r="J33" s="27">
        <f t="shared" si="0"/>
        <v>0.63339236683434097</v>
      </c>
      <c r="K33" s="27">
        <f t="shared" si="1"/>
        <v>0</v>
      </c>
      <c r="L33" s="28">
        <f t="shared" si="2"/>
        <v>11301366.700000009</v>
      </c>
    </row>
    <row r="34" spans="2:12" ht="20.100000000000001" customHeight="1" x14ac:dyDescent="0.25">
      <c r="B34" s="25" t="s">
        <v>44</v>
      </c>
      <c r="C34" s="26">
        <v>53615811</v>
      </c>
      <c r="D34" s="26">
        <v>60334585</v>
      </c>
      <c r="E34" s="57">
        <v>59409981</v>
      </c>
      <c r="F34" s="57">
        <v>28750451.129999995</v>
      </c>
      <c r="G34" s="26">
        <v>25749156.689999998</v>
      </c>
      <c r="H34" s="26"/>
      <c r="I34" s="27"/>
      <c r="J34" s="27">
        <f t="shared" si="0"/>
        <v>0.4334146595670515</v>
      </c>
      <c r="K34" s="27">
        <f t="shared" si="1"/>
        <v>0</v>
      </c>
      <c r="L34" s="28">
        <f t="shared" si="2"/>
        <v>34585428.310000002</v>
      </c>
    </row>
    <row r="35" spans="2:12" ht="20.100000000000001" customHeight="1" x14ac:dyDescent="0.25">
      <c r="B35" s="25" t="s">
        <v>45</v>
      </c>
      <c r="C35" s="26">
        <v>51045597</v>
      </c>
      <c r="D35" s="26">
        <v>55217924</v>
      </c>
      <c r="E35" s="57">
        <v>54628711</v>
      </c>
      <c r="F35" s="57">
        <v>26695734.779999997</v>
      </c>
      <c r="G35" s="26">
        <v>25783928.909999996</v>
      </c>
      <c r="H35" s="26"/>
      <c r="I35" s="27"/>
      <c r="J35" s="27">
        <f t="shared" si="0"/>
        <v>0.47198494048303641</v>
      </c>
      <c r="K35" s="27">
        <f t="shared" si="1"/>
        <v>0</v>
      </c>
      <c r="L35" s="28">
        <f t="shared" si="2"/>
        <v>29433995.090000004</v>
      </c>
    </row>
    <row r="36" spans="2:12" ht="20.100000000000001" customHeight="1" x14ac:dyDescent="0.25">
      <c r="B36" s="25" t="s">
        <v>46</v>
      </c>
      <c r="C36" s="26">
        <v>732296612</v>
      </c>
      <c r="D36" s="26">
        <v>808272108</v>
      </c>
      <c r="E36" s="57">
        <v>808272108</v>
      </c>
      <c r="F36" s="57">
        <v>610939587.0099988</v>
      </c>
      <c r="G36" s="26">
        <v>117686772.35000019</v>
      </c>
      <c r="H36" s="26"/>
      <c r="I36" s="27"/>
      <c r="J36" s="27">
        <f t="shared" si="0"/>
        <v>0.14560291167439393</v>
      </c>
      <c r="K36" s="27">
        <f t="shared" si="1"/>
        <v>0</v>
      </c>
      <c r="L36" s="28">
        <f t="shared" si="2"/>
        <v>690585335.64999986</v>
      </c>
    </row>
    <row r="37" spans="2:12" ht="20.100000000000001" customHeight="1" x14ac:dyDescent="0.25">
      <c r="B37" s="25" t="s">
        <v>47</v>
      </c>
      <c r="C37" s="26">
        <v>241765702</v>
      </c>
      <c r="D37" s="26">
        <v>369434012</v>
      </c>
      <c r="E37" s="57">
        <v>320434012</v>
      </c>
      <c r="F37" s="57">
        <v>223243682.85999998</v>
      </c>
      <c r="G37" s="26">
        <v>109707050.66999996</v>
      </c>
      <c r="H37" s="26"/>
      <c r="I37" s="27"/>
      <c r="J37" s="27">
        <f t="shared" si="0"/>
        <v>0.34237018094695876</v>
      </c>
      <c r="K37" s="27">
        <f t="shared" si="1"/>
        <v>0</v>
      </c>
      <c r="L37" s="28">
        <f t="shared" si="2"/>
        <v>259726961.33000004</v>
      </c>
    </row>
    <row r="38" spans="2:12" ht="20.100000000000001" customHeight="1" x14ac:dyDescent="0.25">
      <c r="B38" s="25" t="s">
        <v>48</v>
      </c>
      <c r="C38" s="26">
        <v>104722298</v>
      </c>
      <c r="D38" s="26">
        <v>108573067</v>
      </c>
      <c r="E38" s="57">
        <v>108573067</v>
      </c>
      <c r="F38" s="57">
        <v>93175088.539999992</v>
      </c>
      <c r="G38" s="26">
        <v>57930531.499999978</v>
      </c>
      <c r="H38" s="26"/>
      <c r="I38" s="27"/>
      <c r="J38" s="27">
        <f t="shared" si="0"/>
        <v>0.53356263298705542</v>
      </c>
      <c r="K38" s="27">
        <f t="shared" si="1"/>
        <v>0</v>
      </c>
      <c r="L38" s="28">
        <f t="shared" si="2"/>
        <v>50642535.500000022</v>
      </c>
    </row>
    <row r="39" spans="2:12" ht="20.100000000000001" customHeight="1" x14ac:dyDescent="0.25">
      <c r="B39" s="25" t="s">
        <v>49</v>
      </c>
      <c r="C39" s="26">
        <v>19925268</v>
      </c>
      <c r="D39" s="26">
        <v>25729929</v>
      </c>
      <c r="E39" s="57">
        <v>22127929</v>
      </c>
      <c r="F39" s="57">
        <v>20033220.830000006</v>
      </c>
      <c r="G39" s="26">
        <v>10580750.840000002</v>
      </c>
      <c r="H39" s="26"/>
      <c r="I39" s="27"/>
      <c r="J39" s="27">
        <f t="shared" si="0"/>
        <v>0.4781627254859685</v>
      </c>
      <c r="K39" s="27">
        <f t="shared" si="1"/>
        <v>0</v>
      </c>
      <c r="L39" s="28">
        <f t="shared" si="2"/>
        <v>15149178.159999998</v>
      </c>
    </row>
    <row r="40" spans="2:12" ht="20.100000000000001" customHeight="1" x14ac:dyDescent="0.25">
      <c r="B40" s="25" t="s">
        <v>50</v>
      </c>
      <c r="C40" s="26">
        <v>64980263</v>
      </c>
      <c r="D40" s="26">
        <v>86041583</v>
      </c>
      <c r="E40" s="57">
        <v>86041583</v>
      </c>
      <c r="F40" s="57">
        <v>74709369.100000009</v>
      </c>
      <c r="G40" s="26">
        <v>42191862.839999996</v>
      </c>
      <c r="H40" s="26"/>
      <c r="I40" s="27"/>
      <c r="J40" s="27">
        <f t="shared" si="0"/>
        <v>0.49036595293696533</v>
      </c>
      <c r="K40" s="27">
        <f t="shared" si="1"/>
        <v>0</v>
      </c>
      <c r="L40" s="28">
        <f t="shared" si="2"/>
        <v>43849720.160000004</v>
      </c>
    </row>
    <row r="41" spans="2:12" ht="20.100000000000001" customHeight="1" x14ac:dyDescent="0.25">
      <c r="B41" s="25" t="s">
        <v>51</v>
      </c>
      <c r="C41" s="26">
        <v>161381619</v>
      </c>
      <c r="D41" s="26">
        <v>191310905</v>
      </c>
      <c r="E41" s="57">
        <v>183816085</v>
      </c>
      <c r="F41" s="57">
        <v>170618488.3300001</v>
      </c>
      <c r="G41" s="26">
        <v>86230366.860000014</v>
      </c>
      <c r="H41" s="26"/>
      <c r="I41" s="27"/>
      <c r="J41" s="27">
        <f t="shared" si="0"/>
        <v>0.46911219363637308</v>
      </c>
      <c r="K41" s="27">
        <f t="shared" si="1"/>
        <v>0</v>
      </c>
      <c r="L41" s="28">
        <f t="shared" si="2"/>
        <v>105080538.13999999</v>
      </c>
    </row>
    <row r="42" spans="2:12" ht="20.100000000000001" customHeight="1" x14ac:dyDescent="0.25">
      <c r="B42" s="25" t="s">
        <v>52</v>
      </c>
      <c r="C42" s="26">
        <v>189872381</v>
      </c>
      <c r="D42" s="26">
        <v>243462774</v>
      </c>
      <c r="E42" s="57">
        <v>228808392</v>
      </c>
      <c r="F42" s="57">
        <v>200978977.04000002</v>
      </c>
      <c r="G42" s="26">
        <v>111357290.89999995</v>
      </c>
      <c r="H42" s="26"/>
      <c r="I42" s="27"/>
      <c r="J42" s="27">
        <f t="shared" si="0"/>
        <v>0.48668359550378704</v>
      </c>
      <c r="K42" s="27">
        <f t="shared" si="1"/>
        <v>0</v>
      </c>
      <c r="L42" s="28">
        <f t="shared" si="2"/>
        <v>132105483.10000005</v>
      </c>
    </row>
    <row r="43" spans="2:12" ht="20.100000000000001" customHeight="1" x14ac:dyDescent="0.25">
      <c r="B43" s="25" t="s">
        <v>53</v>
      </c>
      <c r="C43" s="26">
        <v>245381448</v>
      </c>
      <c r="D43" s="26">
        <v>281914575</v>
      </c>
      <c r="E43" s="57">
        <v>269775593</v>
      </c>
      <c r="F43" s="57">
        <v>151720411.7699998</v>
      </c>
      <c r="G43" s="26">
        <v>124533728.90999997</v>
      </c>
      <c r="H43" s="26"/>
      <c r="I43" s="27"/>
      <c r="J43" s="27">
        <f t="shared" si="0"/>
        <v>0.46161970223155052</v>
      </c>
      <c r="K43" s="27">
        <f t="shared" si="1"/>
        <v>0</v>
      </c>
      <c r="L43" s="28">
        <f t="shared" si="2"/>
        <v>157380846.09000003</v>
      </c>
    </row>
    <row r="44" spans="2:12" ht="20.100000000000001" customHeight="1" x14ac:dyDescent="0.25">
      <c r="B44" s="25" t="s">
        <v>54</v>
      </c>
      <c r="C44" s="26">
        <v>122605719</v>
      </c>
      <c r="D44" s="26">
        <v>154942545</v>
      </c>
      <c r="E44" s="57">
        <v>147678560</v>
      </c>
      <c r="F44" s="57">
        <v>115588698.2</v>
      </c>
      <c r="G44" s="26">
        <v>60615223.370000012</v>
      </c>
      <c r="H44" s="26"/>
      <c r="I44" s="27"/>
      <c r="J44" s="27">
        <f t="shared" si="0"/>
        <v>0.41045378130718507</v>
      </c>
      <c r="K44" s="27">
        <f t="shared" si="1"/>
        <v>0</v>
      </c>
      <c r="L44" s="28">
        <f t="shared" si="2"/>
        <v>94327321.629999995</v>
      </c>
    </row>
    <row r="45" spans="2:12" ht="23.25" customHeight="1" x14ac:dyDescent="0.25">
      <c r="B45" s="52" t="s">
        <v>4</v>
      </c>
      <c r="C45" s="53">
        <f t="shared" ref="C45:H45" si="3">SUM(C13:C44)</f>
        <v>6628780752</v>
      </c>
      <c r="D45" s="53">
        <f t="shared" si="3"/>
        <v>6029128857</v>
      </c>
      <c r="E45" s="53">
        <f t="shared" si="3"/>
        <v>5190530780</v>
      </c>
      <c r="F45" s="53">
        <f t="shared" si="3"/>
        <v>4213247323.5699987</v>
      </c>
      <c r="G45" s="53">
        <f t="shared" si="3"/>
        <v>2048364301.3600004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0.3946348433675988</v>
      </c>
      <c r="K45" s="54">
        <f>IF(ISERROR(+H45/E45)=TRUE,0,++H45/E45)</f>
        <v>0</v>
      </c>
      <c r="L45" s="55">
        <f>SUM(L13:L44)</f>
        <v>3980764555.6399994</v>
      </c>
    </row>
    <row r="46" spans="2:12" x14ac:dyDescent="0.2">
      <c r="B46" s="11" t="s">
        <v>62</v>
      </c>
    </row>
    <row r="47" spans="2:12" s="22" customFormat="1" x14ac:dyDescent="0.2">
      <c r="B47" s="11"/>
    </row>
    <row r="48" spans="2:12" s="22" customFormat="1" x14ac:dyDescent="0.25">
      <c r="K48" s="23"/>
    </row>
    <row r="49" spans="2:12" s="22" customFormat="1" x14ac:dyDescent="0.25">
      <c r="K49" s="23"/>
    </row>
    <row r="50" spans="2:12" s="22" customFormat="1" x14ac:dyDescent="0.25">
      <c r="C50" s="22">
        <v>1000000</v>
      </c>
      <c r="K50" s="23"/>
    </row>
    <row r="51" spans="2:12" s="22" customFormat="1" ht="44.25" customHeigh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">
        <v>59</v>
      </c>
      <c r="H51" s="32" t="s">
        <v>15</v>
      </c>
      <c r="I51" s="76"/>
      <c r="J51" s="76"/>
      <c r="K51" s="76"/>
      <c r="L51" s="31"/>
    </row>
    <row r="52" spans="2:12" s="22" customFormat="1" x14ac:dyDescent="0.25">
      <c r="B52" s="33" t="s">
        <v>56</v>
      </c>
      <c r="C52" s="67">
        <f>+C45/$C$50</f>
        <v>6628.7807519999997</v>
      </c>
      <c r="D52" s="67">
        <f>+D45/$C$50</f>
        <v>6029.1288569999997</v>
      </c>
      <c r="E52" s="67">
        <f>+E45/$C$50</f>
        <v>5190.53078</v>
      </c>
      <c r="F52" s="67">
        <f>+F45/$C$50</f>
        <v>4213.247323569999</v>
      </c>
      <c r="G52" s="67">
        <f>+G45/$C$50</f>
        <v>2048.3643013600004</v>
      </c>
      <c r="H52" s="35"/>
      <c r="I52" s="36"/>
      <c r="J52" s="36"/>
      <c r="K52" s="36"/>
      <c r="L52" s="37"/>
    </row>
    <row r="53" spans="2:12" s="22" customFormat="1" x14ac:dyDescent="0.25">
      <c r="B53" s="33"/>
      <c r="C53" s="34"/>
      <c r="D53" s="34"/>
      <c r="E53" s="34"/>
      <c r="F53" s="34"/>
      <c r="G53" s="34"/>
      <c r="H53" s="38"/>
      <c r="I53" s="36"/>
      <c r="J53" s="36"/>
      <c r="K53" s="36"/>
      <c r="L53" s="37"/>
    </row>
    <row r="54" spans="2:12" s="22" customFormat="1" x14ac:dyDescent="0.25">
      <c r="B54" s="33"/>
      <c r="C54" s="34"/>
      <c r="D54" s="34"/>
      <c r="E54" s="34"/>
      <c r="F54" s="34"/>
      <c r="G54" s="34"/>
      <c r="H54" s="38"/>
      <c r="I54" s="36"/>
      <c r="J54" s="36"/>
      <c r="K54" s="36"/>
      <c r="L54" s="37"/>
    </row>
    <row r="55" spans="2:12" s="22" customFormat="1" x14ac:dyDescent="0.25">
      <c r="B55" s="33"/>
      <c r="C55" s="34"/>
      <c r="D55" s="34"/>
      <c r="E55" s="34"/>
      <c r="F55" s="34"/>
      <c r="G55" s="34"/>
      <c r="H55" s="38"/>
      <c r="I55" s="36"/>
      <c r="J55" s="36"/>
      <c r="K55" s="36"/>
      <c r="L55" s="37"/>
    </row>
    <row r="56" spans="2:12" s="22" customFormat="1" x14ac:dyDescent="0.25">
      <c r="K56" s="23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61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63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8">
        <v>73789253</v>
      </c>
      <c r="D13" s="8">
        <v>68055105</v>
      </c>
      <c r="E13" s="56">
        <v>54722873</v>
      </c>
      <c r="F13" s="56">
        <v>36869314.440000013</v>
      </c>
      <c r="G13" s="8">
        <v>20083251.769999996</v>
      </c>
      <c r="H13" s="8"/>
      <c r="I13" s="12">
        <f>IF(ISERROR(+#REF!/E13)=TRUE,0,++#REF!/E13)</f>
        <v>0</v>
      </c>
      <c r="J13" s="12">
        <f>IF(ISERROR(+G13/E13)=TRUE,0,++G13/E13)</f>
        <v>0.3669992211483486</v>
      </c>
      <c r="K13" s="12">
        <f>IF(ISERROR(+H13/E13)=TRUE,0,++H13/E13)</f>
        <v>0</v>
      </c>
      <c r="L13" s="14">
        <f>+D13-G13</f>
        <v>47971853.230000004</v>
      </c>
    </row>
    <row r="14" spans="1:13" ht="20.100000000000001" customHeight="1" x14ac:dyDescent="0.25">
      <c r="B14" s="7" t="s">
        <v>24</v>
      </c>
      <c r="C14" s="9">
        <v>2790016</v>
      </c>
      <c r="D14" s="9">
        <v>2450447</v>
      </c>
      <c r="E14" s="58">
        <v>2450447</v>
      </c>
      <c r="F14" s="59">
        <v>1112434.6400000001</v>
      </c>
      <c r="G14" s="9">
        <v>633688.74</v>
      </c>
      <c r="H14" s="9"/>
      <c r="I14" s="13">
        <f>IF(ISERROR(+#REF!/E14)=TRUE,0,++#REF!/E14)</f>
        <v>0</v>
      </c>
      <c r="J14" s="13">
        <f t="shared" ref="J14:J44" si="0">IF(ISERROR(+G14/E14)=TRUE,0,++G14/E14)</f>
        <v>0.25860128376577823</v>
      </c>
      <c r="K14" s="13">
        <f t="shared" ref="K14:K44" si="1">IF(ISERROR(+H14/E14)=TRUE,0,++H14/E14)</f>
        <v>0</v>
      </c>
      <c r="L14" s="15">
        <f t="shared" ref="L14:L44" si="2">+D14-G14</f>
        <v>1816758.26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58">
        <v>5244909</v>
      </c>
      <c r="F15" s="59">
        <v>3669289.9700000007</v>
      </c>
      <c r="G15" s="9">
        <v>2214001.83</v>
      </c>
      <c r="H15" s="9"/>
      <c r="I15" s="13"/>
      <c r="J15" s="13">
        <f t="shared" si="0"/>
        <v>0.4221239739335802</v>
      </c>
      <c r="K15" s="13">
        <f t="shared" si="1"/>
        <v>0</v>
      </c>
      <c r="L15" s="15">
        <f t="shared" si="2"/>
        <v>3030907.17</v>
      </c>
    </row>
    <row r="16" spans="1:13" ht="20.100000000000001" customHeight="1" x14ac:dyDescent="0.25">
      <c r="B16" s="7" t="s">
        <v>26</v>
      </c>
      <c r="C16" s="9">
        <v>15258030</v>
      </c>
      <c r="D16" s="9">
        <v>28045295</v>
      </c>
      <c r="E16" s="58">
        <v>27045295</v>
      </c>
      <c r="F16" s="59">
        <v>15047777.749999998</v>
      </c>
      <c r="G16" s="9">
        <v>12339296.689999998</v>
      </c>
      <c r="H16" s="9"/>
      <c r="I16" s="13"/>
      <c r="J16" s="13">
        <f t="shared" si="0"/>
        <v>0.45624559428913597</v>
      </c>
      <c r="K16" s="13">
        <f t="shared" si="1"/>
        <v>0</v>
      </c>
      <c r="L16" s="15">
        <f t="shared" si="2"/>
        <v>15705998.310000002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58">
        <v>4906769</v>
      </c>
      <c r="F17" s="59">
        <v>2832403.7</v>
      </c>
      <c r="G17" s="9">
        <v>1182347.69</v>
      </c>
      <c r="H17" s="9"/>
      <c r="I17" s="13"/>
      <c r="J17" s="13">
        <f t="shared" si="0"/>
        <v>0.24096257435391802</v>
      </c>
      <c r="K17" s="13">
        <f t="shared" si="1"/>
        <v>0</v>
      </c>
      <c r="L17" s="15">
        <f t="shared" si="2"/>
        <v>3724421.31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58">
        <v>14689425</v>
      </c>
      <c r="F18" s="59">
        <v>12365990.530000001</v>
      </c>
      <c r="G18" s="9">
        <v>6612214.7299999995</v>
      </c>
      <c r="H18" s="9"/>
      <c r="I18" s="13"/>
      <c r="J18" s="13">
        <f t="shared" si="0"/>
        <v>0.45013434698771393</v>
      </c>
      <c r="K18" s="13">
        <f t="shared" si="1"/>
        <v>0</v>
      </c>
      <c r="L18" s="15">
        <f t="shared" si="2"/>
        <v>8077210.2700000005</v>
      </c>
    </row>
    <row r="19" spans="2:12" ht="20.100000000000001" customHeight="1" x14ac:dyDescent="0.25">
      <c r="B19" s="7" t="s">
        <v>29</v>
      </c>
      <c r="C19" s="9">
        <v>12105260</v>
      </c>
      <c r="D19" s="9">
        <v>9208162</v>
      </c>
      <c r="E19" s="58">
        <v>6208162</v>
      </c>
      <c r="F19" s="59">
        <v>3127342.9299999997</v>
      </c>
      <c r="G19" s="9">
        <v>902103.70000000007</v>
      </c>
      <c r="H19" s="9"/>
      <c r="I19" s="13"/>
      <c r="J19" s="13">
        <f t="shared" si="0"/>
        <v>0.14530930410643281</v>
      </c>
      <c r="K19" s="13">
        <f t="shared" si="1"/>
        <v>0</v>
      </c>
      <c r="L19" s="15">
        <f t="shared" si="2"/>
        <v>8306058.2999999998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58">
        <v>8056258</v>
      </c>
      <c r="F20" s="59">
        <v>6960835.6600000001</v>
      </c>
      <c r="G20" s="9">
        <v>5159136.21</v>
      </c>
      <c r="H20" s="9"/>
      <c r="I20" s="13"/>
      <c r="J20" s="13">
        <f t="shared" si="0"/>
        <v>0.64038865314392857</v>
      </c>
      <c r="K20" s="13">
        <f t="shared" si="1"/>
        <v>0</v>
      </c>
      <c r="L20" s="15">
        <f t="shared" si="2"/>
        <v>3897121.79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58">
        <v>3701539</v>
      </c>
      <c r="F21" s="59">
        <v>1482803.9700000002</v>
      </c>
      <c r="G21" s="9">
        <v>1208963.0700000003</v>
      </c>
      <c r="H21" s="9"/>
      <c r="I21" s="13"/>
      <c r="J21" s="13">
        <f t="shared" si="0"/>
        <v>0.32661092318627477</v>
      </c>
      <c r="K21" s="13">
        <f t="shared" si="1"/>
        <v>0</v>
      </c>
      <c r="L21" s="15">
        <f t="shared" si="2"/>
        <v>2492575.9299999997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58">
        <v>3577190</v>
      </c>
      <c r="F22" s="59">
        <v>3058726.55</v>
      </c>
      <c r="G22" s="9">
        <v>1110060.8999999999</v>
      </c>
      <c r="H22" s="9"/>
      <c r="I22" s="13"/>
      <c r="J22" s="13">
        <f t="shared" si="0"/>
        <v>0.31031644950366066</v>
      </c>
      <c r="K22" s="13">
        <f t="shared" si="1"/>
        <v>0</v>
      </c>
      <c r="L22" s="15">
        <f t="shared" si="2"/>
        <v>2467129.1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58">
        <v>8902854</v>
      </c>
      <c r="F23" s="59">
        <v>7211263.2199999988</v>
      </c>
      <c r="G23" s="9">
        <v>3101398.37</v>
      </c>
      <c r="H23" s="9"/>
      <c r="I23" s="13"/>
      <c r="J23" s="13">
        <f t="shared" si="0"/>
        <v>0.34836001691143087</v>
      </c>
      <c r="K23" s="13">
        <f t="shared" si="1"/>
        <v>0</v>
      </c>
      <c r="L23" s="15">
        <f t="shared" si="2"/>
        <v>5801455.6299999999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58">
        <v>5424805</v>
      </c>
      <c r="F24" s="59">
        <v>1482164.99</v>
      </c>
      <c r="G24" s="9">
        <v>331065.06</v>
      </c>
      <c r="H24" s="9"/>
      <c r="I24" s="13"/>
      <c r="J24" s="13">
        <f t="shared" si="0"/>
        <v>6.102801114510107E-2</v>
      </c>
      <c r="K24" s="13">
        <f t="shared" si="1"/>
        <v>0</v>
      </c>
      <c r="L24" s="15">
        <f t="shared" si="2"/>
        <v>5093739.9400000004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58">
        <v>17964105</v>
      </c>
      <c r="F25" s="59">
        <v>13537642.889999999</v>
      </c>
      <c r="G25" s="9">
        <v>9265736.9399999995</v>
      </c>
      <c r="H25" s="9"/>
      <c r="I25" s="13"/>
      <c r="J25" s="13">
        <f t="shared" si="0"/>
        <v>0.51579173802424327</v>
      </c>
      <c r="K25" s="13">
        <f t="shared" si="1"/>
        <v>0</v>
      </c>
      <c r="L25" s="15">
        <f t="shared" si="2"/>
        <v>10698368.060000001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58">
        <v>8478341</v>
      </c>
      <c r="F26" s="59">
        <v>3870338.4699999988</v>
      </c>
      <c r="G26" s="9">
        <v>1883957.88</v>
      </c>
      <c r="H26" s="9"/>
      <c r="I26" s="13"/>
      <c r="J26" s="13">
        <f t="shared" si="0"/>
        <v>0.22220831646191158</v>
      </c>
      <c r="K26" s="13">
        <f t="shared" si="1"/>
        <v>0</v>
      </c>
      <c r="L26" s="15">
        <f t="shared" si="2"/>
        <v>6594383.1200000001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58">
        <v>6375760</v>
      </c>
      <c r="F27" s="59">
        <v>5852852.1799999997</v>
      </c>
      <c r="G27" s="9">
        <v>3664077.1799999997</v>
      </c>
      <c r="H27" s="9"/>
      <c r="I27" s="13"/>
      <c r="J27" s="13">
        <f t="shared" si="0"/>
        <v>0.57468869279897605</v>
      </c>
      <c r="K27" s="13">
        <f t="shared" si="1"/>
        <v>0</v>
      </c>
      <c r="L27" s="15">
        <f t="shared" si="2"/>
        <v>2711682.8200000003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58">
        <v>5133865</v>
      </c>
      <c r="F28" s="59">
        <v>2778875.07</v>
      </c>
      <c r="G28" s="9">
        <v>1997523.5600000003</v>
      </c>
      <c r="H28" s="9"/>
      <c r="I28" s="13"/>
      <c r="J28" s="13">
        <f t="shared" si="0"/>
        <v>0.38908766786816568</v>
      </c>
      <c r="K28" s="13">
        <f t="shared" si="1"/>
        <v>0</v>
      </c>
      <c r="L28" s="15">
        <f t="shared" si="2"/>
        <v>6636341.4399999995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58">
        <v>1716292</v>
      </c>
      <c r="F29" s="59">
        <v>990211.76</v>
      </c>
      <c r="G29" s="9">
        <v>484545.59</v>
      </c>
      <c r="H29" s="9"/>
      <c r="I29" s="13"/>
      <c r="J29" s="13">
        <f t="shared" si="0"/>
        <v>0.28232118427400466</v>
      </c>
      <c r="K29" s="13">
        <f t="shared" si="1"/>
        <v>0</v>
      </c>
      <c r="L29" s="15">
        <f t="shared" si="2"/>
        <v>1231746.4099999999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58">
        <v>4767040</v>
      </c>
      <c r="F30" s="59">
        <v>2320554.4600000004</v>
      </c>
      <c r="G30" s="9">
        <v>1046556.64</v>
      </c>
      <c r="H30" s="9"/>
      <c r="I30" s="13"/>
      <c r="J30" s="13">
        <f t="shared" si="0"/>
        <v>0.21954014231053232</v>
      </c>
      <c r="K30" s="13">
        <f t="shared" si="1"/>
        <v>0</v>
      </c>
      <c r="L30" s="15">
        <f t="shared" si="2"/>
        <v>3720483.36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58">
        <v>6176870</v>
      </c>
      <c r="F31" s="59">
        <v>5680384.5800000001</v>
      </c>
      <c r="G31" s="9">
        <v>1993187.7</v>
      </c>
      <c r="H31" s="9"/>
      <c r="I31" s="13"/>
      <c r="J31" s="13">
        <f t="shared" si="0"/>
        <v>0.32268571299055993</v>
      </c>
      <c r="K31" s="13">
        <f t="shared" si="1"/>
        <v>0</v>
      </c>
      <c r="L31" s="15">
        <f t="shared" si="2"/>
        <v>4183682.3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58">
        <v>4062766</v>
      </c>
      <c r="F32" s="59">
        <v>1906835.0699999998</v>
      </c>
      <c r="G32" s="9">
        <v>1371643.73</v>
      </c>
      <c r="H32" s="9"/>
      <c r="I32" s="13"/>
      <c r="J32" s="13">
        <f t="shared" si="0"/>
        <v>0.3376132738139484</v>
      </c>
      <c r="K32" s="13">
        <f t="shared" si="1"/>
        <v>0</v>
      </c>
      <c r="L32" s="15">
        <f t="shared" si="2"/>
        <v>2691122.27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58">
        <v>2327214</v>
      </c>
      <c r="F33" s="59">
        <v>1211559.47</v>
      </c>
      <c r="G33" s="9">
        <v>994361.49000000011</v>
      </c>
      <c r="H33" s="9"/>
      <c r="I33" s="13"/>
      <c r="J33" s="13">
        <f t="shared" si="0"/>
        <v>0.42727548476418592</v>
      </c>
      <c r="K33" s="13">
        <f t="shared" si="1"/>
        <v>0</v>
      </c>
      <c r="L33" s="15">
        <f t="shared" si="2"/>
        <v>1332852.5099999998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58">
        <v>2058009</v>
      </c>
      <c r="F34" s="59">
        <v>760822.69</v>
      </c>
      <c r="G34" s="9">
        <v>329355.58999999997</v>
      </c>
      <c r="H34" s="9"/>
      <c r="I34" s="13"/>
      <c r="J34" s="13">
        <f t="shared" si="0"/>
        <v>0.16003602996877078</v>
      </c>
      <c r="K34" s="13">
        <f t="shared" si="1"/>
        <v>0</v>
      </c>
      <c r="L34" s="15">
        <f t="shared" si="2"/>
        <v>1728653.4100000001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58">
        <v>5327153</v>
      </c>
      <c r="F35" s="59">
        <v>4309517.66</v>
      </c>
      <c r="G35" s="9">
        <v>1313667.46</v>
      </c>
      <c r="H35" s="9"/>
      <c r="I35" s="13"/>
      <c r="J35" s="13">
        <f t="shared" si="0"/>
        <v>0.2465984100700693</v>
      </c>
      <c r="K35" s="13">
        <f t="shared" si="1"/>
        <v>0</v>
      </c>
      <c r="L35" s="15">
        <f t="shared" si="2"/>
        <v>4013485.54</v>
      </c>
    </row>
    <row r="36" spans="2:12" ht="20.100000000000001" customHeight="1" x14ac:dyDescent="0.25">
      <c r="B36" s="7" t="s">
        <v>46</v>
      </c>
      <c r="C36" s="9">
        <v>1203795</v>
      </c>
      <c r="D36" s="9">
        <v>19300620</v>
      </c>
      <c r="E36" s="58">
        <v>19300620</v>
      </c>
      <c r="F36" s="59">
        <v>18105678.66</v>
      </c>
      <c r="G36" s="9">
        <v>2460034.0499999998</v>
      </c>
      <c r="H36" s="9"/>
      <c r="I36" s="13"/>
      <c r="J36" s="13">
        <f t="shared" si="0"/>
        <v>0.12745880961336992</v>
      </c>
      <c r="K36" s="13">
        <f t="shared" si="1"/>
        <v>0</v>
      </c>
      <c r="L36" s="15">
        <f t="shared" si="2"/>
        <v>16840585.949999999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58">
        <v>1018415</v>
      </c>
      <c r="F37" s="59">
        <v>993578.19000000018</v>
      </c>
      <c r="G37" s="9">
        <v>935358.37999999989</v>
      </c>
      <c r="H37" s="9"/>
      <c r="I37" s="13"/>
      <c r="J37" s="13">
        <f t="shared" si="0"/>
        <v>0.91844521143148905</v>
      </c>
      <c r="K37" s="13">
        <f t="shared" si="1"/>
        <v>0</v>
      </c>
      <c r="L37" s="15">
        <f t="shared" si="2"/>
        <v>83056.620000000112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58">
        <v>6576020</v>
      </c>
      <c r="F38" s="59">
        <v>4581396.5799999991</v>
      </c>
      <c r="G38" s="9">
        <v>2006179.7699999998</v>
      </c>
      <c r="H38" s="9"/>
      <c r="I38" s="13"/>
      <c r="J38" s="13">
        <f t="shared" si="0"/>
        <v>0.30507507124370059</v>
      </c>
      <c r="K38" s="13">
        <f t="shared" si="1"/>
        <v>0</v>
      </c>
      <c r="L38" s="15">
        <f t="shared" si="2"/>
        <v>5569840.2300000004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58">
        <v>865232</v>
      </c>
      <c r="F39" s="59">
        <v>122271.68999999999</v>
      </c>
      <c r="G39" s="9">
        <v>65293.19</v>
      </c>
      <c r="H39" s="9"/>
      <c r="I39" s="13"/>
      <c r="J39" s="13">
        <f t="shared" si="0"/>
        <v>7.5463216801967561E-2</v>
      </c>
      <c r="K39" s="13">
        <f t="shared" si="1"/>
        <v>0</v>
      </c>
      <c r="L39" s="15">
        <f t="shared" si="2"/>
        <v>799938.81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58">
        <v>3699916</v>
      </c>
      <c r="F40" s="59">
        <v>599534.99</v>
      </c>
      <c r="G40" s="9">
        <v>358277.58999999997</v>
      </c>
      <c r="H40" s="9"/>
      <c r="I40" s="13"/>
      <c r="J40" s="13">
        <f t="shared" si="0"/>
        <v>9.6833979474128598E-2</v>
      </c>
      <c r="K40" s="13">
        <f t="shared" si="1"/>
        <v>0</v>
      </c>
      <c r="L40" s="15">
        <f t="shared" si="2"/>
        <v>3341638.41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58">
        <v>6943141</v>
      </c>
      <c r="F41" s="59">
        <v>4689755.21</v>
      </c>
      <c r="G41" s="9">
        <v>2943231.0399999996</v>
      </c>
      <c r="H41" s="9"/>
      <c r="I41" s="13"/>
      <c r="J41" s="13">
        <f t="shared" si="0"/>
        <v>0.42390483500191045</v>
      </c>
      <c r="K41" s="13">
        <f t="shared" si="1"/>
        <v>0</v>
      </c>
      <c r="L41" s="15">
        <f t="shared" si="2"/>
        <v>3999909.9600000004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58">
        <v>8280939</v>
      </c>
      <c r="F42" s="59">
        <v>4064072.4500000007</v>
      </c>
      <c r="G42" s="9">
        <v>3140770.13</v>
      </c>
      <c r="H42" s="9"/>
      <c r="I42" s="13"/>
      <c r="J42" s="13">
        <f t="shared" si="0"/>
        <v>0.37927705179328092</v>
      </c>
      <c r="K42" s="13">
        <f t="shared" si="1"/>
        <v>0</v>
      </c>
      <c r="L42" s="15">
        <f t="shared" si="2"/>
        <v>5140168.87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58">
        <v>16019007</v>
      </c>
      <c r="F43" s="59">
        <v>5489249.4299999988</v>
      </c>
      <c r="G43" s="9">
        <v>3693938.5299999989</v>
      </c>
      <c r="H43" s="9"/>
      <c r="I43" s="13"/>
      <c r="J43" s="13">
        <f t="shared" si="0"/>
        <v>0.23059722303635918</v>
      </c>
      <c r="K43" s="13">
        <f t="shared" si="1"/>
        <v>0</v>
      </c>
      <c r="L43" s="15">
        <f t="shared" si="2"/>
        <v>13325068.470000001</v>
      </c>
    </row>
    <row r="44" spans="2:12" ht="20.100000000000001" customHeight="1" x14ac:dyDescent="0.25">
      <c r="B44" s="7" t="s">
        <v>54</v>
      </c>
      <c r="C44" s="9">
        <v>436415</v>
      </c>
      <c r="D44" s="9">
        <v>8597977</v>
      </c>
      <c r="E44" s="58">
        <v>8597977</v>
      </c>
      <c r="F44" s="59">
        <v>2633775.8699999996</v>
      </c>
      <c r="G44" s="9">
        <v>2298589.65</v>
      </c>
      <c r="H44" s="9"/>
      <c r="I44" s="13"/>
      <c r="J44" s="13">
        <f t="shared" si="0"/>
        <v>0.26734075352841719</v>
      </c>
      <c r="K44" s="13">
        <f t="shared" si="1"/>
        <v>0</v>
      </c>
      <c r="L44" s="15">
        <f t="shared" si="2"/>
        <v>6299387.3499999996</v>
      </c>
    </row>
    <row r="45" spans="2:12" ht="23.25" customHeight="1" x14ac:dyDescent="0.25">
      <c r="B45" s="52" t="s">
        <v>4</v>
      </c>
      <c r="C45" s="53">
        <f t="shared" ref="C45:H45" si="3">SUM(C13:C44)</f>
        <v>214674734</v>
      </c>
      <c r="D45" s="53">
        <f t="shared" si="3"/>
        <v>306451440</v>
      </c>
      <c r="E45" s="53">
        <f t="shared" si="3"/>
        <v>280619208</v>
      </c>
      <c r="F45" s="53">
        <f t="shared" si="3"/>
        <v>179719255.72</v>
      </c>
      <c r="G45" s="53">
        <f t="shared" si="3"/>
        <v>97123814.849999994</v>
      </c>
      <c r="H45" s="53">
        <f t="shared" si="3"/>
        <v>0</v>
      </c>
      <c r="I45" s="54">
        <f>IF(ISERROR(+#REF!/E45)=TRUE,0,++#REF!/E45)</f>
        <v>0</v>
      </c>
      <c r="J45" s="54">
        <f>IF(ISERROR(+G45/E45)=TRUE,0,++G45/E45)</f>
        <v>0.3461053701284767</v>
      </c>
      <c r="K45" s="54">
        <f>IF(ISERROR(+H45/E45)=TRUE,0,++H45/E45)</f>
        <v>0</v>
      </c>
      <c r="L45" s="55">
        <f>SUM(L13:L44)</f>
        <v>209327625.14999998</v>
      </c>
    </row>
    <row r="46" spans="2:12" x14ac:dyDescent="0.2">
      <c r="B46" s="11" t="s">
        <v>62</v>
      </c>
    </row>
    <row r="48" spans="2:12" s="20" customFormat="1" x14ac:dyDescent="0.25">
      <c r="K48" s="24"/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">
        <v>59</v>
      </c>
      <c r="K51" s="23"/>
    </row>
    <row r="52" spans="2:11" s="22" customFormat="1" x14ac:dyDescent="0.25">
      <c r="B52" s="22" t="s">
        <v>56</v>
      </c>
      <c r="C52" s="39">
        <f>+C45/$C$50</f>
        <v>214.674734</v>
      </c>
      <c r="D52" s="39">
        <f>+D45/$C$50</f>
        <v>306.45143999999999</v>
      </c>
      <c r="E52" s="39">
        <f>+E45/$C$50</f>
        <v>280.61920800000001</v>
      </c>
      <c r="F52" s="39">
        <f>+F45/$C$50</f>
        <v>179.71925572000001</v>
      </c>
      <c r="G52" s="39">
        <f>+G45/$C$50</f>
        <v>97.123814849999988</v>
      </c>
      <c r="K52" s="23"/>
    </row>
    <row r="53" spans="2:11" s="22" customFormat="1" x14ac:dyDescent="0.25">
      <c r="C53" s="39"/>
      <c r="D53" s="39"/>
      <c r="E53" s="39"/>
      <c r="F53" s="39"/>
      <c r="G53" s="39"/>
      <c r="K53" s="23"/>
    </row>
    <row r="54" spans="2:11" s="22" customFormat="1" x14ac:dyDescent="0.25">
      <c r="C54" s="39"/>
      <c r="D54" s="39"/>
      <c r="E54" s="39"/>
      <c r="F54" s="39"/>
      <c r="G54" s="39"/>
      <c r="K54" s="23"/>
    </row>
    <row r="55" spans="2:11" s="22" customFormat="1" x14ac:dyDescent="0.25">
      <c r="C55" s="39"/>
      <c r="D55" s="39"/>
      <c r="E55" s="39"/>
      <c r="F55" s="39"/>
      <c r="G55" s="39"/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4"/>
  <sheetViews>
    <sheetView showGridLines="0" zoomScale="175" zoomScaleNormal="175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61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63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6" t="s">
        <v>23</v>
      </c>
      <c r="C13" s="41">
        <v>0</v>
      </c>
      <c r="D13" s="41">
        <v>5605042</v>
      </c>
      <c r="E13" s="62">
        <v>5605042</v>
      </c>
      <c r="F13" s="62">
        <v>37089</v>
      </c>
      <c r="G13" s="41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5605042</v>
      </c>
    </row>
    <row r="14" spans="1:13" ht="20.100000000000001" customHeight="1" x14ac:dyDescent="0.25">
      <c r="B14" s="25" t="s">
        <v>25</v>
      </c>
      <c r="C14" s="42">
        <v>0</v>
      </c>
      <c r="D14" s="42">
        <v>279196</v>
      </c>
      <c r="E14" s="63">
        <v>279196</v>
      </c>
      <c r="F14" s="63">
        <v>0</v>
      </c>
      <c r="G14" s="42">
        <v>0</v>
      </c>
      <c r="H14" s="26"/>
      <c r="I14" s="27"/>
      <c r="J14" s="13">
        <f t="shared" ref="J14:J16" si="0">IF(ISERROR(+G14/E14)=TRUE,0,++G14/E14)</f>
        <v>0</v>
      </c>
      <c r="K14" s="13">
        <f t="shared" ref="K14:K16" si="1">IF(ISERROR(+H14/E14)=TRUE,0,++H14/E14)</f>
        <v>0</v>
      </c>
      <c r="L14" s="15">
        <f t="shared" ref="L14:L16" si="2">+D14-G14</f>
        <v>279196</v>
      </c>
    </row>
    <row r="15" spans="1:13" ht="20.100000000000001" customHeight="1" x14ac:dyDescent="0.25">
      <c r="B15" s="25" t="s">
        <v>60</v>
      </c>
      <c r="C15" s="42">
        <v>0</v>
      </c>
      <c r="D15" s="42">
        <v>323118</v>
      </c>
      <c r="E15" s="63">
        <v>323118</v>
      </c>
      <c r="F15" s="63">
        <v>3500</v>
      </c>
      <c r="G15" s="42">
        <v>0</v>
      </c>
      <c r="H15" s="26"/>
      <c r="I15" s="27"/>
      <c r="J15" s="13">
        <f t="shared" si="0"/>
        <v>0</v>
      </c>
      <c r="K15" s="13">
        <f t="shared" si="1"/>
        <v>0</v>
      </c>
      <c r="L15" s="15">
        <f t="shared" si="2"/>
        <v>323118</v>
      </c>
    </row>
    <row r="16" spans="1:13" ht="20.100000000000001" customHeight="1" x14ac:dyDescent="0.25">
      <c r="B16" s="25" t="s">
        <v>38</v>
      </c>
      <c r="C16" s="42">
        <v>0</v>
      </c>
      <c r="D16" s="42">
        <v>145070</v>
      </c>
      <c r="E16" s="63">
        <v>145070</v>
      </c>
      <c r="F16" s="63">
        <v>0</v>
      </c>
      <c r="G16" s="42">
        <v>0</v>
      </c>
      <c r="H16" s="26"/>
      <c r="I16" s="27"/>
      <c r="J16" s="13">
        <f t="shared" si="0"/>
        <v>0</v>
      </c>
      <c r="K16" s="13">
        <f t="shared" si="1"/>
        <v>0</v>
      </c>
      <c r="L16" s="15">
        <f t="shared" si="2"/>
        <v>145070</v>
      </c>
    </row>
    <row r="17" spans="2:12" ht="20.100000000000001" customHeight="1" x14ac:dyDescent="0.25">
      <c r="B17" s="7" t="s">
        <v>47</v>
      </c>
      <c r="C17" s="43">
        <v>249028005</v>
      </c>
      <c r="D17" s="42">
        <v>197430800</v>
      </c>
      <c r="E17" s="63">
        <v>27993732</v>
      </c>
      <c r="F17" s="64">
        <v>5548422.4800000004</v>
      </c>
      <c r="G17" s="43">
        <v>3180935.02</v>
      </c>
      <c r="H17" s="9"/>
      <c r="I17" s="13"/>
      <c r="J17" s="13">
        <f t="shared" ref="J17:J18" si="3">IF(ISERROR(+G17/E17)=TRUE,0,++G17/E17)</f>
        <v>0.1136302590879987</v>
      </c>
      <c r="K17" s="13">
        <f t="shared" ref="K17:K18" si="4">IF(ISERROR(+H17/E17)=TRUE,0,++H17/E17)</f>
        <v>0</v>
      </c>
      <c r="L17" s="15">
        <f t="shared" ref="L17:L18" si="5">+D17-G17</f>
        <v>194249864.97999999</v>
      </c>
    </row>
    <row r="18" spans="2:12" ht="20.100000000000001" customHeight="1" x14ac:dyDescent="0.25">
      <c r="B18" s="7" t="s">
        <v>51</v>
      </c>
      <c r="C18" s="43">
        <v>0</v>
      </c>
      <c r="D18" s="43">
        <v>25067</v>
      </c>
      <c r="E18" s="64">
        <v>25067</v>
      </c>
      <c r="F18" s="64">
        <v>0</v>
      </c>
      <c r="G18" s="43">
        <v>0</v>
      </c>
      <c r="H18" s="9"/>
      <c r="I18" s="13">
        <f>IF(ISERROR(+#REF!/E18)=TRUE,0,++#REF!/E18)</f>
        <v>0</v>
      </c>
      <c r="J18" s="13">
        <f t="shared" si="3"/>
        <v>0</v>
      </c>
      <c r="K18" s="13">
        <f t="shared" si="4"/>
        <v>0</v>
      </c>
      <c r="L18" s="15">
        <f t="shared" si="5"/>
        <v>25067</v>
      </c>
    </row>
    <row r="19" spans="2:12" ht="20.100000000000001" customHeight="1" x14ac:dyDescent="0.25">
      <c r="B19" s="7" t="s">
        <v>52</v>
      </c>
      <c r="C19" s="43">
        <v>0</v>
      </c>
      <c r="D19" s="43">
        <v>79104</v>
      </c>
      <c r="E19" s="64">
        <v>79104</v>
      </c>
      <c r="F19" s="64">
        <v>0</v>
      </c>
      <c r="G19" s="43">
        <v>0</v>
      </c>
      <c r="H19" s="9"/>
      <c r="I19" s="13">
        <f>IF(ISERROR(+#REF!/E19)=TRUE,0,++#REF!/E19)</f>
        <v>0</v>
      </c>
      <c r="J19" s="13">
        <f>IF(ISERROR(+G19/E19)=TRUE,0,++G19/E19)</f>
        <v>0</v>
      </c>
      <c r="K19" s="13">
        <f>IF(ISERROR(+H19/E19)=TRUE,0,++H19/E19)</f>
        <v>0</v>
      </c>
      <c r="L19" s="15">
        <f>+D19-G19</f>
        <v>79104</v>
      </c>
    </row>
    <row r="20" spans="2:12" ht="23.25" customHeight="1" x14ac:dyDescent="0.25">
      <c r="B20" s="52" t="s">
        <v>4</v>
      </c>
      <c r="C20" s="65">
        <f t="shared" ref="C20:H20" si="6">SUM(C13:C19)</f>
        <v>249028005</v>
      </c>
      <c r="D20" s="65">
        <f t="shared" si="6"/>
        <v>203887397</v>
      </c>
      <c r="E20" s="65">
        <f t="shared" si="6"/>
        <v>34450329</v>
      </c>
      <c r="F20" s="65">
        <f t="shared" si="6"/>
        <v>5589011.4800000004</v>
      </c>
      <c r="G20" s="65">
        <f t="shared" si="6"/>
        <v>3180935.02</v>
      </c>
      <c r="H20" s="53">
        <f t="shared" si="6"/>
        <v>0</v>
      </c>
      <c r="I20" s="54">
        <f>IF(ISERROR(+#REF!/E20)=TRUE,0,++#REF!/E20)</f>
        <v>0</v>
      </c>
      <c r="J20" s="54">
        <f>IF(ISERROR(+G20/E20)=TRUE,0,++G20/E20)</f>
        <v>9.2333951876047399E-2</v>
      </c>
      <c r="K20" s="54">
        <f>IF(ISERROR(+H20/E20)=TRUE,0,++H20/E20)</f>
        <v>0</v>
      </c>
      <c r="L20" s="55">
        <f>SUM(L13:L19)</f>
        <v>200706461.97999999</v>
      </c>
    </row>
    <row r="21" spans="2:12" x14ac:dyDescent="0.2">
      <c r="B21" s="11" t="s">
        <v>62</v>
      </c>
    </row>
    <row r="22" spans="2:12" s="20" customFormat="1" x14ac:dyDescent="0.25">
      <c r="K22" s="24"/>
    </row>
    <row r="23" spans="2:12" s="20" customFormat="1" x14ac:dyDescent="0.25">
      <c r="K23" s="24"/>
    </row>
    <row r="24" spans="2:12" s="22" customFormat="1" x14ac:dyDescent="0.25">
      <c r="K24" s="23"/>
    </row>
    <row r="25" spans="2:12" s="22" customFormat="1" x14ac:dyDescent="0.25">
      <c r="B25" s="22">
        <v>1000000</v>
      </c>
      <c r="K25" s="23"/>
    </row>
    <row r="26" spans="2:12" s="22" customFormat="1" x14ac:dyDescent="0.25">
      <c r="B26" s="30" t="s">
        <v>55</v>
      </c>
      <c r="C26" s="30" t="s">
        <v>3</v>
      </c>
      <c r="D26" s="30" t="s">
        <v>2</v>
      </c>
      <c r="E26" s="31" t="s">
        <v>18</v>
      </c>
      <c r="F26" s="31" t="s">
        <v>57</v>
      </c>
      <c r="G26" s="31" t="s">
        <v>59</v>
      </c>
      <c r="K26" s="23"/>
    </row>
    <row r="27" spans="2:12" s="22" customFormat="1" x14ac:dyDescent="0.25">
      <c r="B27" s="22" t="s">
        <v>56</v>
      </c>
      <c r="C27" s="39">
        <f>+C20/$B$25</f>
        <v>249.02800500000001</v>
      </c>
      <c r="D27" s="39">
        <f t="shared" ref="D27:G27" si="7">+D20/$B$25</f>
        <v>203.88739699999999</v>
      </c>
      <c r="E27" s="39">
        <f t="shared" si="7"/>
        <v>34.450329000000004</v>
      </c>
      <c r="F27" s="39">
        <f t="shared" si="7"/>
        <v>5.5890114800000008</v>
      </c>
      <c r="G27" s="39">
        <f t="shared" si="7"/>
        <v>3.1809350200000002</v>
      </c>
      <c r="K27" s="23"/>
    </row>
    <row r="28" spans="2:12" s="22" customFormat="1" x14ac:dyDescent="0.25">
      <c r="C28" s="39"/>
      <c r="D28" s="39"/>
      <c r="E28" s="39"/>
      <c r="F28" s="39"/>
      <c r="G28" s="39"/>
      <c r="K28" s="23"/>
    </row>
    <row r="29" spans="2:12" s="22" customFormat="1" x14ac:dyDescent="0.25">
      <c r="C29" s="39"/>
      <c r="D29" s="39"/>
      <c r="E29" s="39"/>
      <c r="F29" s="39"/>
      <c r="G29" s="39"/>
      <c r="K29" s="23"/>
    </row>
    <row r="30" spans="2:12" s="22" customFormat="1" x14ac:dyDescent="0.25">
      <c r="C30" s="39"/>
      <c r="D30" s="39"/>
      <c r="E30" s="39"/>
      <c r="F30" s="39"/>
      <c r="G30" s="39"/>
      <c r="K30" s="23"/>
    </row>
    <row r="31" spans="2:12" s="22" customFormat="1" x14ac:dyDescent="0.25">
      <c r="K31" s="23"/>
    </row>
    <row r="32" spans="2:12" s="22" customFormat="1" x14ac:dyDescent="0.25">
      <c r="K32" s="23"/>
    </row>
    <row r="33" spans="11:11" s="22" customFormat="1" x14ac:dyDescent="0.25">
      <c r="K33" s="23"/>
    </row>
    <row r="34" spans="11:11" s="22" customFormat="1" x14ac:dyDescent="0.25">
      <c r="K3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topLeftCell="A40" zoomScale="160" zoomScaleNormal="160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x14ac:dyDescent="0.25">
      <c r="A2"/>
      <c r="B2" s="47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</row>
    <row r="3" spans="1:13" s="48" customFormat="1" x14ac:dyDescent="0.25">
      <c r="A3"/>
      <c r="B3" s="47"/>
      <c r="C3" s="49"/>
      <c r="D3" s="47"/>
      <c r="E3" s="47"/>
      <c r="F3" s="47"/>
      <c r="G3" s="47"/>
      <c r="H3" s="47"/>
      <c r="I3" s="47"/>
      <c r="J3" s="47"/>
      <c r="K3" s="47"/>
      <c r="L3" s="47"/>
      <c r="M3" s="47"/>
    </row>
    <row r="4" spans="1:13" s="48" customFormat="1" x14ac:dyDescent="0.25">
      <c r="A4"/>
      <c r="B4" s="47"/>
      <c r="C4" s="49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61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4"/>
      <c r="J10" s="84"/>
      <c r="K10" s="84"/>
      <c r="L10" s="21" t="s">
        <v>21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63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50.1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23</v>
      </c>
      <c r="C13" s="44">
        <v>0</v>
      </c>
      <c r="D13" s="44">
        <v>5359415</v>
      </c>
      <c r="E13" s="60">
        <v>5359415</v>
      </c>
      <c r="F13" s="60">
        <v>1995784.21</v>
      </c>
      <c r="G13" s="41">
        <v>926550.14</v>
      </c>
      <c r="H13" s="8"/>
      <c r="I13" s="12">
        <f>IF(ISERROR(+#REF!/E13)=TRUE,0,++#REF!/E13)</f>
        <v>0</v>
      </c>
      <c r="J13" s="12">
        <f>IF(ISERROR(+G13/E13)=TRUE,0,++G13/E13)</f>
        <v>0.17288270081716009</v>
      </c>
      <c r="K13" s="12">
        <f>IF(ISERROR(+H13/E13)=TRUE,0,++H13/E13)</f>
        <v>0</v>
      </c>
      <c r="L13" s="14">
        <f>+D13-G13</f>
        <v>4432864.8600000003</v>
      </c>
    </row>
    <row r="14" spans="1:13" ht="20.100000000000001" customHeight="1" x14ac:dyDescent="0.25">
      <c r="B14" s="29" t="s">
        <v>24</v>
      </c>
      <c r="C14" s="45">
        <v>0</v>
      </c>
      <c r="D14" s="45">
        <v>6742978</v>
      </c>
      <c r="E14" s="61">
        <v>6742978</v>
      </c>
      <c r="F14" s="61">
        <v>3642446.17</v>
      </c>
      <c r="G14" s="42">
        <v>1727564.9300000004</v>
      </c>
      <c r="H14" s="26"/>
      <c r="I14" s="27"/>
      <c r="J14" s="27">
        <f t="shared" ref="J14:J44" si="0">IF(ISERROR(+G14/E14)=TRUE,0,++G14/E14)</f>
        <v>0.25620207125101113</v>
      </c>
      <c r="K14" s="27">
        <f t="shared" ref="K14:K44" si="1">IF(ISERROR(+H14/E14)=TRUE,0,++H14/E14)</f>
        <v>0</v>
      </c>
      <c r="L14" s="28">
        <f t="shared" ref="L14:L44" si="2">+D14-G14</f>
        <v>5015413.0699999994</v>
      </c>
    </row>
    <row r="15" spans="1:13" ht="20.100000000000001" customHeight="1" x14ac:dyDescent="0.25">
      <c r="B15" s="29" t="s">
        <v>25</v>
      </c>
      <c r="C15" s="45">
        <v>0</v>
      </c>
      <c r="D15" s="45">
        <v>10836036</v>
      </c>
      <c r="E15" s="61">
        <v>10836036</v>
      </c>
      <c r="F15" s="61">
        <v>8570215.1999999974</v>
      </c>
      <c r="G15" s="42">
        <v>4575059.2699999996</v>
      </c>
      <c r="H15" s="26"/>
      <c r="I15" s="27"/>
      <c r="J15" s="27">
        <f t="shared" si="0"/>
        <v>0.42220783227372072</v>
      </c>
      <c r="K15" s="27">
        <f t="shared" si="1"/>
        <v>0</v>
      </c>
      <c r="L15" s="28">
        <f t="shared" si="2"/>
        <v>6260976.7300000004</v>
      </c>
    </row>
    <row r="16" spans="1:13" ht="20.100000000000001" customHeight="1" x14ac:dyDescent="0.25">
      <c r="B16" s="29" t="s">
        <v>26</v>
      </c>
      <c r="C16" s="45">
        <v>0</v>
      </c>
      <c r="D16" s="45">
        <v>10330075</v>
      </c>
      <c r="E16" s="61">
        <v>10330075</v>
      </c>
      <c r="F16" s="61">
        <v>8032506.4700000007</v>
      </c>
      <c r="G16" s="42">
        <v>6954131.3700000001</v>
      </c>
      <c r="H16" s="26"/>
      <c r="I16" s="27"/>
      <c r="J16" s="27">
        <f t="shared" si="0"/>
        <v>0.6731927280295642</v>
      </c>
      <c r="K16" s="27">
        <f t="shared" si="1"/>
        <v>0</v>
      </c>
      <c r="L16" s="28">
        <f t="shared" si="2"/>
        <v>3375943.63</v>
      </c>
    </row>
    <row r="17" spans="2:12" ht="20.100000000000001" customHeight="1" x14ac:dyDescent="0.25">
      <c r="B17" s="29" t="s">
        <v>27</v>
      </c>
      <c r="C17" s="45">
        <v>0</v>
      </c>
      <c r="D17" s="45">
        <v>2353818</v>
      </c>
      <c r="E17" s="61">
        <v>2353818</v>
      </c>
      <c r="F17" s="61">
        <v>1361387.3099999998</v>
      </c>
      <c r="G17" s="42">
        <v>1189659.7600000002</v>
      </c>
      <c r="H17" s="26"/>
      <c r="I17" s="27"/>
      <c r="J17" s="27">
        <f t="shared" si="0"/>
        <v>0.5054170543347023</v>
      </c>
      <c r="K17" s="27">
        <f t="shared" si="1"/>
        <v>0</v>
      </c>
      <c r="L17" s="28">
        <f t="shared" si="2"/>
        <v>1164158.2399999998</v>
      </c>
    </row>
    <row r="18" spans="2:12" ht="20.100000000000001" customHeight="1" x14ac:dyDescent="0.25">
      <c r="B18" s="29" t="s">
        <v>28</v>
      </c>
      <c r="C18" s="45">
        <v>0</v>
      </c>
      <c r="D18" s="45">
        <v>28037840</v>
      </c>
      <c r="E18" s="61">
        <v>28037840</v>
      </c>
      <c r="F18" s="61">
        <v>18943745.420000002</v>
      </c>
      <c r="G18" s="42">
        <v>13638163.500000002</v>
      </c>
      <c r="H18" s="26"/>
      <c r="I18" s="27"/>
      <c r="J18" s="27">
        <f t="shared" si="0"/>
        <v>0.48641990609833002</v>
      </c>
      <c r="K18" s="27">
        <f t="shared" si="1"/>
        <v>0</v>
      </c>
      <c r="L18" s="28">
        <f t="shared" si="2"/>
        <v>14399676.499999998</v>
      </c>
    </row>
    <row r="19" spans="2:12" ht="20.100000000000001" customHeight="1" x14ac:dyDescent="0.25">
      <c r="B19" s="29" t="s">
        <v>29</v>
      </c>
      <c r="C19" s="45">
        <v>0</v>
      </c>
      <c r="D19" s="45">
        <v>21329293</v>
      </c>
      <c r="E19" s="61">
        <v>21329293</v>
      </c>
      <c r="F19" s="61">
        <v>12760596.030000001</v>
      </c>
      <c r="G19" s="42">
        <v>10150749.24</v>
      </c>
      <c r="H19" s="26"/>
      <c r="I19" s="27"/>
      <c r="J19" s="27">
        <f t="shared" si="0"/>
        <v>0.47590650285501729</v>
      </c>
      <c r="K19" s="27">
        <f t="shared" si="1"/>
        <v>0</v>
      </c>
      <c r="L19" s="28">
        <f t="shared" si="2"/>
        <v>11178543.76</v>
      </c>
    </row>
    <row r="20" spans="2:12" ht="20.100000000000001" customHeight="1" x14ac:dyDescent="0.25">
      <c r="B20" s="29" t="s">
        <v>30</v>
      </c>
      <c r="C20" s="45">
        <v>0</v>
      </c>
      <c r="D20" s="45">
        <v>32132080</v>
      </c>
      <c r="E20" s="61">
        <v>32132080</v>
      </c>
      <c r="F20" s="61">
        <v>20282822.920000002</v>
      </c>
      <c r="G20" s="42">
        <v>12878274.409999998</v>
      </c>
      <c r="H20" s="26"/>
      <c r="I20" s="27"/>
      <c r="J20" s="27">
        <f t="shared" si="0"/>
        <v>0.40079180712857676</v>
      </c>
      <c r="K20" s="27">
        <f t="shared" si="1"/>
        <v>0</v>
      </c>
      <c r="L20" s="28">
        <f t="shared" si="2"/>
        <v>19253805.590000004</v>
      </c>
    </row>
    <row r="21" spans="2:12" ht="20.100000000000001" customHeight="1" x14ac:dyDescent="0.25">
      <c r="B21" s="29" t="s">
        <v>31</v>
      </c>
      <c r="C21" s="45">
        <v>0</v>
      </c>
      <c r="D21" s="45">
        <v>8172016</v>
      </c>
      <c r="E21" s="61">
        <v>8172016</v>
      </c>
      <c r="F21" s="61">
        <v>5471637.3999999994</v>
      </c>
      <c r="G21" s="42">
        <v>3150466.6299999994</v>
      </c>
      <c r="H21" s="26"/>
      <c r="I21" s="27"/>
      <c r="J21" s="27">
        <f t="shared" si="0"/>
        <v>0.38551890133352645</v>
      </c>
      <c r="K21" s="27">
        <f t="shared" si="1"/>
        <v>0</v>
      </c>
      <c r="L21" s="28">
        <f t="shared" si="2"/>
        <v>5021549.370000001</v>
      </c>
    </row>
    <row r="22" spans="2:12" ht="20.100000000000001" customHeight="1" x14ac:dyDescent="0.25">
      <c r="B22" s="29" t="s">
        <v>32</v>
      </c>
      <c r="C22" s="45">
        <v>0</v>
      </c>
      <c r="D22" s="45">
        <v>12975935</v>
      </c>
      <c r="E22" s="61">
        <v>12975935</v>
      </c>
      <c r="F22" s="61">
        <v>10333414.91</v>
      </c>
      <c r="G22" s="42">
        <v>6324694.6300000018</v>
      </c>
      <c r="H22" s="26"/>
      <c r="I22" s="27"/>
      <c r="J22" s="27">
        <f t="shared" si="0"/>
        <v>0.48741725586634038</v>
      </c>
      <c r="K22" s="27">
        <f t="shared" si="1"/>
        <v>0</v>
      </c>
      <c r="L22" s="28">
        <f t="shared" si="2"/>
        <v>6651240.3699999982</v>
      </c>
    </row>
    <row r="23" spans="2:12" ht="20.100000000000001" customHeight="1" x14ac:dyDescent="0.25">
      <c r="B23" s="29" t="s">
        <v>33</v>
      </c>
      <c r="C23" s="45">
        <v>0</v>
      </c>
      <c r="D23" s="45">
        <v>31590892</v>
      </c>
      <c r="E23" s="61">
        <v>31590892</v>
      </c>
      <c r="F23" s="61">
        <v>21736927.819999997</v>
      </c>
      <c r="G23" s="42">
        <v>15325766.340000005</v>
      </c>
      <c r="H23" s="26"/>
      <c r="I23" s="27"/>
      <c r="J23" s="27">
        <f t="shared" si="0"/>
        <v>0.48513243437380638</v>
      </c>
      <c r="K23" s="27">
        <f t="shared" si="1"/>
        <v>0</v>
      </c>
      <c r="L23" s="28">
        <f t="shared" si="2"/>
        <v>16265125.659999995</v>
      </c>
    </row>
    <row r="24" spans="2:12" ht="20.100000000000001" customHeight="1" x14ac:dyDescent="0.25">
      <c r="B24" s="29" t="s">
        <v>34</v>
      </c>
      <c r="C24" s="45">
        <v>0</v>
      </c>
      <c r="D24" s="45">
        <v>36260715</v>
      </c>
      <c r="E24" s="61">
        <v>36260715</v>
      </c>
      <c r="F24" s="61">
        <v>21179226.590000004</v>
      </c>
      <c r="G24" s="42">
        <v>8277132.1599999992</v>
      </c>
      <c r="H24" s="26"/>
      <c r="I24" s="27"/>
      <c r="J24" s="27">
        <f t="shared" si="0"/>
        <v>0.22826720763779754</v>
      </c>
      <c r="K24" s="27">
        <f t="shared" si="1"/>
        <v>0</v>
      </c>
      <c r="L24" s="28">
        <f t="shared" si="2"/>
        <v>27983582.84</v>
      </c>
    </row>
    <row r="25" spans="2:12" ht="20.100000000000001" customHeight="1" x14ac:dyDescent="0.25">
      <c r="B25" s="29" t="s">
        <v>35</v>
      </c>
      <c r="C25" s="45">
        <v>0</v>
      </c>
      <c r="D25" s="45">
        <v>37854361</v>
      </c>
      <c r="E25" s="61">
        <v>37788361</v>
      </c>
      <c r="F25" s="61">
        <v>22825652.099999994</v>
      </c>
      <c r="G25" s="42">
        <v>10404216.360000003</v>
      </c>
      <c r="H25" s="26"/>
      <c r="I25" s="27"/>
      <c r="J25" s="27">
        <f t="shared" si="0"/>
        <v>0.27532859549002414</v>
      </c>
      <c r="K25" s="27">
        <f t="shared" si="1"/>
        <v>0</v>
      </c>
      <c r="L25" s="28">
        <f t="shared" si="2"/>
        <v>27450144.639999997</v>
      </c>
    </row>
    <row r="26" spans="2:12" ht="20.100000000000001" customHeight="1" x14ac:dyDescent="0.25">
      <c r="B26" s="29" t="s">
        <v>36</v>
      </c>
      <c r="C26" s="45">
        <v>0</v>
      </c>
      <c r="D26" s="45">
        <v>30757622</v>
      </c>
      <c r="E26" s="61">
        <v>30757622</v>
      </c>
      <c r="F26" s="61">
        <v>26639116.419999998</v>
      </c>
      <c r="G26" s="42">
        <v>15295161.299999995</v>
      </c>
      <c r="H26" s="26"/>
      <c r="I26" s="27"/>
      <c r="J26" s="27">
        <f t="shared" si="0"/>
        <v>0.49728035867012071</v>
      </c>
      <c r="K26" s="27">
        <f t="shared" si="1"/>
        <v>0</v>
      </c>
      <c r="L26" s="28">
        <f t="shared" si="2"/>
        <v>15462460.700000005</v>
      </c>
    </row>
    <row r="27" spans="2:12" ht="20.100000000000001" customHeight="1" x14ac:dyDescent="0.25">
      <c r="B27" s="29" t="s">
        <v>37</v>
      </c>
      <c r="C27" s="45">
        <v>0</v>
      </c>
      <c r="D27" s="45">
        <v>7266972</v>
      </c>
      <c r="E27" s="61">
        <v>7266972</v>
      </c>
      <c r="F27" s="61">
        <v>4906143.16</v>
      </c>
      <c r="G27" s="42">
        <v>3580075.07</v>
      </c>
      <c r="H27" s="26"/>
      <c r="I27" s="27"/>
      <c r="J27" s="27">
        <f t="shared" si="0"/>
        <v>0.49265018084561213</v>
      </c>
      <c r="K27" s="27">
        <f t="shared" si="1"/>
        <v>0</v>
      </c>
      <c r="L27" s="28">
        <f t="shared" si="2"/>
        <v>3686896.93</v>
      </c>
    </row>
    <row r="28" spans="2:12" ht="20.100000000000001" customHeight="1" x14ac:dyDescent="0.25">
      <c r="B28" s="29" t="s">
        <v>38</v>
      </c>
      <c r="C28" s="45">
        <v>0</v>
      </c>
      <c r="D28" s="45">
        <v>6065601</v>
      </c>
      <c r="E28" s="61">
        <v>6065601</v>
      </c>
      <c r="F28" s="61">
        <v>5314089.3</v>
      </c>
      <c r="G28" s="42">
        <v>4447996.7199999988</v>
      </c>
      <c r="H28" s="26"/>
      <c r="I28" s="27"/>
      <c r="J28" s="27">
        <f t="shared" si="0"/>
        <v>0.7333150861720048</v>
      </c>
      <c r="K28" s="27">
        <f t="shared" si="1"/>
        <v>0</v>
      </c>
      <c r="L28" s="28">
        <f t="shared" si="2"/>
        <v>1617604.2800000012</v>
      </c>
    </row>
    <row r="29" spans="2:12" ht="20.100000000000001" customHeight="1" x14ac:dyDescent="0.25">
      <c r="B29" s="29" t="s">
        <v>39</v>
      </c>
      <c r="C29" s="45">
        <v>0</v>
      </c>
      <c r="D29" s="45">
        <v>4874645</v>
      </c>
      <c r="E29" s="61">
        <v>4874645</v>
      </c>
      <c r="F29" s="61">
        <v>4393579.22</v>
      </c>
      <c r="G29" s="42">
        <v>2745345.7600000002</v>
      </c>
      <c r="H29" s="26"/>
      <c r="I29" s="27"/>
      <c r="J29" s="27">
        <f t="shared" si="0"/>
        <v>0.56318885990672152</v>
      </c>
      <c r="K29" s="27">
        <f t="shared" si="1"/>
        <v>0</v>
      </c>
      <c r="L29" s="28">
        <f t="shared" si="2"/>
        <v>2129299.2399999998</v>
      </c>
    </row>
    <row r="30" spans="2:12" ht="20.100000000000001" customHeight="1" x14ac:dyDescent="0.25">
      <c r="B30" s="29" t="s">
        <v>40</v>
      </c>
      <c r="C30" s="45">
        <v>0</v>
      </c>
      <c r="D30" s="45">
        <v>6638700</v>
      </c>
      <c r="E30" s="61">
        <v>6638700</v>
      </c>
      <c r="F30" s="61">
        <v>3226667.3100000005</v>
      </c>
      <c r="G30" s="42">
        <v>2405978.2000000002</v>
      </c>
      <c r="H30" s="26"/>
      <c r="I30" s="27"/>
      <c r="J30" s="27">
        <f t="shared" si="0"/>
        <v>0.36241706960700137</v>
      </c>
      <c r="K30" s="27">
        <f t="shared" si="1"/>
        <v>0</v>
      </c>
      <c r="L30" s="28">
        <f t="shared" si="2"/>
        <v>4232721.8</v>
      </c>
    </row>
    <row r="31" spans="2:12" ht="20.100000000000001" customHeight="1" x14ac:dyDescent="0.25">
      <c r="B31" s="29" t="s">
        <v>41</v>
      </c>
      <c r="C31" s="45">
        <v>0</v>
      </c>
      <c r="D31" s="45">
        <v>17019784</v>
      </c>
      <c r="E31" s="61">
        <v>17019784</v>
      </c>
      <c r="F31" s="61">
        <v>11523003.949999999</v>
      </c>
      <c r="G31" s="42">
        <v>8265272.2199999988</v>
      </c>
      <c r="H31" s="26"/>
      <c r="I31" s="27"/>
      <c r="J31" s="27">
        <f t="shared" si="0"/>
        <v>0.48562732758535587</v>
      </c>
      <c r="K31" s="27">
        <f t="shared" si="1"/>
        <v>0</v>
      </c>
      <c r="L31" s="28">
        <f t="shared" si="2"/>
        <v>8754511.7800000012</v>
      </c>
    </row>
    <row r="32" spans="2:12" ht="20.100000000000001" customHeight="1" x14ac:dyDescent="0.25">
      <c r="B32" s="29" t="s">
        <v>42</v>
      </c>
      <c r="C32" s="45">
        <v>0</v>
      </c>
      <c r="D32" s="45">
        <v>5859674</v>
      </c>
      <c r="E32" s="61">
        <v>5859674</v>
      </c>
      <c r="F32" s="61">
        <v>3433246.3600000003</v>
      </c>
      <c r="G32" s="42">
        <v>2687276.2800000003</v>
      </c>
      <c r="H32" s="26"/>
      <c r="I32" s="27"/>
      <c r="J32" s="27">
        <f t="shared" si="0"/>
        <v>0.45860508280836104</v>
      </c>
      <c r="K32" s="27">
        <f t="shared" si="1"/>
        <v>0</v>
      </c>
      <c r="L32" s="28">
        <f t="shared" si="2"/>
        <v>3172397.7199999997</v>
      </c>
    </row>
    <row r="33" spans="2:12" ht="20.100000000000001" customHeight="1" x14ac:dyDescent="0.25">
      <c r="B33" s="29" t="s">
        <v>43</v>
      </c>
      <c r="C33" s="45">
        <v>0</v>
      </c>
      <c r="D33" s="45">
        <v>3401228</v>
      </c>
      <c r="E33" s="61">
        <v>3401228</v>
      </c>
      <c r="F33" s="61">
        <v>2526627.96</v>
      </c>
      <c r="G33" s="42">
        <v>2306790.64</v>
      </c>
      <c r="H33" s="26"/>
      <c r="I33" s="27"/>
      <c r="J33" s="27">
        <f t="shared" si="0"/>
        <v>0.67822287714907681</v>
      </c>
      <c r="K33" s="27">
        <f t="shared" si="1"/>
        <v>0</v>
      </c>
      <c r="L33" s="28">
        <f t="shared" si="2"/>
        <v>1094437.3599999999</v>
      </c>
    </row>
    <row r="34" spans="2:12" ht="20.100000000000001" customHeight="1" x14ac:dyDescent="0.25">
      <c r="B34" s="29" t="s">
        <v>44</v>
      </c>
      <c r="C34" s="45">
        <v>0</v>
      </c>
      <c r="D34" s="45">
        <v>12093036</v>
      </c>
      <c r="E34" s="61">
        <v>12093036</v>
      </c>
      <c r="F34" s="61">
        <v>8145160.6600000011</v>
      </c>
      <c r="G34" s="42">
        <v>5058035.16</v>
      </c>
      <c r="H34" s="26"/>
      <c r="I34" s="27"/>
      <c r="J34" s="27">
        <f t="shared" si="0"/>
        <v>0.4182601589873709</v>
      </c>
      <c r="K34" s="27">
        <f t="shared" si="1"/>
        <v>0</v>
      </c>
      <c r="L34" s="28">
        <f t="shared" si="2"/>
        <v>7035000.8399999999</v>
      </c>
    </row>
    <row r="35" spans="2:12" ht="20.100000000000001" customHeight="1" x14ac:dyDescent="0.25">
      <c r="B35" s="29" t="s">
        <v>45</v>
      </c>
      <c r="C35" s="45">
        <v>0</v>
      </c>
      <c r="D35" s="45">
        <v>6385386</v>
      </c>
      <c r="E35" s="61">
        <v>6385386</v>
      </c>
      <c r="F35" s="61">
        <v>4759320.0899999989</v>
      </c>
      <c r="G35" s="42">
        <v>2672964.9700000002</v>
      </c>
      <c r="H35" s="26"/>
      <c r="I35" s="27"/>
      <c r="J35" s="27">
        <f t="shared" si="0"/>
        <v>0.41860663865896286</v>
      </c>
      <c r="K35" s="27">
        <f t="shared" si="1"/>
        <v>0</v>
      </c>
      <c r="L35" s="28">
        <f t="shared" si="2"/>
        <v>3712421.03</v>
      </c>
    </row>
    <row r="36" spans="2:12" ht="20.100000000000001" customHeight="1" x14ac:dyDescent="0.25">
      <c r="B36" s="29" t="s">
        <v>58</v>
      </c>
      <c r="C36" s="45">
        <v>0</v>
      </c>
      <c r="D36" s="45">
        <v>99045</v>
      </c>
      <c r="E36" s="61">
        <v>99045</v>
      </c>
      <c r="F36" s="61">
        <v>77698.989999999991</v>
      </c>
      <c r="G36" s="42">
        <v>64917.69</v>
      </c>
      <c r="H36" s="26"/>
      <c r="I36" s="27"/>
      <c r="J36" s="27">
        <f t="shared" si="0"/>
        <v>0.65543631682568537</v>
      </c>
      <c r="K36" s="27">
        <f t="shared" si="1"/>
        <v>0</v>
      </c>
      <c r="L36" s="28">
        <f t="shared" si="2"/>
        <v>34127.31</v>
      </c>
    </row>
    <row r="37" spans="2:12" ht="20.100000000000001" customHeight="1" x14ac:dyDescent="0.25">
      <c r="B37" s="29" t="s">
        <v>47</v>
      </c>
      <c r="C37" s="45">
        <v>0</v>
      </c>
      <c r="D37" s="45">
        <v>0</v>
      </c>
      <c r="E37" s="61">
        <v>0</v>
      </c>
      <c r="F37" s="61">
        <v>0</v>
      </c>
      <c r="G37" s="42">
        <v>0</v>
      </c>
      <c r="H37" s="26"/>
      <c r="I37" s="27"/>
      <c r="J37" s="27">
        <f t="shared" ref="J37:J39" si="3">IF(ISERROR(+G37/E37)=TRUE,0,++G37/E37)</f>
        <v>0</v>
      </c>
      <c r="K37" s="27">
        <f t="shared" ref="K37:K39" si="4">IF(ISERROR(+H37/E37)=TRUE,0,++H37/E37)</f>
        <v>0</v>
      </c>
      <c r="L37" s="28">
        <f t="shared" ref="L37:L39" si="5">+D37-G37</f>
        <v>0</v>
      </c>
    </row>
    <row r="38" spans="2:12" ht="20.100000000000001" customHeight="1" x14ac:dyDescent="0.25">
      <c r="B38" s="29" t="s">
        <v>48</v>
      </c>
      <c r="C38" s="45">
        <v>0</v>
      </c>
      <c r="D38" s="45">
        <v>51509840</v>
      </c>
      <c r="E38" s="61">
        <v>51509840</v>
      </c>
      <c r="F38" s="61">
        <v>32643932.349999994</v>
      </c>
      <c r="G38" s="42">
        <v>19472461.719999999</v>
      </c>
      <c r="H38" s="26"/>
      <c r="I38" s="27"/>
      <c r="J38" s="27">
        <f t="shared" si="3"/>
        <v>0.37803382266378616</v>
      </c>
      <c r="K38" s="27">
        <f t="shared" si="4"/>
        <v>0</v>
      </c>
      <c r="L38" s="28">
        <f t="shared" si="5"/>
        <v>32037378.280000001</v>
      </c>
    </row>
    <row r="39" spans="2:12" ht="20.100000000000001" customHeight="1" x14ac:dyDescent="0.25">
      <c r="B39" s="29" t="s">
        <v>49</v>
      </c>
      <c r="C39" s="45">
        <v>0</v>
      </c>
      <c r="D39" s="45">
        <v>2863323</v>
      </c>
      <c r="E39" s="61">
        <v>2863323</v>
      </c>
      <c r="F39" s="61">
        <v>1547799.53</v>
      </c>
      <c r="G39" s="42">
        <v>966794.39</v>
      </c>
      <c r="H39" s="26"/>
      <c r="I39" s="27"/>
      <c r="J39" s="27">
        <f t="shared" si="3"/>
        <v>0.33764768766918718</v>
      </c>
      <c r="K39" s="27">
        <f t="shared" si="4"/>
        <v>0</v>
      </c>
      <c r="L39" s="28">
        <f t="shared" si="5"/>
        <v>1896528.6099999999</v>
      </c>
    </row>
    <row r="40" spans="2:12" ht="20.100000000000001" customHeight="1" x14ac:dyDescent="0.25">
      <c r="B40" s="29" t="s">
        <v>50</v>
      </c>
      <c r="C40" s="45">
        <v>0</v>
      </c>
      <c r="D40" s="45">
        <v>13113000</v>
      </c>
      <c r="E40" s="61">
        <v>13113000</v>
      </c>
      <c r="F40" s="61">
        <v>10135809.129999997</v>
      </c>
      <c r="G40" s="42">
        <v>6929566.9199999999</v>
      </c>
      <c r="H40" s="26"/>
      <c r="I40" s="27"/>
      <c r="J40" s="27">
        <f t="shared" si="0"/>
        <v>0.5284501578586136</v>
      </c>
      <c r="K40" s="27">
        <f t="shared" si="1"/>
        <v>0</v>
      </c>
      <c r="L40" s="28">
        <f t="shared" si="2"/>
        <v>6183433.0800000001</v>
      </c>
    </row>
    <row r="41" spans="2:12" ht="20.100000000000001" customHeight="1" x14ac:dyDescent="0.25">
      <c r="B41" s="29" t="s">
        <v>51</v>
      </c>
      <c r="C41" s="45">
        <v>0</v>
      </c>
      <c r="D41" s="45">
        <v>19823258</v>
      </c>
      <c r="E41" s="61">
        <v>19823258</v>
      </c>
      <c r="F41" s="61">
        <v>8943259.8099999987</v>
      </c>
      <c r="G41" s="42">
        <v>4333042.2300000004</v>
      </c>
      <c r="H41" s="26"/>
      <c r="I41" s="27"/>
      <c r="J41" s="27">
        <f t="shared" si="0"/>
        <v>0.21858375802806987</v>
      </c>
      <c r="K41" s="27">
        <f t="shared" si="1"/>
        <v>0</v>
      </c>
      <c r="L41" s="28">
        <f t="shared" si="2"/>
        <v>15490215.77</v>
      </c>
    </row>
    <row r="42" spans="2:12" ht="20.100000000000001" customHeight="1" x14ac:dyDescent="0.25">
      <c r="B42" s="29" t="s">
        <v>52</v>
      </c>
      <c r="C42" s="45">
        <v>0</v>
      </c>
      <c r="D42" s="45">
        <v>24688071</v>
      </c>
      <c r="E42" s="61">
        <v>24688071</v>
      </c>
      <c r="F42" s="61">
        <v>14075756.310000002</v>
      </c>
      <c r="G42" s="42">
        <v>10404021.240000002</v>
      </c>
      <c r="H42" s="26"/>
      <c r="I42" s="27"/>
      <c r="J42" s="27">
        <f t="shared" si="0"/>
        <v>0.42141896140852814</v>
      </c>
      <c r="K42" s="27">
        <f t="shared" si="1"/>
        <v>0</v>
      </c>
      <c r="L42" s="28">
        <f t="shared" si="2"/>
        <v>14284049.759999998</v>
      </c>
    </row>
    <row r="43" spans="2:12" ht="20.100000000000001" customHeight="1" x14ac:dyDescent="0.25">
      <c r="B43" s="29" t="s">
        <v>53</v>
      </c>
      <c r="C43" s="45">
        <v>0</v>
      </c>
      <c r="D43" s="45">
        <v>22498532</v>
      </c>
      <c r="E43" s="61">
        <v>22498532</v>
      </c>
      <c r="F43" s="61">
        <v>6885410.8200000003</v>
      </c>
      <c r="G43" s="42">
        <v>2857008.81</v>
      </c>
      <c r="H43" s="26"/>
      <c r="I43" s="27"/>
      <c r="J43" s="27">
        <f t="shared" si="0"/>
        <v>0.12698645449400878</v>
      </c>
      <c r="K43" s="27">
        <f t="shared" si="1"/>
        <v>0</v>
      </c>
      <c r="L43" s="28">
        <f t="shared" si="2"/>
        <v>19641523.190000001</v>
      </c>
    </row>
    <row r="44" spans="2:12" ht="20.100000000000001" customHeight="1" x14ac:dyDescent="0.25">
      <c r="B44" s="29" t="s">
        <v>54</v>
      </c>
      <c r="C44" s="45">
        <v>0</v>
      </c>
      <c r="D44" s="45">
        <v>12404749</v>
      </c>
      <c r="E44" s="61">
        <v>12404749</v>
      </c>
      <c r="F44" s="61">
        <v>1429544.08</v>
      </c>
      <c r="G44" s="42">
        <v>715142.29</v>
      </c>
      <c r="H44" s="26"/>
      <c r="I44" s="27"/>
      <c r="J44" s="27">
        <f t="shared" si="0"/>
        <v>5.7650686039677226E-2</v>
      </c>
      <c r="K44" s="27">
        <f t="shared" si="1"/>
        <v>0</v>
      </c>
      <c r="L44" s="28">
        <f t="shared" si="2"/>
        <v>11689606.710000001</v>
      </c>
    </row>
    <row r="45" spans="2:12" ht="23.25" customHeight="1" x14ac:dyDescent="0.25">
      <c r="B45" s="52" t="s">
        <v>4</v>
      </c>
      <c r="C45" s="65">
        <f>SUM(C13:C44)</f>
        <v>0</v>
      </c>
      <c r="D45" s="65">
        <f t="shared" ref="D45:G45" si="6">SUM(D13:D44)</f>
        <v>491337920</v>
      </c>
      <c r="E45" s="65">
        <f t="shared" si="6"/>
        <v>491271920</v>
      </c>
      <c r="F45" s="65">
        <f t="shared" si="6"/>
        <v>307742528</v>
      </c>
      <c r="G45" s="65">
        <f t="shared" si="6"/>
        <v>190730280.34999993</v>
      </c>
      <c r="H45" s="53">
        <f t="shared" ref="H45" si="7">SUM(H13:H44)</f>
        <v>0</v>
      </c>
      <c r="I45" s="54">
        <f>IF(ISERROR(+#REF!/E45)=TRUE,0,++#REF!/E45)</f>
        <v>0</v>
      </c>
      <c r="J45" s="54">
        <f>IF(ISERROR(+G45/E45)=TRUE,0,++G45/E45)</f>
        <v>0.38823770011117253</v>
      </c>
      <c r="K45" s="54">
        <f>IF(ISERROR(+H45/E45)=TRUE,0,++H45/E45)</f>
        <v>0</v>
      </c>
      <c r="L45" s="55">
        <f>SUM(L13:L44)</f>
        <v>300607639.6500001</v>
      </c>
    </row>
    <row r="46" spans="2:12" x14ac:dyDescent="0.2">
      <c r="B46" s="11" t="s">
        <v>62</v>
      </c>
    </row>
    <row r="49" spans="2:11" s="22" customFormat="1" x14ac:dyDescent="0.25">
      <c r="K49" s="23"/>
    </row>
    <row r="50" spans="2:11" s="22" customFormat="1" x14ac:dyDescent="0.25">
      <c r="C50" s="22">
        <v>1000000</v>
      </c>
      <c r="K50" s="23"/>
    </row>
    <row r="51" spans="2:11" s="22" customFormat="1" x14ac:dyDescent="0.25">
      <c r="B51" s="30" t="s">
        <v>55</v>
      </c>
      <c r="C51" s="30" t="s">
        <v>3</v>
      </c>
      <c r="D51" s="30" t="s">
        <v>2</v>
      </c>
      <c r="E51" s="31" t="s">
        <v>18</v>
      </c>
      <c r="F51" s="31" t="s">
        <v>19</v>
      </c>
      <c r="G51" s="31" t="s">
        <v>59</v>
      </c>
      <c r="K51" s="23"/>
    </row>
    <row r="52" spans="2:11" s="22" customFormat="1" x14ac:dyDescent="0.25">
      <c r="B52" s="22" t="s">
        <v>56</v>
      </c>
      <c r="C52" s="66">
        <f>+C45/$C$50</f>
        <v>0</v>
      </c>
      <c r="D52" s="40">
        <f>+D45/$C$50</f>
        <v>491.33792</v>
      </c>
      <c r="E52" s="40">
        <f>+E45/$C$50</f>
        <v>491.27192000000002</v>
      </c>
      <c r="F52" s="40">
        <f>+F45/$C$50</f>
        <v>307.74252799999999</v>
      </c>
      <c r="G52" s="40">
        <f>+G45/$C$50</f>
        <v>190.73028034999993</v>
      </c>
      <c r="H52" s="22">
        <v>1373981</v>
      </c>
      <c r="K52" s="23"/>
    </row>
    <row r="53" spans="2:11" s="22" customFormat="1" x14ac:dyDescent="0.25">
      <c r="C53" s="40"/>
      <c r="D53" s="40"/>
      <c r="E53" s="40"/>
      <c r="F53" s="40"/>
      <c r="G53" s="40"/>
      <c r="H53" s="22">
        <v>5072</v>
      </c>
      <c r="K53" s="23"/>
    </row>
    <row r="54" spans="2:11" s="22" customFormat="1" x14ac:dyDescent="0.25">
      <c r="C54" s="40"/>
      <c r="D54" s="40"/>
      <c r="E54" s="40"/>
      <c r="F54" s="40"/>
      <c r="G54" s="40"/>
      <c r="H54" s="22">
        <v>3078714.9799999995</v>
      </c>
      <c r="K54" s="23"/>
    </row>
    <row r="55" spans="2:11" s="22" customFormat="1" x14ac:dyDescent="0.25">
      <c r="C55" s="40"/>
      <c r="D55" s="40"/>
      <c r="E55" s="40"/>
      <c r="F55" s="40"/>
      <c r="G55" s="40"/>
      <c r="H55" s="22">
        <v>0</v>
      </c>
      <c r="K55" s="23"/>
    </row>
    <row r="56" spans="2:11" s="22" customFormat="1" x14ac:dyDescent="0.25">
      <c r="K56" s="23"/>
    </row>
    <row r="57" spans="2:11" s="22" customFormat="1" x14ac:dyDescent="0.25">
      <c r="K57" s="23"/>
    </row>
    <row r="58" spans="2:11" s="22" customFormat="1" x14ac:dyDescent="0.25">
      <c r="K58" s="23"/>
    </row>
    <row r="59" spans="2:11" s="22" customFormat="1" x14ac:dyDescent="0.25">
      <c r="K59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zoomScale="145" zoomScaleNormal="145" workbookViewId="0">
      <selection activeCell="G13" sqref="G13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8" customFormat="1" x14ac:dyDescent="0.25">
      <c r="A1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48" customFormat="1" ht="15" customHeight="1" x14ac:dyDescent="0.25">
      <c r="A2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1:13" s="48" customFormat="1" ht="15" customHeight="1" x14ac:dyDescent="0.25">
      <c r="A3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7"/>
    </row>
    <row r="4" spans="1:13" s="48" customFormat="1" ht="15" customHeight="1" x14ac:dyDescent="0.25">
      <c r="A4"/>
      <c r="B4" s="46"/>
      <c r="C4" s="46"/>
      <c r="D4" s="46"/>
      <c r="E4" s="46"/>
      <c r="F4" s="46"/>
      <c r="G4" s="46"/>
      <c r="H4" s="46"/>
      <c r="I4" s="46"/>
      <c r="J4" s="46"/>
      <c r="K4" s="46"/>
      <c r="L4" s="46"/>
      <c r="M4" s="47"/>
    </row>
    <row r="5" spans="1:13" ht="5.0999999999999996" customHeight="1" x14ac:dyDescent="0.25">
      <c r="B5" s="46"/>
      <c r="C5" s="46"/>
      <c r="D5" s="46"/>
      <c r="E5" s="46"/>
      <c r="F5" s="46"/>
      <c r="G5" s="46"/>
      <c r="H5" s="46"/>
      <c r="I5" s="46"/>
      <c r="J5" s="46"/>
      <c r="K5" s="46"/>
      <c r="L5" s="46"/>
    </row>
    <row r="6" spans="1:13" ht="43.5" customHeight="1" x14ac:dyDescent="0.25">
      <c r="B6" s="75" t="s">
        <v>61</v>
      </c>
      <c r="C6" s="75"/>
      <c r="D6" s="75"/>
      <c r="E6" s="75"/>
      <c r="F6" s="75"/>
      <c r="G6" s="75"/>
      <c r="H6" s="75"/>
      <c r="I6" s="75"/>
      <c r="J6" s="75"/>
      <c r="K6" s="75"/>
      <c r="L6" s="75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s="5" customFormat="1" ht="15" customHeight="1" x14ac:dyDescent="0.25">
      <c r="B11" s="82" t="s">
        <v>20</v>
      </c>
      <c r="C11" s="81" t="s">
        <v>0</v>
      </c>
      <c r="D11" s="81"/>
      <c r="E11" s="79" t="s">
        <v>8</v>
      </c>
      <c r="F11" s="79" t="s">
        <v>22</v>
      </c>
      <c r="G11" s="79" t="s">
        <v>63</v>
      </c>
      <c r="H11" s="79" t="s">
        <v>15</v>
      </c>
      <c r="I11" s="85" t="s">
        <v>17</v>
      </c>
      <c r="J11" s="85"/>
      <c r="K11" s="85"/>
      <c r="L11" s="77" t="s">
        <v>16</v>
      </c>
    </row>
    <row r="12" spans="1:13" s="5" customFormat="1" ht="40.5" customHeight="1" x14ac:dyDescent="0.25">
      <c r="B12" s="83"/>
      <c r="C12" s="50" t="s">
        <v>3</v>
      </c>
      <c r="D12" s="50" t="s">
        <v>2</v>
      </c>
      <c r="E12" s="80"/>
      <c r="F12" s="80"/>
      <c r="G12" s="80"/>
      <c r="H12" s="80"/>
      <c r="I12" s="50" t="s">
        <v>9</v>
      </c>
      <c r="J12" s="50" t="s">
        <v>10</v>
      </c>
      <c r="K12" s="51" t="s">
        <v>11</v>
      </c>
      <c r="L12" s="78"/>
    </row>
    <row r="13" spans="1:13" ht="20.100000000000001" customHeight="1" x14ac:dyDescent="0.25">
      <c r="B13" s="17" t="s">
        <v>51</v>
      </c>
      <c r="C13" s="18">
        <v>0</v>
      </c>
      <c r="D13" s="18">
        <v>231290</v>
      </c>
      <c r="E13" s="73">
        <v>231290</v>
      </c>
      <c r="F13" s="73">
        <v>146078.87</v>
      </c>
      <c r="G13" s="8">
        <v>45341</v>
      </c>
      <c r="H13" s="8"/>
      <c r="I13" s="12">
        <f>IF(ISERROR(+#REF!/E13)=TRUE,0,++#REF!/E13)</f>
        <v>0</v>
      </c>
      <c r="J13" s="12">
        <f>IF(ISERROR(+G13/E13)=TRUE,0,++G13/E13)</f>
        <v>0.19603528038393359</v>
      </c>
      <c r="K13" s="12">
        <f>IF(ISERROR(+H13/E13)=TRUE,0,++H13/E13)</f>
        <v>0</v>
      </c>
      <c r="L13" s="14">
        <f>+D13-G13</f>
        <v>185949</v>
      </c>
    </row>
    <row r="14" spans="1:13" ht="20.100000000000001" customHeight="1" x14ac:dyDescent="0.25">
      <c r="B14" s="16" t="s">
        <v>52</v>
      </c>
      <c r="C14" s="19">
        <v>0</v>
      </c>
      <c r="D14" s="19">
        <v>654102</v>
      </c>
      <c r="E14" s="59">
        <v>654102</v>
      </c>
      <c r="F14" s="59">
        <v>89930</v>
      </c>
      <c r="G14" s="9">
        <v>87680</v>
      </c>
      <c r="H14" s="9"/>
      <c r="I14" s="13">
        <f>IF(ISERROR(+#REF!/E14)=TRUE,0,++#REF!/E14)</f>
        <v>0</v>
      </c>
      <c r="J14" s="13">
        <f>IF(ISERROR(+G14/E14)=TRUE,0,++G14/E14)</f>
        <v>0.13404637197256697</v>
      </c>
      <c r="K14" s="13">
        <f>IF(ISERROR(+H14/E14)=TRUE,0,++H14/E14)</f>
        <v>0</v>
      </c>
      <c r="L14" s="15">
        <f>+D14-G14</f>
        <v>566422</v>
      </c>
    </row>
    <row r="15" spans="1:13" ht="20.100000000000001" customHeight="1" x14ac:dyDescent="0.25">
      <c r="B15" s="16" t="s">
        <v>53</v>
      </c>
      <c r="C15" s="19">
        <v>0</v>
      </c>
      <c r="D15" s="19">
        <v>739042</v>
      </c>
      <c r="E15" s="59">
        <v>739042</v>
      </c>
      <c r="F15" s="59">
        <v>679309.35</v>
      </c>
      <c r="G15" s="9">
        <v>607455.68999999994</v>
      </c>
      <c r="H15" s="9"/>
      <c r="I15" s="13">
        <f>IF(ISERROR(+#REF!/E15)=TRUE,0,++#REF!/E15)</f>
        <v>0</v>
      </c>
      <c r="J15" s="13">
        <f>IF(ISERROR(+G15/E15)=TRUE,0,++G15/E15)</f>
        <v>0.82195015980147268</v>
      </c>
      <c r="K15" s="13">
        <f>IF(ISERROR(+H15/E15)=TRUE,0,++H15/E15)</f>
        <v>0</v>
      </c>
      <c r="L15" s="15">
        <f>+D15-G15</f>
        <v>131586.31000000006</v>
      </c>
    </row>
    <row r="16" spans="1:13" ht="20.100000000000001" customHeight="1" x14ac:dyDescent="0.25">
      <c r="B16" s="68" t="s">
        <v>54</v>
      </c>
      <c r="C16" s="69">
        <v>0</v>
      </c>
      <c r="D16" s="69">
        <v>188799</v>
      </c>
      <c r="E16" s="74">
        <v>188799</v>
      </c>
      <c r="F16" s="74">
        <v>25800</v>
      </c>
      <c r="G16" s="70">
        <v>25800</v>
      </c>
      <c r="H16" s="70"/>
      <c r="I16" s="71">
        <f>IF(ISERROR(+#REF!/E16)=TRUE,0,++#REF!/E16)</f>
        <v>0</v>
      </c>
      <c r="J16" s="71">
        <f>IF(ISERROR(+G16/E16)=TRUE,0,++G16/E16)</f>
        <v>0.13665326617196066</v>
      </c>
      <c r="K16" s="71">
        <f>IF(ISERROR(+H16/E16)=TRUE,0,++H16/E16)</f>
        <v>0</v>
      </c>
      <c r="L16" s="72">
        <f>+D16-G16</f>
        <v>162999</v>
      </c>
    </row>
    <row r="17" spans="2:12" ht="23.25" customHeight="1" x14ac:dyDescent="0.25">
      <c r="B17" s="52" t="s">
        <v>4</v>
      </c>
      <c r="C17" s="65">
        <f t="shared" ref="C17:H17" si="0">SUM(C13:C16)</f>
        <v>0</v>
      </c>
      <c r="D17" s="65">
        <f t="shared" si="0"/>
        <v>1813233</v>
      </c>
      <c r="E17" s="65">
        <f t="shared" si="0"/>
        <v>1813233</v>
      </c>
      <c r="F17" s="65">
        <f t="shared" si="0"/>
        <v>941118.22</v>
      </c>
      <c r="G17" s="65">
        <f t="shared" si="0"/>
        <v>766276.69</v>
      </c>
      <c r="H17" s="53">
        <f t="shared" si="0"/>
        <v>0</v>
      </c>
      <c r="I17" s="54">
        <f>IF(ISERROR(+#REF!/E17)=TRUE,0,++#REF!/E17)</f>
        <v>0</v>
      </c>
      <c r="J17" s="54">
        <f>IF(ISERROR(+G17/E17)=TRUE,0,++G17/E17)</f>
        <v>0.42260243995118107</v>
      </c>
      <c r="K17" s="54">
        <f>IF(ISERROR(+H17/E17)=TRUE,0,++H17/E17)</f>
        <v>0</v>
      </c>
      <c r="L17" s="55">
        <f>SUM(L13:L16)</f>
        <v>1046956.31</v>
      </c>
    </row>
    <row r="18" spans="2:12" x14ac:dyDescent="0.2">
      <c r="B18" s="11" t="s">
        <v>62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x14ac:dyDescent="0.25">
      <c r="B23" s="30" t="s">
        <v>55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">
        <v>59</v>
      </c>
      <c r="K23" s="23"/>
    </row>
    <row r="24" spans="2:12" s="22" customFormat="1" x14ac:dyDescent="0.25">
      <c r="B24" s="22" t="s">
        <v>56</v>
      </c>
      <c r="C24" s="66">
        <f>+C17/$C$22</f>
        <v>0</v>
      </c>
      <c r="D24" s="40">
        <f>+D17/$C$22</f>
        <v>1.8132330000000001</v>
      </c>
      <c r="E24" s="40">
        <f>+E17/$C$22</f>
        <v>1.8132330000000001</v>
      </c>
      <c r="F24" s="40">
        <f>+F17/$C$22</f>
        <v>0.94111822000000001</v>
      </c>
      <c r="G24" s="40">
        <f>+G17/$C$22</f>
        <v>0.76627668999999998</v>
      </c>
      <c r="H24" s="22">
        <v>1373981</v>
      </c>
      <c r="K24" s="23"/>
    </row>
    <row r="25" spans="2:12" s="22" customFormat="1" x14ac:dyDescent="0.25">
      <c r="C25" s="40"/>
      <c r="D25" s="40"/>
      <c r="E25" s="40"/>
      <c r="F25" s="40"/>
      <c r="G25" s="40"/>
      <c r="H25" s="22">
        <v>5072</v>
      </c>
      <c r="K25" s="23"/>
    </row>
    <row r="26" spans="2:12" s="22" customFormat="1" x14ac:dyDescent="0.25">
      <c r="C26" s="40"/>
      <c r="D26" s="40"/>
      <c r="E26" s="40"/>
      <c r="F26" s="40"/>
      <c r="G26" s="40"/>
      <c r="H26" s="22">
        <v>3078714.9799999995</v>
      </c>
      <c r="K26" s="23"/>
    </row>
    <row r="27" spans="2:12" s="22" customFormat="1" x14ac:dyDescent="0.25">
      <c r="C27" s="40"/>
      <c r="D27" s="40"/>
      <c r="E27" s="40"/>
      <c r="F27" s="40"/>
      <c r="G27" s="40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2019-08-02T21:23:22Z</dcterms:modified>
</cp:coreProperties>
</file>