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CA - 2019\9. Setiembre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ROOC!$B$2:$L$22</definedName>
  </definedNames>
  <calcPr calcId="152511"/>
</workbook>
</file>

<file path=xl/calcChain.xml><?xml version="1.0" encoding="utf-8"?>
<calcChain xmlns="http://schemas.openxmlformats.org/spreadsheetml/2006/main">
  <c r="J37" i="6" l="1"/>
  <c r="E45" i="1"/>
  <c r="G23" i="7" l="1"/>
  <c r="G51" i="6"/>
  <c r="G26" i="5"/>
  <c r="G51" i="4"/>
  <c r="G51" i="1"/>
  <c r="K36" i="6" l="1"/>
  <c r="J36" i="6" l="1"/>
  <c r="L36" i="6"/>
  <c r="L39" i="6" l="1"/>
  <c r="K39" i="6"/>
  <c r="J39" i="6"/>
  <c r="L38" i="6"/>
  <c r="K38" i="6"/>
  <c r="J38" i="6"/>
  <c r="L37" i="6"/>
  <c r="K37" i="6"/>
  <c r="C45" i="6"/>
  <c r="C52" i="6" s="1"/>
  <c r="D45" i="6"/>
  <c r="D52" i="6" s="1"/>
  <c r="G20" i="5" l="1"/>
  <c r="G27" i="5" s="1"/>
  <c r="F20" i="5"/>
  <c r="F27" i="5" s="1"/>
  <c r="E20" i="5"/>
  <c r="E27" i="5" s="1"/>
  <c r="D20" i="5"/>
  <c r="D27" i="5" s="1"/>
  <c r="C20" i="5"/>
  <c r="C27" i="5" s="1"/>
  <c r="G45" i="6" l="1"/>
  <c r="G52" i="6" s="1"/>
  <c r="F45" i="6"/>
  <c r="F52" i="6" s="1"/>
  <c r="E45" i="6"/>
  <c r="E52" i="6" s="1"/>
  <c r="L18" i="5" l="1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C52" i="1" s="1"/>
  <c r="D45" i="1"/>
  <c r="D52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19" i="5" l="1"/>
  <c r="L16" i="7"/>
  <c r="L15" i="7"/>
  <c r="L14" i="7"/>
  <c r="L13" i="4"/>
  <c r="L13" i="6"/>
  <c r="L13" i="5"/>
  <c r="L13" i="7"/>
  <c r="L13" i="1"/>
  <c r="E45" i="4"/>
  <c r="E52" i="4" s="1"/>
  <c r="E52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0" i="5"/>
  <c r="K19" i="5"/>
  <c r="J19" i="5"/>
  <c r="I19" i="5"/>
  <c r="I18" i="5"/>
  <c r="K13" i="5"/>
  <c r="J13" i="5"/>
  <c r="I13" i="5"/>
  <c r="H45" i="4"/>
  <c r="I14" i="4"/>
  <c r="K13" i="4"/>
  <c r="J13" i="4"/>
  <c r="I13" i="4"/>
  <c r="K13" i="1"/>
  <c r="J13" i="1"/>
  <c r="L20" i="5" l="1"/>
  <c r="L45" i="6"/>
  <c r="L45" i="4"/>
  <c r="L45" i="1"/>
  <c r="I17" i="7"/>
  <c r="K17" i="7"/>
  <c r="J17" i="7"/>
  <c r="J45" i="6"/>
  <c r="I45" i="6"/>
  <c r="K45" i="6"/>
  <c r="I20" i="5"/>
  <c r="K20" i="5"/>
  <c r="J20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<sst xmlns="http://schemas.openxmlformats.org/spreadsheetml/2006/main" count="233" uniqueCount="63">
  <si>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</si>
  <si>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</si>
  <si>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</si>
  <si>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</si>
  <si>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</si>
  <si>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</si>
  <si>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</si>
  <si>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</si>
  <si>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</si>
  <si>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</si>
  <si>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</si>
  <si>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</si>
  <si>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</si>
  <si>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</si>
  <si>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</si>
  <si>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</si>
  <si>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</si>
  <si>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</si>
  <si>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</si>
  <si>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</si>
  <si>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</si>
  <si>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</si>
  <si>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</si>
  <si>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</si>
  <si>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</si>
  <si>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</si>
  <si>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</si>
  <si>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</si>
  <si>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</si>
  <si>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</si>
  <si>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</si>
  <si>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</si>
  <si>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</si>
  <si>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</si>
  <si>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</si>
  <si>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</si>
  <si>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</si>
  <si>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</si>
  <si>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</si>
  <si>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</si>
  <si>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</si>
  <si>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</si>
  <si>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</si>
  <si>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</si>
  <si>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</si>
  <si>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</si>
  <si>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</si>
  <si>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</si>
  <si>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</si>
  <si>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</si>
  <si>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</si>
  <si>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</si>
  <si>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</si>
  <si>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</si>
  <si>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</si>
  <si>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</si>
  <si>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</si>
  <si>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</si>
  <si>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</si>
  <si>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016. HOSPITAL NACIONAL HIPÓLITO UNANUE</t>
  </si>
  <si>
    <t>EJECUCION PRESUPUESTAL MENSUALIZADA DE GASTOS 
AL MES DE SETIEMBRE - 2019</t>
  </si>
  <si>
    <t>DEVENGADO
AL MES DE SETIEMBRE
(4)</t>
  </si>
  <si>
    <t>Fuente: SIAF, Consulta Amigable y Base de Datos al 30 de Setiembre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</si>
</sst>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86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SETIE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6628.7807519999997</c:v>
                </c:pt>
                <c:pt idx="1">
                  <c:v>5962.4492870000004</c:v>
                </c:pt>
                <c:pt idx="2">
                  <c:v>5373.8539520000004</c:v>
                </c:pt>
                <c:pt idx="3">
                  <c:v>4826.9884267699981</c:v>
                </c:pt>
                <c:pt idx="4">
                  <c:v>3663.6871621199966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9585504"/>
        <c:axId val="39595840"/>
        <c:axId val="0"/>
      </c:bar3DChart>
      <c:catAx>
        <c:axId val="39585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595840"/>
        <c:crosses val="autoZero"/>
        <c:auto val="1"/>
        <c:lblAlgn val="ctr"/>
        <c:lblOffset val="100"/>
        <c:noMultiLvlLbl val="0"/>
      </c:catAx>
      <c:valAx>
        <c:axId val="3959584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3958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SETIE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214.674734</c:v>
                </c:pt>
                <c:pt idx="1">
                  <c:v>309.630202</c:v>
                </c:pt>
                <c:pt idx="2">
                  <c:v>306.45113400000002</c:v>
                </c:pt>
                <c:pt idx="3">
                  <c:v>246.14725037000002</c:v>
                </c:pt>
                <c:pt idx="4">
                  <c:v>184.03745752000003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9594752"/>
        <c:axId val="39590400"/>
        <c:axId val="0"/>
      </c:bar3DChart>
      <c:catAx>
        <c:axId val="39594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590400"/>
        <c:crosses val="autoZero"/>
        <c:auto val="1"/>
        <c:lblAlgn val="ctr"/>
        <c:lblOffset val="100"/>
        <c:noMultiLvlLbl val="0"/>
      </c:catAx>
      <c:valAx>
        <c:axId val="3959040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3959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ROOC!$B$27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ROOC!$C$26:$G$26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SETIE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249.02800500000001</c:v>
                </c:pt>
                <c:pt idx="1">
                  <c:v>221.254276</c:v>
                </c:pt>
                <c:pt idx="2">
                  <c:v>55.092444999999998</c:v>
                </c:pt>
                <c:pt idx="3">
                  <c:v>6.1814093599999991</c:v>
                </c:pt>
                <c:pt idx="4">
                  <c:v>4.0555944000000004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9591488"/>
        <c:axId val="39587136"/>
        <c:axId val="0"/>
      </c:bar3DChart>
      <c:catAx>
        <c:axId val="39591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587136"/>
        <c:crosses val="autoZero"/>
        <c:auto val="1"/>
        <c:lblAlgn val="ctr"/>
        <c:lblOffset val="100"/>
        <c:noMultiLvlLbl val="0"/>
      </c:catAx>
      <c:valAx>
        <c:axId val="395871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395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SETIE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512.97725700000001</c:v>
                </c:pt>
                <c:pt idx="2">
                  <c:v>511.23172399999999</c:v>
                </c:pt>
                <c:pt idx="3">
                  <c:v>411.55431656000002</c:v>
                </c:pt>
                <c:pt idx="4">
                  <c:v>313.17623443000008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9598560"/>
        <c:axId val="39592032"/>
        <c:axId val="0"/>
      </c:bar3DChart>
      <c:catAx>
        <c:axId val="39598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592032"/>
        <c:crosses val="autoZero"/>
        <c:auto val="1"/>
        <c:lblAlgn val="ctr"/>
        <c:lblOffset val="100"/>
        <c:noMultiLvlLbl val="0"/>
      </c:catAx>
      <c:valAx>
        <c:axId val="39592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9598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SETIE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1.8132330000000001</c:v>
                </c:pt>
                <c:pt idx="2">
                  <c:v>1.8132330000000001</c:v>
                </c:pt>
                <c:pt idx="3">
                  <c:v>1.44537308</c:v>
                </c:pt>
                <c:pt idx="4">
                  <c:v>1.10423575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97472"/>
        <c:axId val="39593664"/>
        <c:axId val="0"/>
      </c:bar3DChart>
      <c:catAx>
        <c:axId val="3959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593664"/>
        <c:crosses val="autoZero"/>
        <c:auto val="1"/>
        <c:lblAlgn val="ctr"/>
        <c:lblOffset val="100"/>
        <c:noMultiLvlLbl val="0"/>
      </c:catAx>
      <c:valAx>
        <c:axId val="3959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59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46</xdr:row>
      <xdr:rowOff>145246</xdr:rowOff>
    </xdr:from>
    <xdr:to>
      <xdr:col>11</xdr:col>
      <xdr:colOff>964567</xdr:colOff>
      <xdr:row>72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22</xdr:row>
      <xdr:rowOff>23531</xdr:rowOff>
    </xdr:from>
    <xdr:to>
      <xdr:col>12</xdr:col>
      <xdr:colOff>38419</xdr:colOff>
      <xdr:row>47</xdr:row>
      <xdr:rowOff>145677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13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8">
        <v>3063162855</v>
      </c>
      <c r="D13" s="8">
        <v>1641924199</v>
      </c>
      <c r="E13" s="56">
        <v>1192092010</v>
      </c>
      <c r="F13" s="56">
        <v>1067238047.8599994</v>
      </c>
      <c r="G13" s="8">
        <v>711216754.02999842</v>
      </c>
      <c r="H13" s="8"/>
      <c r="I13" s="12">
        <f>IF(ISERROR(+#REF!/E13)=TRUE,0,++#REF!/E13)</f>
        <v>0</v>
      </c>
      <c r="J13" s="12">
        <f>IF(ISERROR(+G13/E13)=TRUE,0,++G13/E13)</f>
        <v>0.59661229843323793</v>
      </c>
      <c r="K13" s="12">
        <f>IF(ISERROR(+H13/E13)=TRUE,0,++H13/E13)</f>
        <v>0</v>
      </c>
      <c r="L13" s="14">
        <f>+D13-G13</f>
        <v>930707444.97000158</v>
      </c>
    </row>
    <row r="14" spans="1:13" ht="20.100000000000001" customHeight="1" x14ac:dyDescent="0.25">
      <c r="B14" s="25" t="s">
        <v>24</v>
      </c>
      <c r="C14" s="26">
        <v>33324121</v>
      </c>
      <c r="D14" s="26">
        <v>42123612</v>
      </c>
      <c r="E14" s="57">
        <v>42123612</v>
      </c>
      <c r="F14" s="57">
        <v>36987286.200000003</v>
      </c>
      <c r="G14" s="26">
        <v>25728050.420000002</v>
      </c>
      <c r="H14" s="26"/>
      <c r="I14" s="27"/>
      <c r="J14" s="27">
        <f t="shared" ref="J14:J44" si="0">IF(ISERROR(+G14/E14)=TRUE,0,++G14/E14)</f>
        <v>0.61077503087816876</v>
      </c>
      <c r="K14" s="27">
        <f t="shared" ref="K14:K44" si="1">IF(ISERROR(+H14/E14)=TRUE,0,++H14/E14)</f>
        <v>0</v>
      </c>
      <c r="L14" s="28">
        <f t="shared" ref="L14:L44" si="2">+D14-G14</f>
        <v>16395561.579999998</v>
      </c>
    </row>
    <row r="15" spans="1:13" ht="20.100000000000001" customHeight="1" x14ac:dyDescent="0.25">
      <c r="B15" s="25" t="s">
        <v>25</v>
      </c>
      <c r="C15" s="26">
        <v>41944234</v>
      </c>
      <c r="D15" s="26">
        <v>54044105</v>
      </c>
      <c r="E15" s="57">
        <v>52382359</v>
      </c>
      <c r="F15" s="57">
        <v>46891648.730000004</v>
      </c>
      <c r="G15" s="26">
        <v>34615144.349999987</v>
      </c>
      <c r="H15" s="26"/>
      <c r="I15" s="27"/>
      <c r="J15" s="27">
        <f t="shared" si="0"/>
        <v>0.66081682861972646</v>
      </c>
      <c r="K15" s="27">
        <f t="shared" si="1"/>
        <v>0</v>
      </c>
      <c r="L15" s="28">
        <f t="shared" si="2"/>
        <v>19428960.650000013</v>
      </c>
    </row>
    <row r="16" spans="1:13" ht="20.100000000000001" customHeight="1" x14ac:dyDescent="0.25">
      <c r="B16" s="25" t="s">
        <v>26</v>
      </c>
      <c r="C16" s="26">
        <v>26878627</v>
      </c>
      <c r="D16" s="26">
        <v>30737153</v>
      </c>
      <c r="E16" s="57">
        <v>30379752</v>
      </c>
      <c r="F16" s="57">
        <v>25138016.920000006</v>
      </c>
      <c r="G16" s="26">
        <v>19064756.819999997</v>
      </c>
      <c r="H16" s="26"/>
      <c r="I16" s="27"/>
      <c r="J16" s="27">
        <f t="shared" si="0"/>
        <v>0.62754813864181636</v>
      </c>
      <c r="K16" s="27">
        <f t="shared" si="1"/>
        <v>0</v>
      </c>
      <c r="L16" s="28">
        <f t="shared" si="2"/>
        <v>11672396.180000003</v>
      </c>
    </row>
    <row r="17" spans="2:12" ht="20.100000000000001" customHeight="1" x14ac:dyDescent="0.25">
      <c r="B17" s="25" t="s">
        <v>27</v>
      </c>
      <c r="C17" s="26">
        <v>34767307</v>
      </c>
      <c r="D17" s="26">
        <v>44633235</v>
      </c>
      <c r="E17" s="57">
        <v>42575420</v>
      </c>
      <c r="F17" s="57">
        <v>36511761.399999991</v>
      </c>
      <c r="G17" s="26">
        <v>27107980.220000006</v>
      </c>
      <c r="H17" s="26"/>
      <c r="I17" s="27"/>
      <c r="J17" s="27">
        <f t="shared" si="0"/>
        <v>0.63670493961069574</v>
      </c>
      <c r="K17" s="27">
        <f t="shared" si="1"/>
        <v>0</v>
      </c>
      <c r="L17" s="28">
        <f t="shared" si="2"/>
        <v>17525254.779999994</v>
      </c>
    </row>
    <row r="18" spans="2:12" ht="20.100000000000001" customHeight="1" x14ac:dyDescent="0.25">
      <c r="B18" s="25" t="s">
        <v>28</v>
      </c>
      <c r="C18" s="26">
        <v>154773164</v>
      </c>
      <c r="D18" s="26">
        <v>184969247</v>
      </c>
      <c r="E18" s="57">
        <v>181105515</v>
      </c>
      <c r="F18" s="57">
        <v>168013687.05000001</v>
      </c>
      <c r="G18" s="26">
        <v>126525996.60000002</v>
      </c>
      <c r="H18" s="26"/>
      <c r="I18" s="27"/>
      <c r="J18" s="27">
        <f t="shared" si="0"/>
        <v>0.69863138403046432</v>
      </c>
      <c r="K18" s="27">
        <f t="shared" si="1"/>
        <v>0</v>
      </c>
      <c r="L18" s="28">
        <f t="shared" si="2"/>
        <v>58443250.399999976</v>
      </c>
    </row>
    <row r="19" spans="2:12" ht="20.100000000000001" customHeight="1" x14ac:dyDescent="0.25">
      <c r="B19" s="25" t="s">
        <v>29</v>
      </c>
      <c r="C19" s="26">
        <v>109446785</v>
      </c>
      <c r="D19" s="26">
        <v>126847049</v>
      </c>
      <c r="E19" s="57">
        <v>121584277</v>
      </c>
      <c r="F19" s="57">
        <v>116861667.43000001</v>
      </c>
      <c r="G19" s="26">
        <v>85639668.520000026</v>
      </c>
      <c r="H19" s="26"/>
      <c r="I19" s="27"/>
      <c r="J19" s="27">
        <f t="shared" si="0"/>
        <v>0.70436466484889348</v>
      </c>
      <c r="K19" s="27">
        <f t="shared" si="1"/>
        <v>0</v>
      </c>
      <c r="L19" s="28">
        <f t="shared" si="2"/>
        <v>41207380.479999974</v>
      </c>
    </row>
    <row r="20" spans="2:12" ht="20.100000000000001" customHeight="1" x14ac:dyDescent="0.25">
      <c r="B20" s="25" t="s">
        <v>30</v>
      </c>
      <c r="C20" s="26">
        <v>132082859</v>
      </c>
      <c r="D20" s="26">
        <v>161655513</v>
      </c>
      <c r="E20" s="57">
        <v>154539211</v>
      </c>
      <c r="F20" s="57">
        <v>122678412.03999993</v>
      </c>
      <c r="G20" s="26">
        <v>111584524.16999996</v>
      </c>
      <c r="H20" s="26"/>
      <c r="I20" s="27"/>
      <c r="J20" s="27">
        <f t="shared" si="0"/>
        <v>0.72204667959641622</v>
      </c>
      <c r="K20" s="27">
        <f t="shared" si="1"/>
        <v>0</v>
      </c>
      <c r="L20" s="28">
        <f t="shared" si="2"/>
        <v>50070988.830000043</v>
      </c>
    </row>
    <row r="21" spans="2:12" ht="20.100000000000001" customHeight="1" x14ac:dyDescent="0.25">
      <c r="B21" s="25" t="s">
        <v>31</v>
      </c>
      <c r="C21" s="26">
        <v>33826478</v>
      </c>
      <c r="D21" s="26">
        <v>37623985</v>
      </c>
      <c r="E21" s="57">
        <v>37623985</v>
      </c>
      <c r="F21" s="57">
        <v>36437177.61999999</v>
      </c>
      <c r="G21" s="26">
        <v>27113360.84999999</v>
      </c>
      <c r="H21" s="26"/>
      <c r="I21" s="27"/>
      <c r="J21" s="27">
        <f t="shared" si="0"/>
        <v>0.72064032690848645</v>
      </c>
      <c r="K21" s="27">
        <f t="shared" si="1"/>
        <v>0</v>
      </c>
      <c r="L21" s="28">
        <f t="shared" si="2"/>
        <v>10510624.15000001</v>
      </c>
    </row>
    <row r="22" spans="2:12" ht="20.100000000000001" customHeight="1" x14ac:dyDescent="0.25">
      <c r="B22" s="25" t="s">
        <v>32</v>
      </c>
      <c r="C22" s="26">
        <v>72976743</v>
      </c>
      <c r="D22" s="26">
        <v>86303710</v>
      </c>
      <c r="E22" s="57">
        <v>83730977</v>
      </c>
      <c r="F22" s="57">
        <v>79593430.170000002</v>
      </c>
      <c r="G22" s="26">
        <v>57643648.959999979</v>
      </c>
      <c r="H22" s="26"/>
      <c r="I22" s="27"/>
      <c r="J22" s="27">
        <f t="shared" si="0"/>
        <v>0.68843874782447578</v>
      </c>
      <c r="K22" s="27">
        <f t="shared" si="1"/>
        <v>0</v>
      </c>
      <c r="L22" s="28">
        <f t="shared" si="2"/>
        <v>28660061.040000021</v>
      </c>
    </row>
    <row r="23" spans="2:12" ht="20.100000000000001" customHeight="1" x14ac:dyDescent="0.25">
      <c r="B23" s="25" t="s">
        <v>33</v>
      </c>
      <c r="C23" s="26">
        <v>125605482</v>
      </c>
      <c r="D23" s="26">
        <v>161415615</v>
      </c>
      <c r="E23" s="57">
        <v>155579662</v>
      </c>
      <c r="F23" s="57">
        <v>147685581.84000003</v>
      </c>
      <c r="G23" s="26">
        <v>111167387.06999996</v>
      </c>
      <c r="H23" s="26"/>
      <c r="I23" s="27"/>
      <c r="J23" s="27">
        <f t="shared" si="0"/>
        <v>0.7145367565459807</v>
      </c>
      <c r="K23" s="27">
        <f t="shared" si="1"/>
        <v>0</v>
      </c>
      <c r="L23" s="28">
        <f t="shared" si="2"/>
        <v>50248227.930000037</v>
      </c>
    </row>
    <row r="24" spans="2:12" ht="20.100000000000001" customHeight="1" x14ac:dyDescent="0.25">
      <c r="B24" s="25" t="s">
        <v>34</v>
      </c>
      <c r="C24" s="26">
        <v>112201522</v>
      </c>
      <c r="D24" s="26">
        <v>137849673</v>
      </c>
      <c r="E24" s="57">
        <v>134727303</v>
      </c>
      <c r="F24" s="57">
        <v>126915220.93999995</v>
      </c>
      <c r="G24" s="26">
        <v>94567709.980000034</v>
      </c>
      <c r="H24" s="26"/>
      <c r="I24" s="27"/>
      <c r="J24" s="27">
        <f t="shared" si="0"/>
        <v>0.70191941703160221</v>
      </c>
      <c r="K24" s="27">
        <f t="shared" si="1"/>
        <v>0</v>
      </c>
      <c r="L24" s="28">
        <f t="shared" si="2"/>
        <v>43281963.019999966</v>
      </c>
    </row>
    <row r="25" spans="2:12" ht="20.100000000000001" customHeight="1" x14ac:dyDescent="0.25">
      <c r="B25" s="25" t="s">
        <v>35</v>
      </c>
      <c r="C25" s="26">
        <v>175315241</v>
      </c>
      <c r="D25" s="26">
        <v>209551525</v>
      </c>
      <c r="E25" s="57">
        <v>199948308</v>
      </c>
      <c r="F25" s="57">
        <v>192410687.61000001</v>
      </c>
      <c r="G25" s="26">
        <v>137056142.53999993</v>
      </c>
      <c r="H25" s="26"/>
      <c r="I25" s="27"/>
      <c r="J25" s="27">
        <f t="shared" si="0"/>
        <v>0.68545787614266751</v>
      </c>
      <c r="K25" s="27">
        <f t="shared" si="1"/>
        <v>0</v>
      </c>
      <c r="L25" s="28">
        <f t="shared" si="2"/>
        <v>72495382.460000068</v>
      </c>
    </row>
    <row r="26" spans="2:12" ht="20.100000000000001" customHeight="1" x14ac:dyDescent="0.25">
      <c r="B26" s="25" t="s">
        <v>36</v>
      </c>
      <c r="C26" s="26">
        <v>159411652</v>
      </c>
      <c r="D26" s="26">
        <v>192622415</v>
      </c>
      <c r="E26" s="57">
        <v>190579809</v>
      </c>
      <c r="F26" s="57">
        <v>173379560.54999998</v>
      </c>
      <c r="G26" s="26">
        <v>134881767.04999998</v>
      </c>
      <c r="H26" s="26"/>
      <c r="I26" s="27"/>
      <c r="J26" s="27">
        <f t="shared" si="0"/>
        <v>0.70774426607805019</v>
      </c>
      <c r="K26" s="27">
        <f t="shared" si="1"/>
        <v>0</v>
      </c>
      <c r="L26" s="28">
        <f t="shared" si="2"/>
        <v>57740647.950000018</v>
      </c>
    </row>
    <row r="27" spans="2:12" ht="20.100000000000001" customHeight="1" x14ac:dyDescent="0.25">
      <c r="B27" s="25" t="s">
        <v>37</v>
      </c>
      <c r="C27" s="26">
        <v>75824039</v>
      </c>
      <c r="D27" s="26">
        <v>97588278</v>
      </c>
      <c r="E27" s="57">
        <v>93645951</v>
      </c>
      <c r="F27" s="57">
        <v>90671498.61999999</v>
      </c>
      <c r="G27" s="26">
        <v>66738244.160000026</v>
      </c>
      <c r="H27" s="26"/>
      <c r="I27" s="27"/>
      <c r="J27" s="27">
        <f t="shared" si="0"/>
        <v>0.71266556052167196</v>
      </c>
      <c r="K27" s="27">
        <f t="shared" si="1"/>
        <v>0</v>
      </c>
      <c r="L27" s="28">
        <f t="shared" si="2"/>
        <v>30850033.839999974</v>
      </c>
    </row>
    <row r="28" spans="2:12" ht="20.100000000000001" customHeight="1" x14ac:dyDescent="0.25">
      <c r="B28" s="25" t="s">
        <v>38</v>
      </c>
      <c r="C28" s="26">
        <v>56412723</v>
      </c>
      <c r="D28" s="26">
        <v>69539145</v>
      </c>
      <c r="E28" s="57">
        <v>66850619</v>
      </c>
      <c r="F28" s="57">
        <v>63128145.569999985</v>
      </c>
      <c r="G28" s="26">
        <v>46487193.349999987</v>
      </c>
      <c r="H28" s="26"/>
      <c r="I28" s="27"/>
      <c r="J28" s="27">
        <f t="shared" si="0"/>
        <v>0.6953891234724392</v>
      </c>
      <c r="K28" s="27">
        <f t="shared" si="1"/>
        <v>0</v>
      </c>
      <c r="L28" s="28">
        <f t="shared" si="2"/>
        <v>23051951.650000013</v>
      </c>
    </row>
    <row r="29" spans="2:12" ht="20.100000000000001" customHeight="1" x14ac:dyDescent="0.25">
      <c r="B29" s="25" t="s">
        <v>39</v>
      </c>
      <c r="C29" s="26">
        <v>40949227</v>
      </c>
      <c r="D29" s="26">
        <v>47397315</v>
      </c>
      <c r="E29" s="57">
        <v>46305124</v>
      </c>
      <c r="F29" s="57">
        <v>42188453.420000009</v>
      </c>
      <c r="G29" s="26">
        <v>31033289.519999962</v>
      </c>
      <c r="H29" s="26"/>
      <c r="I29" s="27"/>
      <c r="J29" s="27">
        <f t="shared" si="0"/>
        <v>0.67019126263434614</v>
      </c>
      <c r="K29" s="27">
        <f t="shared" si="1"/>
        <v>0</v>
      </c>
      <c r="L29" s="28">
        <f t="shared" si="2"/>
        <v>16364025.480000038</v>
      </c>
    </row>
    <row r="30" spans="2:12" ht="20.100000000000001" customHeight="1" x14ac:dyDescent="0.25">
      <c r="B30" s="25" t="s">
        <v>40</v>
      </c>
      <c r="C30" s="26">
        <v>49848648</v>
      </c>
      <c r="D30" s="26">
        <v>55512354</v>
      </c>
      <c r="E30" s="57">
        <v>52966462</v>
      </c>
      <c r="F30" s="57">
        <v>51438911.579999991</v>
      </c>
      <c r="G30" s="26">
        <v>38089996.700000003</v>
      </c>
      <c r="H30" s="26"/>
      <c r="I30" s="27"/>
      <c r="J30" s="27">
        <f t="shared" si="0"/>
        <v>0.71913424574214535</v>
      </c>
      <c r="K30" s="27">
        <f t="shared" si="1"/>
        <v>0</v>
      </c>
      <c r="L30" s="28">
        <f t="shared" si="2"/>
        <v>17422357.299999997</v>
      </c>
    </row>
    <row r="31" spans="2:12" ht="20.100000000000001" customHeight="1" x14ac:dyDescent="0.25">
      <c r="B31" s="25" t="s">
        <v>41</v>
      </c>
      <c r="C31" s="26">
        <v>83130944</v>
      </c>
      <c r="D31" s="26">
        <v>101452448</v>
      </c>
      <c r="E31" s="57">
        <v>98365316</v>
      </c>
      <c r="F31" s="57">
        <v>93186833</v>
      </c>
      <c r="G31" s="26">
        <v>69882587.50000003</v>
      </c>
      <c r="H31" s="26"/>
      <c r="I31" s="27"/>
      <c r="J31" s="27">
        <f t="shared" si="0"/>
        <v>0.71043931277565386</v>
      </c>
      <c r="K31" s="27">
        <f t="shared" si="1"/>
        <v>0</v>
      </c>
      <c r="L31" s="28">
        <f t="shared" si="2"/>
        <v>31569860.49999997</v>
      </c>
    </row>
    <row r="32" spans="2:12" ht="20.100000000000001" customHeight="1" x14ac:dyDescent="0.25">
      <c r="B32" s="25" t="s">
        <v>42</v>
      </c>
      <c r="C32" s="26">
        <v>37602624</v>
      </c>
      <c r="D32" s="26">
        <v>49511224</v>
      </c>
      <c r="E32" s="57">
        <v>49422351</v>
      </c>
      <c r="F32" s="57">
        <v>43590237.819999985</v>
      </c>
      <c r="G32" s="26">
        <v>34826226.170000002</v>
      </c>
      <c r="H32" s="26"/>
      <c r="I32" s="27"/>
      <c r="J32" s="27">
        <f t="shared" si="0"/>
        <v>0.70466550994306199</v>
      </c>
      <c r="K32" s="27">
        <f t="shared" si="1"/>
        <v>0</v>
      </c>
      <c r="L32" s="28">
        <f t="shared" si="2"/>
        <v>14684997.829999998</v>
      </c>
    </row>
    <row r="33" spans="2:12" ht="20.100000000000001" customHeight="1" x14ac:dyDescent="0.25">
      <c r="B33" s="25" t="s">
        <v>43</v>
      </c>
      <c r="C33" s="26">
        <v>21702759</v>
      </c>
      <c r="D33" s="26">
        <v>31497253</v>
      </c>
      <c r="E33" s="57">
        <v>31497253</v>
      </c>
      <c r="F33" s="57">
        <v>28824338.699999988</v>
      </c>
      <c r="G33" s="26">
        <v>22266280.54999999</v>
      </c>
      <c r="H33" s="26"/>
      <c r="I33" s="27"/>
      <c r="J33" s="27">
        <f t="shared" si="0"/>
        <v>0.70692769779002596</v>
      </c>
      <c r="K33" s="27">
        <f t="shared" si="1"/>
        <v>0</v>
      </c>
      <c r="L33" s="28">
        <f t="shared" si="2"/>
        <v>9230972.4500000104</v>
      </c>
    </row>
    <row r="34" spans="2:12" ht="20.100000000000001" customHeight="1" x14ac:dyDescent="0.25">
      <c r="B34" s="25" t="s">
        <v>44</v>
      </c>
      <c r="C34" s="26">
        <v>53615811</v>
      </c>
      <c r="D34" s="26">
        <v>67171454</v>
      </c>
      <c r="E34" s="57">
        <v>66056854</v>
      </c>
      <c r="F34" s="57">
        <v>55602946.499999978</v>
      </c>
      <c r="G34" s="26">
        <v>43638998.300000019</v>
      </c>
      <c r="H34" s="26"/>
      <c r="I34" s="27"/>
      <c r="J34" s="27">
        <f t="shared" si="0"/>
        <v>0.66062786308291366</v>
      </c>
      <c r="K34" s="27">
        <f t="shared" si="1"/>
        <v>0</v>
      </c>
      <c r="L34" s="28">
        <f t="shared" si="2"/>
        <v>23532455.699999981</v>
      </c>
    </row>
    <row r="35" spans="2:12" ht="20.100000000000001" customHeight="1" x14ac:dyDescent="0.25">
      <c r="B35" s="25" t="s">
        <v>45</v>
      </c>
      <c r="C35" s="26">
        <v>51045597</v>
      </c>
      <c r="D35" s="26">
        <v>54949185</v>
      </c>
      <c r="E35" s="57">
        <v>54149185</v>
      </c>
      <c r="F35" s="57">
        <v>51504029.930000007</v>
      </c>
      <c r="G35" s="26">
        <v>39431101.959999979</v>
      </c>
      <c r="H35" s="26"/>
      <c r="I35" s="27"/>
      <c r="J35" s="27">
        <f t="shared" si="0"/>
        <v>0.72819382156905921</v>
      </c>
      <c r="K35" s="27">
        <f t="shared" si="1"/>
        <v>0</v>
      </c>
      <c r="L35" s="28">
        <f t="shared" si="2"/>
        <v>15518083.040000021</v>
      </c>
    </row>
    <row r="36" spans="2:12" ht="20.100000000000001" customHeight="1" x14ac:dyDescent="0.25">
      <c r="B36" s="25" t="s">
        <v>46</v>
      </c>
      <c r="C36" s="26">
        <v>732296612</v>
      </c>
      <c r="D36" s="26">
        <v>808944131</v>
      </c>
      <c r="E36" s="57">
        <v>785479581</v>
      </c>
      <c r="F36" s="57">
        <v>693965556.76999938</v>
      </c>
      <c r="G36" s="26">
        <v>591564237.40999877</v>
      </c>
      <c r="H36" s="26"/>
      <c r="I36" s="27"/>
      <c r="J36" s="27">
        <f t="shared" si="0"/>
        <v>0.75312490829726453</v>
      </c>
      <c r="K36" s="27">
        <f t="shared" si="1"/>
        <v>0</v>
      </c>
      <c r="L36" s="28">
        <f t="shared" si="2"/>
        <v>217379893.59000123</v>
      </c>
    </row>
    <row r="37" spans="2:12" ht="20.100000000000001" customHeight="1" x14ac:dyDescent="0.25">
      <c r="B37" s="25" t="s">
        <v>47</v>
      </c>
      <c r="C37" s="26">
        <v>241765702</v>
      </c>
      <c r="D37" s="26">
        <v>340646304</v>
      </c>
      <c r="E37" s="57">
        <v>315789931</v>
      </c>
      <c r="F37" s="57">
        <v>257663796.37999997</v>
      </c>
      <c r="G37" s="26">
        <v>194954049.11999986</v>
      </c>
      <c r="H37" s="26"/>
      <c r="I37" s="27"/>
      <c r="J37" s="27">
        <f t="shared" si="0"/>
        <v>0.61735359484910191</v>
      </c>
      <c r="K37" s="27">
        <f t="shared" si="1"/>
        <v>0</v>
      </c>
      <c r="L37" s="28">
        <f t="shared" si="2"/>
        <v>145692254.88000014</v>
      </c>
    </row>
    <row r="38" spans="2:12" ht="20.100000000000001" customHeight="1" x14ac:dyDescent="0.25">
      <c r="B38" s="25" t="s">
        <v>48</v>
      </c>
      <c r="C38" s="26">
        <v>104722298</v>
      </c>
      <c r="D38" s="26">
        <v>118002488</v>
      </c>
      <c r="E38" s="57">
        <v>116506088</v>
      </c>
      <c r="F38" s="57">
        <v>106210244.06999993</v>
      </c>
      <c r="G38" s="26">
        <v>85425814.600000024</v>
      </c>
      <c r="H38" s="26"/>
      <c r="I38" s="27"/>
      <c r="J38" s="27">
        <f t="shared" si="0"/>
        <v>0.73323047805021158</v>
      </c>
      <c r="K38" s="27">
        <f t="shared" si="1"/>
        <v>0</v>
      </c>
      <c r="L38" s="28">
        <f t="shared" si="2"/>
        <v>32576673.399999976</v>
      </c>
    </row>
    <row r="39" spans="2:12" ht="20.100000000000001" customHeight="1" x14ac:dyDescent="0.25">
      <c r="B39" s="25" t="s">
        <v>49</v>
      </c>
      <c r="C39" s="26">
        <v>19925268</v>
      </c>
      <c r="D39" s="26">
        <v>26641110</v>
      </c>
      <c r="E39" s="57">
        <v>26629110</v>
      </c>
      <c r="F39" s="57">
        <v>25435645.660000011</v>
      </c>
      <c r="G39" s="26">
        <v>18808458.369999997</v>
      </c>
      <c r="H39" s="26"/>
      <c r="I39" s="27"/>
      <c r="J39" s="27">
        <f t="shared" si="0"/>
        <v>0.70631194095484218</v>
      </c>
      <c r="K39" s="27">
        <f t="shared" si="1"/>
        <v>0</v>
      </c>
      <c r="L39" s="28">
        <f t="shared" si="2"/>
        <v>7832651.6300000027</v>
      </c>
    </row>
    <row r="40" spans="2:12" ht="20.100000000000001" customHeight="1" x14ac:dyDescent="0.25">
      <c r="B40" s="25" t="s">
        <v>50</v>
      </c>
      <c r="C40" s="26">
        <v>64980263</v>
      </c>
      <c r="D40" s="26">
        <v>90031744</v>
      </c>
      <c r="E40" s="57">
        <v>90031744</v>
      </c>
      <c r="F40" s="57">
        <v>84228773.840000004</v>
      </c>
      <c r="G40" s="26">
        <v>64899135.679999962</v>
      </c>
      <c r="H40" s="26"/>
      <c r="I40" s="27"/>
      <c r="J40" s="27">
        <f t="shared" si="0"/>
        <v>0.72084725671869654</v>
      </c>
      <c r="K40" s="27">
        <f t="shared" si="1"/>
        <v>0</v>
      </c>
      <c r="L40" s="28">
        <f t="shared" si="2"/>
        <v>25132608.320000038</v>
      </c>
    </row>
    <row r="41" spans="2:12" ht="20.100000000000001" customHeight="1" x14ac:dyDescent="0.25">
      <c r="B41" s="25" t="s">
        <v>51</v>
      </c>
      <c r="C41" s="26">
        <v>161381619</v>
      </c>
      <c r="D41" s="26">
        <v>199262469</v>
      </c>
      <c r="E41" s="57">
        <v>199250469</v>
      </c>
      <c r="F41" s="57">
        <v>187062426.67000008</v>
      </c>
      <c r="G41" s="26">
        <v>142510481.28000009</v>
      </c>
      <c r="H41" s="26"/>
      <c r="I41" s="27"/>
      <c r="J41" s="27">
        <f t="shared" si="0"/>
        <v>0.71523285237536927</v>
      </c>
      <c r="K41" s="27">
        <f t="shared" si="1"/>
        <v>0</v>
      </c>
      <c r="L41" s="28">
        <f t="shared" si="2"/>
        <v>56751987.719999909</v>
      </c>
    </row>
    <row r="42" spans="2:12" ht="20.100000000000001" customHeight="1" x14ac:dyDescent="0.25">
      <c r="B42" s="25" t="s">
        <v>52</v>
      </c>
      <c r="C42" s="26">
        <v>189872381</v>
      </c>
      <c r="D42" s="26">
        <v>251124719</v>
      </c>
      <c r="E42" s="57">
        <v>244436885</v>
      </c>
      <c r="F42" s="57">
        <v>227869401.58999959</v>
      </c>
      <c r="G42" s="26">
        <v>177173089.93999994</v>
      </c>
      <c r="H42" s="26"/>
      <c r="I42" s="27"/>
      <c r="J42" s="27">
        <f t="shared" si="0"/>
        <v>0.72482141940239475</v>
      </c>
      <c r="K42" s="27">
        <f t="shared" si="1"/>
        <v>0</v>
      </c>
      <c r="L42" s="28">
        <f t="shared" si="2"/>
        <v>73951629.060000062</v>
      </c>
    </row>
    <row r="43" spans="2:12" ht="20.100000000000001" customHeight="1" x14ac:dyDescent="0.25">
      <c r="B43" s="25" t="s">
        <v>53</v>
      </c>
      <c r="C43" s="26">
        <v>245381448</v>
      </c>
      <c r="D43" s="26">
        <v>280686939</v>
      </c>
      <c r="E43" s="57">
        <v>270650124</v>
      </c>
      <c r="F43" s="57">
        <v>213379191.68999982</v>
      </c>
      <c r="G43" s="26">
        <v>194904855.40999982</v>
      </c>
      <c r="H43" s="26"/>
      <c r="I43" s="27"/>
      <c r="J43" s="27">
        <f t="shared" si="0"/>
        <v>0.72013584375819395</v>
      </c>
      <c r="K43" s="27">
        <f t="shared" si="1"/>
        <v>0</v>
      </c>
      <c r="L43" s="28">
        <f t="shared" si="2"/>
        <v>85782083.590000182</v>
      </c>
    </row>
    <row r="44" spans="2:12" ht="20.100000000000001" customHeight="1" x14ac:dyDescent="0.25">
      <c r="B44" s="25" t="s">
        <v>54</v>
      </c>
      <c r="C44" s="26">
        <v>122605719</v>
      </c>
      <c r="D44" s="26">
        <v>160189691</v>
      </c>
      <c r="E44" s="57">
        <v>146848705</v>
      </c>
      <c r="F44" s="57">
        <v>134295808.59999996</v>
      </c>
      <c r="G44" s="26">
        <v>97140230.519999966</v>
      </c>
      <c r="H44" s="26"/>
      <c r="I44" s="27"/>
      <c r="J44" s="27">
        <f t="shared" si="0"/>
        <v>0.66149872087738171</v>
      </c>
      <c r="K44" s="27">
        <f t="shared" si="1"/>
        <v>0</v>
      </c>
      <c r="L44" s="28">
        <f t="shared" si="2"/>
        <v>63049460.480000034</v>
      </c>
    </row>
    <row r="45" spans="2:12" ht="23.25" customHeight="1" x14ac:dyDescent="0.25">
      <c r="B45" s="52" t="s">
        <v>4</v>
      </c>
      <c r="C45" s="53">
        <f t="shared" ref="C45:H45" si="3">SUM(C13:C44)</f>
        <v>6628780752</v>
      </c>
      <c r="D45" s="53">
        <f t="shared" si="3"/>
        <v>5962449287</v>
      </c>
      <c r="E45" s="53">
        <f>SUM(E13:E44)</f>
        <v>5373853952</v>
      </c>
      <c r="F45" s="53">
        <f t="shared" si="3"/>
        <v>4826988426.7699986</v>
      </c>
      <c r="G45" s="53">
        <f t="shared" si="3"/>
        <v>3663687162.1199965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0.68176158020752931</v>
      </c>
      <c r="K45" s="54">
        <f>IF(ISERROR(+H45/E45)=TRUE,0,++H45/E45)</f>
        <v>0</v>
      </c>
      <c r="L45" s="55">
        <f>SUM(L13:L44)</f>
        <v>2298762124.880003</v>
      </c>
    </row>
    <row r="46" spans="2:12" x14ac:dyDescent="0.2">
      <c r="B46" s="11" t="s">
        <v>62</v>
      </c>
    </row>
    <row r="47" spans="2:12" s="22" customFormat="1" x14ac:dyDescent="0.2">
      <c r="B47" s="11"/>
    </row>
    <row r="48" spans="2:12" s="22" customFormat="1" x14ac:dyDescent="0.25">
      <c r="K48" s="23"/>
    </row>
    <row r="49" spans="2:12" s="22" customFormat="1" x14ac:dyDescent="0.25">
      <c r="K49" s="23"/>
    </row>
    <row r="50" spans="2:12" s="22" customFormat="1" x14ac:dyDescent="0.25">
      <c r="C50" s="22">
        <v>1000000</v>
      </c>
      <c r="K50" s="23"/>
    </row>
    <row r="51" spans="2:12" s="22" customFormat="1" ht="44.25" customHeight="1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SETIE</v>
      </c>
      <c r="H51" s="32" t="s">
        <v>15</v>
      </c>
      <c r="I51" s="76"/>
      <c r="J51" s="76"/>
      <c r="K51" s="76"/>
      <c r="L51" s="31"/>
    </row>
    <row r="52" spans="2:12" s="22" customFormat="1" x14ac:dyDescent="0.25">
      <c r="B52" s="33" t="s">
        <v>56</v>
      </c>
      <c r="C52" s="67">
        <f>+C45/$C$50</f>
        <v>6628.7807519999997</v>
      </c>
      <c r="D52" s="67">
        <f>+D45/$C$50</f>
        <v>5962.4492870000004</v>
      </c>
      <c r="E52" s="67">
        <f>+E45/$C$50</f>
        <v>5373.8539520000004</v>
      </c>
      <c r="F52" s="67">
        <f>+F45/$C$50</f>
        <v>4826.9884267699981</v>
      </c>
      <c r="G52" s="67">
        <f>+G45/$C$50</f>
        <v>3663.6871621199966</v>
      </c>
      <c r="H52" s="35"/>
      <c r="I52" s="36"/>
      <c r="J52" s="36"/>
      <c r="K52" s="36"/>
      <c r="L52" s="37"/>
    </row>
    <row r="53" spans="2:12" s="22" customFormat="1" x14ac:dyDescent="0.25">
      <c r="B53" s="33"/>
      <c r="C53" s="34"/>
      <c r="D53" s="34"/>
      <c r="E53" s="34"/>
      <c r="F53" s="34"/>
      <c r="G53" s="34"/>
      <c r="H53" s="38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4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4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K56" s="23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8">
        <v>73789253</v>
      </c>
      <c r="D13" s="8">
        <v>68055105</v>
      </c>
      <c r="E13" s="56">
        <v>68029783</v>
      </c>
      <c r="F13" s="56">
        <v>53298029.150000006</v>
      </c>
      <c r="G13" s="8">
        <v>43532000.789999992</v>
      </c>
      <c r="H13" s="8"/>
      <c r="I13" s="12">
        <f>IF(ISERROR(+#REF!/E13)=TRUE,0,++#REF!/E13)</f>
        <v>0</v>
      </c>
      <c r="J13" s="12">
        <f>IF(ISERROR(+G13/E13)=TRUE,0,++G13/E13)</f>
        <v>0.63989621707304267</v>
      </c>
      <c r="K13" s="12">
        <f>IF(ISERROR(+H13/E13)=TRUE,0,++H13/E13)</f>
        <v>0</v>
      </c>
      <c r="L13" s="14">
        <f>+D13-G13</f>
        <v>24523104.210000008</v>
      </c>
    </row>
    <row r="14" spans="1:13" ht="20.100000000000001" customHeight="1" x14ac:dyDescent="0.25">
      <c r="B14" s="7" t="s">
        <v>24</v>
      </c>
      <c r="C14" s="9">
        <v>2790016</v>
      </c>
      <c r="D14" s="9">
        <v>2450447</v>
      </c>
      <c r="E14" s="58">
        <v>2450447</v>
      </c>
      <c r="F14" s="59">
        <v>1894507.5500000003</v>
      </c>
      <c r="G14" s="9">
        <v>1116532.7599999998</v>
      </c>
      <c r="H14" s="9"/>
      <c r="I14" s="13">
        <f>IF(ISERROR(+#REF!/E14)=TRUE,0,++#REF!/E14)</f>
        <v>0</v>
      </c>
      <c r="J14" s="13">
        <f t="shared" ref="J14:J44" si="0">IF(ISERROR(+G14/E14)=TRUE,0,++G14/E14)</f>
        <v>0.45564452526416599</v>
      </c>
      <c r="K14" s="13">
        <f t="shared" ref="K14:K44" si="1">IF(ISERROR(+H14/E14)=TRUE,0,++H14/E14)</f>
        <v>0</v>
      </c>
      <c r="L14" s="15">
        <f t="shared" ref="L14:L44" si="2">+D14-G14</f>
        <v>1333914.2400000002</v>
      </c>
    </row>
    <row r="15" spans="1:13" ht="20.100000000000001" customHeight="1" x14ac:dyDescent="0.25">
      <c r="B15" s="7" t="s">
        <v>25</v>
      </c>
      <c r="C15" s="9">
        <v>4235882</v>
      </c>
      <c r="D15" s="9">
        <v>5244909</v>
      </c>
      <c r="E15" s="58">
        <v>5244909</v>
      </c>
      <c r="F15" s="59">
        <v>4542567.0500000007</v>
      </c>
      <c r="G15" s="9">
        <v>3627238.77</v>
      </c>
      <c r="H15" s="9"/>
      <c r="I15" s="13"/>
      <c r="J15" s="13">
        <f t="shared" si="0"/>
        <v>0.6915732513185644</v>
      </c>
      <c r="K15" s="13">
        <f t="shared" si="1"/>
        <v>0</v>
      </c>
      <c r="L15" s="15">
        <f t="shared" si="2"/>
        <v>1617670.23</v>
      </c>
    </row>
    <row r="16" spans="1:13" ht="20.100000000000001" customHeight="1" x14ac:dyDescent="0.25">
      <c r="B16" s="7" t="s">
        <v>26</v>
      </c>
      <c r="C16" s="9">
        <v>15258030</v>
      </c>
      <c r="D16" s="9">
        <v>28545295</v>
      </c>
      <c r="E16" s="58">
        <v>28093138</v>
      </c>
      <c r="F16" s="59">
        <v>24148128.590000015</v>
      </c>
      <c r="G16" s="9">
        <v>20532672.140000001</v>
      </c>
      <c r="H16" s="9"/>
      <c r="I16" s="13"/>
      <c r="J16" s="13">
        <f t="shared" si="0"/>
        <v>0.73087855617980446</v>
      </c>
      <c r="K16" s="13">
        <f t="shared" si="1"/>
        <v>0</v>
      </c>
      <c r="L16" s="15">
        <f t="shared" si="2"/>
        <v>8012622.8599999994</v>
      </c>
    </row>
    <row r="17" spans="2:12" ht="20.100000000000001" customHeight="1" x14ac:dyDescent="0.25">
      <c r="B17" s="7" t="s">
        <v>27</v>
      </c>
      <c r="C17" s="9">
        <v>3151200</v>
      </c>
      <c r="D17" s="9">
        <v>4906769</v>
      </c>
      <c r="E17" s="58">
        <v>4906769</v>
      </c>
      <c r="F17" s="59">
        <v>3609374.1999999993</v>
      </c>
      <c r="G17" s="9">
        <v>3053191.15</v>
      </c>
      <c r="H17" s="9"/>
      <c r="I17" s="13"/>
      <c r="J17" s="13">
        <f t="shared" si="0"/>
        <v>0.62224065367658432</v>
      </c>
      <c r="K17" s="13">
        <f t="shared" si="1"/>
        <v>0</v>
      </c>
      <c r="L17" s="15">
        <f t="shared" si="2"/>
        <v>1853577.85</v>
      </c>
    </row>
    <row r="18" spans="2:12" ht="20.100000000000001" customHeight="1" x14ac:dyDescent="0.25">
      <c r="B18" s="7" t="s">
        <v>28</v>
      </c>
      <c r="C18" s="9">
        <v>11244927</v>
      </c>
      <c r="D18" s="9">
        <v>14689425</v>
      </c>
      <c r="E18" s="58">
        <v>14689425</v>
      </c>
      <c r="F18" s="59">
        <v>14494141.169999998</v>
      </c>
      <c r="G18" s="9">
        <v>10419464.450000001</v>
      </c>
      <c r="H18" s="9"/>
      <c r="I18" s="13"/>
      <c r="J18" s="13">
        <f t="shared" si="0"/>
        <v>0.70931737967959951</v>
      </c>
      <c r="K18" s="13">
        <f t="shared" si="1"/>
        <v>0</v>
      </c>
      <c r="L18" s="15">
        <f t="shared" si="2"/>
        <v>4269960.5499999989</v>
      </c>
    </row>
    <row r="19" spans="2:12" ht="20.100000000000001" customHeight="1" x14ac:dyDescent="0.25">
      <c r="B19" s="7" t="s">
        <v>29</v>
      </c>
      <c r="C19" s="9">
        <v>12105260</v>
      </c>
      <c r="D19" s="9">
        <v>9208162</v>
      </c>
      <c r="E19" s="58">
        <v>9208162</v>
      </c>
      <c r="F19" s="59">
        <v>5337502.8500000015</v>
      </c>
      <c r="G19" s="9">
        <v>3241837.6199999996</v>
      </c>
      <c r="H19" s="9"/>
      <c r="I19" s="13"/>
      <c r="J19" s="13">
        <f t="shared" si="0"/>
        <v>0.35206131473360258</v>
      </c>
      <c r="K19" s="13">
        <f t="shared" si="1"/>
        <v>0</v>
      </c>
      <c r="L19" s="15">
        <f t="shared" si="2"/>
        <v>5966324.3800000008</v>
      </c>
    </row>
    <row r="20" spans="2:12" ht="20.100000000000001" customHeight="1" x14ac:dyDescent="0.25">
      <c r="B20" s="7" t="s">
        <v>30</v>
      </c>
      <c r="C20" s="9">
        <v>7768884</v>
      </c>
      <c r="D20" s="9">
        <v>9056258</v>
      </c>
      <c r="E20" s="58">
        <v>9056258</v>
      </c>
      <c r="F20" s="59">
        <v>7125059.8099999996</v>
      </c>
      <c r="G20" s="9">
        <v>5318975.33</v>
      </c>
      <c r="H20" s="9"/>
      <c r="I20" s="13"/>
      <c r="J20" s="13">
        <f t="shared" si="0"/>
        <v>0.58732594963615214</v>
      </c>
      <c r="K20" s="13">
        <f t="shared" si="1"/>
        <v>0</v>
      </c>
      <c r="L20" s="15">
        <f t="shared" si="2"/>
        <v>3737282.67</v>
      </c>
    </row>
    <row r="21" spans="2:12" ht="20.100000000000001" customHeight="1" x14ac:dyDescent="0.25">
      <c r="B21" s="7" t="s">
        <v>31</v>
      </c>
      <c r="C21" s="9">
        <v>3727469</v>
      </c>
      <c r="D21" s="9">
        <v>3701539</v>
      </c>
      <c r="E21" s="58">
        <v>3701539</v>
      </c>
      <c r="F21" s="59">
        <v>3388945.9899999993</v>
      </c>
      <c r="G21" s="9">
        <v>3108557.2899999996</v>
      </c>
      <c r="H21" s="9"/>
      <c r="I21" s="13"/>
      <c r="J21" s="13">
        <f t="shared" si="0"/>
        <v>0.83980130696988453</v>
      </c>
      <c r="K21" s="13">
        <f t="shared" si="1"/>
        <v>0</v>
      </c>
      <c r="L21" s="15">
        <f t="shared" si="2"/>
        <v>592981.71000000043</v>
      </c>
    </row>
    <row r="22" spans="2:12" ht="20.100000000000001" customHeight="1" x14ac:dyDescent="0.25">
      <c r="B22" s="7" t="s">
        <v>32</v>
      </c>
      <c r="C22" s="9">
        <v>2477715</v>
      </c>
      <c r="D22" s="9">
        <v>3577190</v>
      </c>
      <c r="E22" s="58">
        <v>3577190</v>
      </c>
      <c r="F22" s="59">
        <v>3435093.4099999997</v>
      </c>
      <c r="G22" s="9">
        <v>2234030.0699999998</v>
      </c>
      <c r="H22" s="9"/>
      <c r="I22" s="13"/>
      <c r="J22" s="13">
        <f t="shared" si="0"/>
        <v>0.624520942415695</v>
      </c>
      <c r="K22" s="13">
        <f t="shared" si="1"/>
        <v>0</v>
      </c>
      <c r="L22" s="15">
        <f t="shared" si="2"/>
        <v>1343159.9300000002</v>
      </c>
    </row>
    <row r="23" spans="2:12" ht="20.100000000000001" customHeight="1" x14ac:dyDescent="0.25">
      <c r="B23" s="7" t="s">
        <v>33</v>
      </c>
      <c r="C23" s="9">
        <v>8902854</v>
      </c>
      <c r="D23" s="9">
        <v>8902854</v>
      </c>
      <c r="E23" s="58">
        <v>8902854</v>
      </c>
      <c r="F23" s="59">
        <v>7705041.3200000003</v>
      </c>
      <c r="G23" s="9">
        <v>5920601.620000001</v>
      </c>
      <c r="H23" s="9"/>
      <c r="I23" s="13"/>
      <c r="J23" s="13">
        <f t="shared" si="0"/>
        <v>0.66502288142656285</v>
      </c>
      <c r="K23" s="13">
        <f t="shared" si="1"/>
        <v>0</v>
      </c>
      <c r="L23" s="15">
        <f t="shared" si="2"/>
        <v>2982252.379999999</v>
      </c>
    </row>
    <row r="24" spans="2:12" ht="20.100000000000001" customHeight="1" x14ac:dyDescent="0.25">
      <c r="B24" s="7" t="s">
        <v>34</v>
      </c>
      <c r="C24" s="9">
        <v>3672835</v>
      </c>
      <c r="D24" s="9">
        <v>5424805</v>
      </c>
      <c r="E24" s="58">
        <v>5424805</v>
      </c>
      <c r="F24" s="59">
        <v>4372973.59</v>
      </c>
      <c r="G24" s="9">
        <v>2901516.7399999998</v>
      </c>
      <c r="H24" s="9"/>
      <c r="I24" s="13"/>
      <c r="J24" s="13">
        <f t="shared" si="0"/>
        <v>0.53486102081088627</v>
      </c>
      <c r="K24" s="13">
        <f t="shared" si="1"/>
        <v>0</v>
      </c>
      <c r="L24" s="15">
        <f t="shared" si="2"/>
        <v>2523288.2600000002</v>
      </c>
    </row>
    <row r="25" spans="2:12" ht="20.100000000000001" customHeight="1" x14ac:dyDescent="0.25">
      <c r="B25" s="7" t="s">
        <v>35</v>
      </c>
      <c r="C25" s="9">
        <v>9654599</v>
      </c>
      <c r="D25" s="9">
        <v>19964105</v>
      </c>
      <c r="E25" s="58">
        <v>19964105</v>
      </c>
      <c r="F25" s="59">
        <v>16416353.100000001</v>
      </c>
      <c r="G25" s="9">
        <v>13778065.26</v>
      </c>
      <c r="H25" s="9"/>
      <c r="I25" s="13"/>
      <c r="J25" s="13">
        <f t="shared" si="0"/>
        <v>0.69014189516634983</v>
      </c>
      <c r="K25" s="13">
        <f t="shared" si="1"/>
        <v>0</v>
      </c>
      <c r="L25" s="15">
        <f t="shared" si="2"/>
        <v>6186039.7400000002</v>
      </c>
    </row>
    <row r="26" spans="2:12" ht="20.100000000000001" customHeight="1" x14ac:dyDescent="0.25">
      <c r="B26" s="7" t="s">
        <v>36</v>
      </c>
      <c r="C26" s="9">
        <v>6737178</v>
      </c>
      <c r="D26" s="9">
        <v>9984054</v>
      </c>
      <c r="E26" s="58">
        <v>9984054</v>
      </c>
      <c r="F26" s="59">
        <v>4414738.0499999989</v>
      </c>
      <c r="G26" s="9">
        <v>2333268.8099999996</v>
      </c>
      <c r="H26" s="9"/>
      <c r="I26" s="13"/>
      <c r="J26" s="13">
        <f t="shared" si="0"/>
        <v>0.23369953828374723</v>
      </c>
      <c r="K26" s="13">
        <f t="shared" si="1"/>
        <v>0</v>
      </c>
      <c r="L26" s="15">
        <f t="shared" si="2"/>
        <v>7650785.1900000004</v>
      </c>
    </row>
    <row r="27" spans="2:12" ht="20.100000000000001" customHeight="1" x14ac:dyDescent="0.25">
      <c r="B27" s="7" t="s">
        <v>37</v>
      </c>
      <c r="C27" s="9">
        <v>4517491</v>
      </c>
      <c r="D27" s="9">
        <v>8048809</v>
      </c>
      <c r="E27" s="58">
        <v>6375760</v>
      </c>
      <c r="F27" s="59">
        <v>6094037.5599999987</v>
      </c>
      <c r="G27" s="9">
        <v>5909669.709999999</v>
      </c>
      <c r="H27" s="9"/>
      <c r="I27" s="13"/>
      <c r="J27" s="13">
        <f t="shared" si="0"/>
        <v>0.92689651272946272</v>
      </c>
      <c r="K27" s="13">
        <f t="shared" si="1"/>
        <v>0</v>
      </c>
      <c r="L27" s="15">
        <f t="shared" si="2"/>
        <v>2139139.290000001</v>
      </c>
    </row>
    <row r="28" spans="2:12" ht="20.100000000000001" customHeight="1" x14ac:dyDescent="0.25">
      <c r="B28" s="7" t="s">
        <v>38</v>
      </c>
      <c r="C28" s="9">
        <v>5676691</v>
      </c>
      <c r="D28" s="9">
        <v>8633865</v>
      </c>
      <c r="E28" s="58">
        <v>7833865</v>
      </c>
      <c r="F28" s="59">
        <v>7072856.2199999997</v>
      </c>
      <c r="G28" s="9">
        <v>4902489.0599999996</v>
      </c>
      <c r="H28" s="9"/>
      <c r="I28" s="13"/>
      <c r="J28" s="13">
        <f t="shared" si="0"/>
        <v>0.62580719223525039</v>
      </c>
      <c r="K28" s="13">
        <f t="shared" si="1"/>
        <v>0</v>
      </c>
      <c r="L28" s="15">
        <f t="shared" si="2"/>
        <v>3731375.9400000004</v>
      </c>
    </row>
    <row r="29" spans="2:12" ht="20.100000000000001" customHeight="1" x14ac:dyDescent="0.25">
      <c r="B29" s="7" t="s">
        <v>39</v>
      </c>
      <c r="C29" s="9">
        <v>1654035</v>
      </c>
      <c r="D29" s="9">
        <v>1716292</v>
      </c>
      <c r="E29" s="58">
        <v>1716292</v>
      </c>
      <c r="F29" s="59">
        <v>1134939</v>
      </c>
      <c r="G29" s="9">
        <v>911576.25</v>
      </c>
      <c r="H29" s="9"/>
      <c r="I29" s="13"/>
      <c r="J29" s="13">
        <f t="shared" si="0"/>
        <v>0.53113121193829493</v>
      </c>
      <c r="K29" s="13">
        <f t="shared" si="1"/>
        <v>0</v>
      </c>
      <c r="L29" s="15">
        <f t="shared" si="2"/>
        <v>804715.75</v>
      </c>
    </row>
    <row r="30" spans="2:12" ht="20.100000000000001" customHeight="1" x14ac:dyDescent="0.25">
      <c r="B30" s="7" t="s">
        <v>40</v>
      </c>
      <c r="C30" s="9">
        <v>2747476</v>
      </c>
      <c r="D30" s="9">
        <v>4767040</v>
      </c>
      <c r="E30" s="58">
        <v>4767040</v>
      </c>
      <c r="F30" s="59">
        <v>3091795.28</v>
      </c>
      <c r="G30" s="9">
        <v>2111189.37</v>
      </c>
      <c r="H30" s="9"/>
      <c r="I30" s="13"/>
      <c r="J30" s="13">
        <f t="shared" si="0"/>
        <v>0.44287217434718401</v>
      </c>
      <c r="K30" s="13">
        <f t="shared" si="1"/>
        <v>0</v>
      </c>
      <c r="L30" s="15">
        <f t="shared" si="2"/>
        <v>2655850.63</v>
      </c>
    </row>
    <row r="31" spans="2:12" ht="20.100000000000001" customHeight="1" x14ac:dyDescent="0.25">
      <c r="B31" s="7" t="s">
        <v>41</v>
      </c>
      <c r="C31" s="9">
        <v>2756867</v>
      </c>
      <c r="D31" s="9">
        <v>6976870</v>
      </c>
      <c r="E31" s="58">
        <v>6976870</v>
      </c>
      <c r="F31" s="59">
        <v>5976917.0999999996</v>
      </c>
      <c r="G31" s="9">
        <v>4059524.46</v>
      </c>
      <c r="H31" s="9"/>
      <c r="I31" s="13"/>
      <c r="J31" s="13">
        <f t="shared" si="0"/>
        <v>0.58185467982060723</v>
      </c>
      <c r="K31" s="13">
        <f t="shared" si="1"/>
        <v>0</v>
      </c>
      <c r="L31" s="15">
        <f t="shared" si="2"/>
        <v>2917345.54</v>
      </c>
    </row>
    <row r="32" spans="2:12" ht="20.100000000000001" customHeight="1" x14ac:dyDescent="0.25">
      <c r="B32" s="7" t="s">
        <v>42</v>
      </c>
      <c r="C32" s="9">
        <v>1777857</v>
      </c>
      <c r="D32" s="9">
        <v>4062766</v>
      </c>
      <c r="E32" s="58">
        <v>4062766</v>
      </c>
      <c r="F32" s="59">
        <v>1930111.0999999999</v>
      </c>
      <c r="G32" s="9">
        <v>1929891.4999999995</v>
      </c>
      <c r="H32" s="9"/>
      <c r="I32" s="13"/>
      <c r="J32" s="13">
        <f t="shared" si="0"/>
        <v>0.47501911259471985</v>
      </c>
      <c r="K32" s="13">
        <f t="shared" si="1"/>
        <v>0</v>
      </c>
      <c r="L32" s="15">
        <f t="shared" si="2"/>
        <v>2132874.5000000005</v>
      </c>
    </row>
    <row r="33" spans="2:12" ht="20.100000000000001" customHeight="1" x14ac:dyDescent="0.25">
      <c r="B33" s="7" t="s">
        <v>43</v>
      </c>
      <c r="C33" s="9">
        <v>2204673</v>
      </c>
      <c r="D33" s="9">
        <v>2327214</v>
      </c>
      <c r="E33" s="58">
        <v>2327214</v>
      </c>
      <c r="F33" s="59">
        <v>1848350.5100000002</v>
      </c>
      <c r="G33" s="9">
        <v>1652950.7400000005</v>
      </c>
      <c r="H33" s="9"/>
      <c r="I33" s="13"/>
      <c r="J33" s="13">
        <f t="shared" si="0"/>
        <v>0.71027019431818494</v>
      </c>
      <c r="K33" s="13">
        <f t="shared" si="1"/>
        <v>0</v>
      </c>
      <c r="L33" s="15">
        <f t="shared" si="2"/>
        <v>674263.25999999954</v>
      </c>
    </row>
    <row r="34" spans="2:12" ht="20.100000000000001" customHeight="1" x14ac:dyDescent="0.25">
      <c r="B34" s="7" t="s">
        <v>44</v>
      </c>
      <c r="C34" s="9">
        <v>2233315</v>
      </c>
      <c r="D34" s="9">
        <v>2058009</v>
      </c>
      <c r="E34" s="58">
        <v>2058009</v>
      </c>
      <c r="F34" s="59">
        <v>1554164.03</v>
      </c>
      <c r="G34" s="9">
        <v>970955.2699999999</v>
      </c>
      <c r="H34" s="9"/>
      <c r="I34" s="13"/>
      <c r="J34" s="13">
        <f t="shared" si="0"/>
        <v>0.47179350041715068</v>
      </c>
      <c r="K34" s="13">
        <f t="shared" si="1"/>
        <v>0</v>
      </c>
      <c r="L34" s="15">
        <f t="shared" si="2"/>
        <v>1087053.73</v>
      </c>
    </row>
    <row r="35" spans="2:12" ht="20.100000000000001" customHeight="1" x14ac:dyDescent="0.25">
      <c r="B35" s="7" t="s">
        <v>45</v>
      </c>
      <c r="C35" s="9">
        <v>3342733</v>
      </c>
      <c r="D35" s="9">
        <v>5327153</v>
      </c>
      <c r="E35" s="58">
        <v>5327153</v>
      </c>
      <c r="F35" s="59">
        <v>4711917.8999999994</v>
      </c>
      <c r="G35" s="9">
        <v>3059777.8200000003</v>
      </c>
      <c r="H35" s="9"/>
      <c r="I35" s="13"/>
      <c r="J35" s="13">
        <f t="shared" si="0"/>
        <v>0.57437393294316874</v>
      </c>
      <c r="K35" s="13">
        <f t="shared" si="1"/>
        <v>0</v>
      </c>
      <c r="L35" s="15">
        <f t="shared" si="2"/>
        <v>2267375.1799999997</v>
      </c>
    </row>
    <row r="36" spans="2:12" ht="20.100000000000001" customHeight="1" x14ac:dyDescent="0.25">
      <c r="B36" s="7" t="s">
        <v>46</v>
      </c>
      <c r="C36" s="9">
        <v>1203795</v>
      </c>
      <c r="D36" s="9">
        <v>19300620</v>
      </c>
      <c r="E36" s="58">
        <v>19091080</v>
      </c>
      <c r="F36" s="59">
        <v>18180682.969999999</v>
      </c>
      <c r="G36" s="9">
        <v>2839760.1000000006</v>
      </c>
      <c r="H36" s="9"/>
      <c r="I36" s="13"/>
      <c r="J36" s="13">
        <f t="shared" si="0"/>
        <v>0.14874800692260473</v>
      </c>
      <c r="K36" s="13">
        <f t="shared" si="1"/>
        <v>0</v>
      </c>
      <c r="L36" s="15">
        <f t="shared" si="2"/>
        <v>16460859.899999999</v>
      </c>
    </row>
    <row r="37" spans="2:12" ht="20.100000000000001" customHeight="1" x14ac:dyDescent="0.25">
      <c r="B37" s="7" t="s">
        <v>47</v>
      </c>
      <c r="C37" s="9">
        <v>0</v>
      </c>
      <c r="D37" s="9">
        <v>1018415</v>
      </c>
      <c r="E37" s="58">
        <v>1018415</v>
      </c>
      <c r="F37" s="59">
        <v>921341.89000000013</v>
      </c>
      <c r="G37" s="9">
        <v>913493.7300000001</v>
      </c>
      <c r="H37" s="9"/>
      <c r="I37" s="13"/>
      <c r="J37" s="13">
        <f t="shared" si="0"/>
        <v>0.89697591846153102</v>
      </c>
      <c r="K37" s="13">
        <f t="shared" si="1"/>
        <v>0</v>
      </c>
      <c r="L37" s="15">
        <f t="shared" si="2"/>
        <v>104921.2699999999</v>
      </c>
    </row>
    <row r="38" spans="2:12" ht="20.100000000000001" customHeight="1" x14ac:dyDescent="0.25">
      <c r="B38" s="7" t="s">
        <v>48</v>
      </c>
      <c r="C38" s="9">
        <v>1693524</v>
      </c>
      <c r="D38" s="9">
        <v>7576020</v>
      </c>
      <c r="E38" s="58">
        <v>7576020</v>
      </c>
      <c r="F38" s="59">
        <v>6002656</v>
      </c>
      <c r="G38" s="9">
        <v>4431830.2299999995</v>
      </c>
      <c r="H38" s="9"/>
      <c r="I38" s="13"/>
      <c r="J38" s="13">
        <f t="shared" si="0"/>
        <v>0.58498132660684632</v>
      </c>
      <c r="K38" s="13">
        <f t="shared" si="1"/>
        <v>0</v>
      </c>
      <c r="L38" s="15">
        <f t="shared" si="2"/>
        <v>3144189.7700000005</v>
      </c>
    </row>
    <row r="39" spans="2:12" ht="20.100000000000001" customHeight="1" x14ac:dyDescent="0.25">
      <c r="B39" s="7" t="s">
        <v>49</v>
      </c>
      <c r="C39" s="9">
        <v>832994</v>
      </c>
      <c r="D39" s="9">
        <v>865232</v>
      </c>
      <c r="E39" s="58">
        <v>865232</v>
      </c>
      <c r="F39" s="59">
        <v>238828.05</v>
      </c>
      <c r="G39" s="9">
        <v>206869.11</v>
      </c>
      <c r="H39" s="9"/>
      <c r="I39" s="13"/>
      <c r="J39" s="13">
        <f t="shared" si="0"/>
        <v>0.23909091434436081</v>
      </c>
      <c r="K39" s="13">
        <f t="shared" si="1"/>
        <v>0</v>
      </c>
      <c r="L39" s="15">
        <f t="shared" si="2"/>
        <v>658362.89</v>
      </c>
    </row>
    <row r="40" spans="2:12" ht="20.100000000000001" customHeight="1" x14ac:dyDescent="0.25">
      <c r="B40" s="7" t="s">
        <v>50</v>
      </c>
      <c r="C40" s="9">
        <v>958257</v>
      </c>
      <c r="D40" s="9">
        <v>3699916</v>
      </c>
      <c r="E40" s="58">
        <v>3699916</v>
      </c>
      <c r="F40" s="59">
        <v>2908668.7700000005</v>
      </c>
      <c r="G40" s="9">
        <v>2356110.83</v>
      </c>
      <c r="H40" s="9"/>
      <c r="I40" s="13"/>
      <c r="J40" s="13">
        <f t="shared" si="0"/>
        <v>0.6368011679184068</v>
      </c>
      <c r="K40" s="13">
        <f t="shared" si="1"/>
        <v>0</v>
      </c>
      <c r="L40" s="15">
        <f t="shared" si="2"/>
        <v>1343805.17</v>
      </c>
    </row>
    <row r="41" spans="2:12" ht="20.100000000000001" customHeight="1" x14ac:dyDescent="0.25">
      <c r="B41" s="7" t="s">
        <v>51</v>
      </c>
      <c r="C41" s="9">
        <v>4507711</v>
      </c>
      <c r="D41" s="9">
        <v>6943141</v>
      </c>
      <c r="E41" s="58">
        <v>6943141</v>
      </c>
      <c r="F41" s="59">
        <v>6576556.8899999997</v>
      </c>
      <c r="G41" s="9">
        <v>6494604.5499999998</v>
      </c>
      <c r="H41" s="9"/>
      <c r="I41" s="13"/>
      <c r="J41" s="13">
        <f t="shared" si="0"/>
        <v>0.93539862578046451</v>
      </c>
      <c r="K41" s="13">
        <f t="shared" si="1"/>
        <v>0</v>
      </c>
      <c r="L41" s="15">
        <f t="shared" si="2"/>
        <v>448536.45000000019</v>
      </c>
    </row>
    <row r="42" spans="2:12" ht="20.100000000000001" customHeight="1" x14ac:dyDescent="0.25">
      <c r="B42" s="7" t="s">
        <v>52</v>
      </c>
      <c r="C42" s="9">
        <v>5232694</v>
      </c>
      <c r="D42" s="9">
        <v>8280939</v>
      </c>
      <c r="E42" s="58">
        <v>8261939</v>
      </c>
      <c r="F42" s="59">
        <v>7782575.2800000003</v>
      </c>
      <c r="G42" s="9">
        <v>6708273.2199999988</v>
      </c>
      <c r="H42" s="9"/>
      <c r="I42" s="13"/>
      <c r="J42" s="13">
        <f t="shared" si="0"/>
        <v>0.81194901342166759</v>
      </c>
      <c r="K42" s="13">
        <f t="shared" si="1"/>
        <v>0</v>
      </c>
      <c r="L42" s="15">
        <f t="shared" si="2"/>
        <v>1572665.7800000012</v>
      </c>
    </row>
    <row r="43" spans="2:12" ht="20.100000000000001" customHeight="1" x14ac:dyDescent="0.25">
      <c r="B43" s="7" t="s">
        <v>53</v>
      </c>
      <c r="C43" s="9">
        <v>7382104</v>
      </c>
      <c r="D43" s="9">
        <v>15719007</v>
      </c>
      <c r="E43" s="58">
        <v>15719007</v>
      </c>
      <c r="F43" s="59">
        <v>8427214.5600000005</v>
      </c>
      <c r="G43" s="9">
        <v>7199630.96</v>
      </c>
      <c r="H43" s="9"/>
      <c r="I43" s="13"/>
      <c r="J43" s="13">
        <f t="shared" si="0"/>
        <v>0.4580207235736965</v>
      </c>
      <c r="K43" s="13">
        <f t="shared" si="1"/>
        <v>0</v>
      </c>
      <c r="L43" s="15">
        <f t="shared" si="2"/>
        <v>8519376.0399999991</v>
      </c>
    </row>
    <row r="44" spans="2:12" ht="20.100000000000001" customHeight="1" x14ac:dyDescent="0.25">
      <c r="B44" s="7" t="s">
        <v>54</v>
      </c>
      <c r="C44" s="9">
        <v>436415</v>
      </c>
      <c r="D44" s="9">
        <v>8597977</v>
      </c>
      <c r="E44" s="58">
        <v>8597977</v>
      </c>
      <c r="F44" s="59">
        <v>7511181.4299999997</v>
      </c>
      <c r="G44" s="9">
        <v>6260907.8099999987</v>
      </c>
      <c r="H44" s="9"/>
      <c r="I44" s="13"/>
      <c r="J44" s="13">
        <f t="shared" si="0"/>
        <v>0.72818382859130681</v>
      </c>
      <c r="K44" s="13">
        <f t="shared" si="1"/>
        <v>0</v>
      </c>
      <c r="L44" s="15">
        <f t="shared" si="2"/>
        <v>2337069.1900000013</v>
      </c>
    </row>
    <row r="45" spans="2:12" ht="23.25" customHeight="1" x14ac:dyDescent="0.25">
      <c r="B45" s="52" t="s">
        <v>4</v>
      </c>
      <c r="C45" s="53">
        <f t="shared" ref="C45:H45" si="3">SUM(C13:C44)</f>
        <v>214674734</v>
      </c>
      <c r="D45" s="53">
        <f t="shared" si="3"/>
        <v>309630202</v>
      </c>
      <c r="E45" s="53">
        <f t="shared" si="3"/>
        <v>306451134</v>
      </c>
      <c r="F45" s="53">
        <f t="shared" si="3"/>
        <v>246147250.37000003</v>
      </c>
      <c r="G45" s="53">
        <f t="shared" si="3"/>
        <v>184037457.52000004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0.60054422092626369</v>
      </c>
      <c r="K45" s="54">
        <f>IF(ISERROR(+H45/E45)=TRUE,0,++H45/E45)</f>
        <v>0</v>
      </c>
      <c r="L45" s="55">
        <f>SUM(L13:L44)</f>
        <v>125592744.48000002</v>
      </c>
    </row>
    <row r="46" spans="2:12" x14ac:dyDescent="0.2">
      <c r="B46" s="11" t="s">
        <v>62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SETIE</v>
      </c>
      <c r="K51" s="23"/>
    </row>
    <row r="52" spans="2:11" s="22" customFormat="1" x14ac:dyDescent="0.25">
      <c r="B52" s="22" t="s">
        <v>56</v>
      </c>
      <c r="C52" s="39">
        <f>+C45/$C$50</f>
        <v>214.674734</v>
      </c>
      <c r="D52" s="39">
        <f>+D45/$C$50</f>
        <v>309.630202</v>
      </c>
      <c r="E52" s="39">
        <f>+E45/$C$50</f>
        <v>306.45113400000002</v>
      </c>
      <c r="F52" s="39">
        <f>+F45/$C$50</f>
        <v>246.14725037000002</v>
      </c>
      <c r="G52" s="39">
        <f>+G45/$C$50</f>
        <v>184.03745752000003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4"/>
  <sheetViews>
    <sheetView showGridLines="0" zoomScale="145" zoomScaleNormal="145" workbookViewId="0">
      <selection activeCell="E20" sqref="E20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41">
        <v>0</v>
      </c>
      <c r="D13" s="41">
        <v>59817770</v>
      </c>
      <c r="E13" s="62">
        <v>38107526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59817770</v>
      </c>
    </row>
    <row r="14" spans="1:13" ht="20.100000000000001" customHeight="1" x14ac:dyDescent="0.25">
      <c r="B14" s="25" t="s">
        <v>25</v>
      </c>
      <c r="C14" s="42">
        <v>0</v>
      </c>
      <c r="D14" s="42">
        <v>279196</v>
      </c>
      <c r="E14" s="63">
        <v>279196</v>
      </c>
      <c r="F14" s="63">
        <v>0</v>
      </c>
      <c r="G14" s="42">
        <v>0</v>
      </c>
      <c r="H14" s="26"/>
      <c r="I14" s="27"/>
      <c r="J14" s="13">
        <f t="shared" ref="J14:J16" si="0">IF(ISERROR(+G14/E14)=TRUE,0,++G14/E14)</f>
        <v>0</v>
      </c>
      <c r="K14" s="13">
        <f t="shared" ref="K14:K16" si="1">IF(ISERROR(+H14/E14)=TRUE,0,++H14/E14)</f>
        <v>0</v>
      </c>
      <c r="L14" s="15">
        <f t="shared" ref="L14:L16" si="2">+D14-G14</f>
        <v>279196</v>
      </c>
    </row>
    <row r="15" spans="1:13" ht="20.100000000000001" customHeight="1" x14ac:dyDescent="0.25">
      <c r="B15" s="25" t="s">
        <v>59</v>
      </c>
      <c r="C15" s="42">
        <v>0</v>
      </c>
      <c r="D15" s="42">
        <v>323118</v>
      </c>
      <c r="E15" s="63">
        <v>323118</v>
      </c>
      <c r="F15" s="63">
        <v>21000</v>
      </c>
      <c r="G15" s="42">
        <v>21000</v>
      </c>
      <c r="H15" s="26"/>
      <c r="I15" s="27"/>
      <c r="J15" s="13">
        <f t="shared" si="0"/>
        <v>6.4991736764897029E-2</v>
      </c>
      <c r="K15" s="13">
        <f t="shared" si="1"/>
        <v>0</v>
      </c>
      <c r="L15" s="15">
        <f t="shared" si="2"/>
        <v>302118</v>
      </c>
    </row>
    <row r="16" spans="1:13" ht="20.100000000000001" customHeight="1" x14ac:dyDescent="0.25">
      <c r="B16" s="25" t="s">
        <v>38</v>
      </c>
      <c r="C16" s="42">
        <v>0</v>
      </c>
      <c r="D16" s="42">
        <v>145070</v>
      </c>
      <c r="E16" s="63">
        <v>145070</v>
      </c>
      <c r="F16" s="63">
        <v>0</v>
      </c>
      <c r="G16" s="42">
        <v>0</v>
      </c>
      <c r="H16" s="26"/>
      <c r="I16" s="27"/>
      <c r="J16" s="13">
        <f t="shared" si="0"/>
        <v>0</v>
      </c>
      <c r="K16" s="13">
        <f t="shared" si="1"/>
        <v>0</v>
      </c>
      <c r="L16" s="15">
        <f t="shared" si="2"/>
        <v>145070</v>
      </c>
    </row>
    <row r="17" spans="2:12" ht="20.100000000000001" customHeight="1" x14ac:dyDescent="0.25">
      <c r="B17" s="7" t="s">
        <v>47</v>
      </c>
      <c r="C17" s="43">
        <v>249028005</v>
      </c>
      <c r="D17" s="42">
        <v>160584951</v>
      </c>
      <c r="E17" s="63">
        <v>16133364</v>
      </c>
      <c r="F17" s="64">
        <v>6160409.3599999994</v>
      </c>
      <c r="G17" s="43">
        <v>4034594.4000000004</v>
      </c>
      <c r="H17" s="9"/>
      <c r="I17" s="13"/>
      <c r="J17" s="13">
        <f t="shared" ref="J17:J18" si="3">IF(ISERROR(+G17/E17)=TRUE,0,++G17/E17)</f>
        <v>0.25007768993496959</v>
      </c>
      <c r="K17" s="13">
        <f t="shared" ref="K17:K18" si="4">IF(ISERROR(+H17/E17)=TRUE,0,++H17/E17)</f>
        <v>0</v>
      </c>
      <c r="L17" s="15">
        <f t="shared" ref="L17:L18" si="5">+D17-G17</f>
        <v>156550356.59999999</v>
      </c>
    </row>
    <row r="18" spans="2:12" ht="20.100000000000001" customHeight="1" x14ac:dyDescent="0.25">
      <c r="B18" s="7" t="s">
        <v>51</v>
      </c>
      <c r="C18" s="43">
        <v>0</v>
      </c>
      <c r="D18" s="43">
        <v>25067</v>
      </c>
      <c r="E18" s="64">
        <v>25067</v>
      </c>
      <c r="F18" s="64">
        <v>0</v>
      </c>
      <c r="G18" s="43">
        <v>0</v>
      </c>
      <c r="H18" s="9"/>
      <c r="I18" s="13">
        <f>IF(ISERROR(+#REF!/E18)=TRUE,0,++#REF!/E18)</f>
        <v>0</v>
      </c>
      <c r="J18" s="13">
        <f t="shared" si="3"/>
        <v>0</v>
      </c>
      <c r="K18" s="13">
        <f t="shared" si="4"/>
        <v>0</v>
      </c>
      <c r="L18" s="15">
        <f t="shared" si="5"/>
        <v>25067</v>
      </c>
    </row>
    <row r="19" spans="2:12" ht="20.100000000000001" customHeight="1" x14ac:dyDescent="0.25">
      <c r="B19" s="7" t="s">
        <v>52</v>
      </c>
      <c r="C19" s="43">
        <v>0</v>
      </c>
      <c r="D19" s="43">
        <v>79104</v>
      </c>
      <c r="E19" s="64">
        <v>79104</v>
      </c>
      <c r="F19" s="64">
        <v>0</v>
      </c>
      <c r="G19" s="43">
        <v>0</v>
      </c>
      <c r="H19" s="9"/>
      <c r="I19" s="13">
        <f>IF(ISERROR(+#REF!/E19)=TRUE,0,++#REF!/E19)</f>
        <v>0</v>
      </c>
      <c r="J19" s="13">
        <f>IF(ISERROR(+G19/E19)=TRUE,0,++G19/E19)</f>
        <v>0</v>
      </c>
      <c r="K19" s="13">
        <f>IF(ISERROR(+H19/E19)=TRUE,0,++H19/E19)</f>
        <v>0</v>
      </c>
      <c r="L19" s="15">
        <f>+D19-G19</f>
        <v>79104</v>
      </c>
    </row>
    <row r="20" spans="2:12" ht="23.25" customHeight="1" x14ac:dyDescent="0.25">
      <c r="B20" s="52" t="s">
        <v>4</v>
      </c>
      <c r="C20" s="65">
        <f t="shared" ref="C20:H20" si="6">SUM(C13:C19)</f>
        <v>249028005</v>
      </c>
      <c r="D20" s="65">
        <f t="shared" si="6"/>
        <v>221254276</v>
      </c>
      <c r="E20" s="65">
        <f t="shared" si="6"/>
        <v>55092445</v>
      </c>
      <c r="F20" s="65">
        <f t="shared" si="6"/>
        <v>6181409.3599999994</v>
      </c>
      <c r="G20" s="65">
        <f t="shared" si="6"/>
        <v>4055594.4000000004</v>
      </c>
      <c r="H20" s="53">
        <f t="shared" si="6"/>
        <v>0</v>
      </c>
      <c r="I20" s="54">
        <f>IF(ISERROR(+#REF!/E20)=TRUE,0,++#REF!/E20)</f>
        <v>0</v>
      </c>
      <c r="J20" s="54">
        <f>IF(ISERROR(+G20/E20)=TRUE,0,++G20/E20)</f>
        <v>7.3614347666000307E-2</v>
      </c>
      <c r="K20" s="54">
        <f>IF(ISERROR(+H20/E20)=TRUE,0,++H20/E20)</f>
        <v>0</v>
      </c>
      <c r="L20" s="55">
        <f>SUM(L13:L19)</f>
        <v>217198681.59999999</v>
      </c>
    </row>
    <row r="21" spans="2:12" x14ac:dyDescent="0.2">
      <c r="B21" s="11" t="s">
        <v>62</v>
      </c>
    </row>
    <row r="22" spans="2:12" s="20" customFormat="1" x14ac:dyDescent="0.25">
      <c r="K22" s="24"/>
    </row>
    <row r="23" spans="2:12" s="20" customFormat="1" x14ac:dyDescent="0.25">
      <c r="K23" s="24"/>
    </row>
    <row r="24" spans="2:12" s="22" customFormat="1" x14ac:dyDescent="0.25">
      <c r="K24" s="23"/>
    </row>
    <row r="25" spans="2:12" s="22" customFormat="1" x14ac:dyDescent="0.25">
      <c r="B25" s="22">
        <v>1000000</v>
      </c>
      <c r="K25" s="23"/>
    </row>
    <row r="26" spans="2:12" s="22" customFormat="1" ht="30" x14ac:dyDescent="0.25">
      <c r="B26" s="30" t="s">
        <v>55</v>
      </c>
      <c r="C26" s="30" t="s">
        <v>3</v>
      </c>
      <c r="D26" s="30" t="s">
        <v>2</v>
      </c>
      <c r="E26" s="31" t="s">
        <v>18</v>
      </c>
      <c r="F26" s="31" t="s">
        <v>57</v>
      </c>
      <c r="G26" s="31" t="str">
        <f>MID(G11,1,25)</f>
        <v>DEVENGADO
AL MES DE SETIE</v>
      </c>
      <c r="K26" s="23"/>
    </row>
    <row r="27" spans="2:12" s="22" customFormat="1" x14ac:dyDescent="0.25">
      <c r="B27" s="22" t="s">
        <v>56</v>
      </c>
      <c r="C27" s="39">
        <f>+C20/$B$25</f>
        <v>249.02800500000001</v>
      </c>
      <c r="D27" s="39">
        <f t="shared" ref="D27:G27" si="7">+D20/$B$25</f>
        <v>221.254276</v>
      </c>
      <c r="E27" s="39">
        <f t="shared" si="7"/>
        <v>55.092444999999998</v>
      </c>
      <c r="F27" s="39">
        <f t="shared" si="7"/>
        <v>6.1814093599999991</v>
      </c>
      <c r="G27" s="39">
        <f t="shared" si="7"/>
        <v>4.0555944000000004</v>
      </c>
      <c r="K27" s="23"/>
    </row>
    <row r="28" spans="2:12" s="22" customFormat="1" x14ac:dyDescent="0.25">
      <c r="C28" s="39"/>
      <c r="D28" s="39"/>
      <c r="E28" s="39"/>
      <c r="F28" s="39"/>
      <c r="G28" s="39"/>
      <c r="K28" s="23"/>
    </row>
    <row r="29" spans="2:12" s="22" customFormat="1" x14ac:dyDescent="0.25">
      <c r="C29" s="39"/>
      <c r="D29" s="39"/>
      <c r="E29" s="39"/>
      <c r="F29" s="39"/>
      <c r="G29" s="39"/>
      <c r="K29" s="23"/>
    </row>
    <row r="30" spans="2:12" s="22" customFormat="1" x14ac:dyDescent="0.25">
      <c r="C30" s="39"/>
      <c r="D30" s="39"/>
      <c r="E30" s="39"/>
      <c r="F30" s="39"/>
      <c r="G30" s="39"/>
      <c r="K30" s="23"/>
    </row>
    <row r="31" spans="2:12" s="22" customFormat="1" x14ac:dyDescent="0.25">
      <c r="K31" s="23"/>
    </row>
    <row r="32" spans="2:12" s="22" customFormat="1" x14ac:dyDescent="0.25">
      <c r="K32" s="23"/>
    </row>
    <row r="33" spans="11:11" s="22" customFormat="1" x14ac:dyDescent="0.25">
      <c r="K33" s="23"/>
    </row>
    <row r="34" spans="11:11" s="22" customFormat="1" x14ac:dyDescent="0.25">
      <c r="K3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D42" sqref="D42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17" t="s">
        <v>23</v>
      </c>
      <c r="C13" s="44">
        <v>0</v>
      </c>
      <c r="D13" s="44">
        <v>5260607</v>
      </c>
      <c r="E13" s="60">
        <v>5260607</v>
      </c>
      <c r="F13" s="60">
        <v>3486776.6899999995</v>
      </c>
      <c r="G13" s="41">
        <v>1352609.3800000001</v>
      </c>
      <c r="H13" s="8"/>
      <c r="I13" s="12">
        <f>IF(ISERROR(+#REF!/E13)=TRUE,0,++#REF!/E13)</f>
        <v>0</v>
      </c>
      <c r="J13" s="12">
        <f>IF(ISERROR(+G13/E13)=TRUE,0,++G13/E13)</f>
        <v>0.25712040074462894</v>
      </c>
      <c r="K13" s="12">
        <f>IF(ISERROR(+H13/E13)=TRUE,0,++H13/E13)</f>
        <v>0</v>
      </c>
      <c r="L13" s="14">
        <f>+D13-G13</f>
        <v>3907997.62</v>
      </c>
    </row>
    <row r="14" spans="1:13" ht="20.100000000000001" customHeight="1" x14ac:dyDescent="0.25">
      <c r="B14" s="29" t="s">
        <v>24</v>
      </c>
      <c r="C14" s="45">
        <v>0</v>
      </c>
      <c r="D14" s="45">
        <v>6755268</v>
      </c>
      <c r="E14" s="61">
        <v>6755268</v>
      </c>
      <c r="F14" s="61">
        <v>3891154.9000000004</v>
      </c>
      <c r="G14" s="42">
        <v>2763990.9200000004</v>
      </c>
      <c r="H14" s="26"/>
      <c r="I14" s="27"/>
      <c r="J14" s="27">
        <f t="shared" ref="J14:J44" si="0">IF(ISERROR(+G14/E14)=TRUE,0,++G14/E14)</f>
        <v>0.40916080901601543</v>
      </c>
      <c r="K14" s="27">
        <f t="shared" ref="K14:K44" si="1">IF(ISERROR(+H14/E14)=TRUE,0,++H14/E14)</f>
        <v>0</v>
      </c>
      <c r="L14" s="28">
        <f t="shared" ref="L14:L44" si="2">+D14-G14</f>
        <v>3991277.0799999996</v>
      </c>
    </row>
    <row r="15" spans="1:13" ht="20.100000000000001" customHeight="1" x14ac:dyDescent="0.25">
      <c r="B15" s="29" t="s">
        <v>25</v>
      </c>
      <c r="C15" s="45">
        <v>0</v>
      </c>
      <c r="D15" s="45">
        <v>12007776</v>
      </c>
      <c r="E15" s="61">
        <v>11939230</v>
      </c>
      <c r="F15" s="61">
        <v>10139755.179999998</v>
      </c>
      <c r="G15" s="42">
        <v>7807023.4399999995</v>
      </c>
      <c r="H15" s="26"/>
      <c r="I15" s="27"/>
      <c r="J15" s="27">
        <f t="shared" si="0"/>
        <v>0.65389672868350801</v>
      </c>
      <c r="K15" s="27">
        <f t="shared" si="1"/>
        <v>0</v>
      </c>
      <c r="L15" s="28">
        <f t="shared" si="2"/>
        <v>4200752.5600000005</v>
      </c>
    </row>
    <row r="16" spans="1:13" ht="20.100000000000001" customHeight="1" x14ac:dyDescent="0.25">
      <c r="B16" s="29" t="s">
        <v>26</v>
      </c>
      <c r="C16" s="45">
        <v>0</v>
      </c>
      <c r="D16" s="45">
        <v>11298001</v>
      </c>
      <c r="E16" s="61">
        <v>11298001</v>
      </c>
      <c r="F16" s="61">
        <v>9601375.6300000027</v>
      </c>
      <c r="G16" s="42">
        <v>8734979.1799999997</v>
      </c>
      <c r="H16" s="26"/>
      <c r="I16" s="27"/>
      <c r="J16" s="27">
        <f t="shared" si="0"/>
        <v>0.77314377826661551</v>
      </c>
      <c r="K16" s="27">
        <f t="shared" si="1"/>
        <v>0</v>
      </c>
      <c r="L16" s="28">
        <f t="shared" si="2"/>
        <v>2563021.8200000003</v>
      </c>
    </row>
    <row r="17" spans="2:12" ht="20.100000000000001" customHeight="1" x14ac:dyDescent="0.25">
      <c r="B17" s="29" t="s">
        <v>27</v>
      </c>
      <c r="C17" s="45">
        <v>0</v>
      </c>
      <c r="D17" s="45">
        <v>2378680</v>
      </c>
      <c r="E17" s="61">
        <v>2378680</v>
      </c>
      <c r="F17" s="61">
        <v>1836191.11</v>
      </c>
      <c r="G17" s="42">
        <v>1743004.37</v>
      </c>
      <c r="H17" s="26"/>
      <c r="I17" s="27"/>
      <c r="J17" s="27">
        <f t="shared" si="0"/>
        <v>0.73276118267274293</v>
      </c>
      <c r="K17" s="27">
        <f t="shared" si="1"/>
        <v>0</v>
      </c>
      <c r="L17" s="28">
        <f t="shared" si="2"/>
        <v>635675.62999999989</v>
      </c>
    </row>
    <row r="18" spans="2:12" ht="20.100000000000001" customHeight="1" x14ac:dyDescent="0.25">
      <c r="B18" s="29" t="s">
        <v>28</v>
      </c>
      <c r="C18" s="45">
        <v>0</v>
      </c>
      <c r="D18" s="45">
        <v>30792377</v>
      </c>
      <c r="E18" s="61">
        <v>30792377</v>
      </c>
      <c r="F18" s="61">
        <v>23924606.340000004</v>
      </c>
      <c r="G18" s="42">
        <v>20927193.370000001</v>
      </c>
      <c r="H18" s="26"/>
      <c r="I18" s="27"/>
      <c r="J18" s="27">
        <f t="shared" si="0"/>
        <v>0.67962253677265649</v>
      </c>
      <c r="K18" s="27">
        <f t="shared" si="1"/>
        <v>0</v>
      </c>
      <c r="L18" s="28">
        <f t="shared" si="2"/>
        <v>9865183.629999999</v>
      </c>
    </row>
    <row r="19" spans="2:12" ht="20.100000000000001" customHeight="1" x14ac:dyDescent="0.25">
      <c r="B19" s="29" t="s">
        <v>29</v>
      </c>
      <c r="C19" s="45">
        <v>0</v>
      </c>
      <c r="D19" s="45">
        <v>23419115</v>
      </c>
      <c r="E19" s="61">
        <v>23419115</v>
      </c>
      <c r="F19" s="61">
        <v>17691201.93</v>
      </c>
      <c r="G19" s="42">
        <v>15261786.210000001</v>
      </c>
      <c r="H19" s="26"/>
      <c r="I19" s="27"/>
      <c r="J19" s="27">
        <f t="shared" si="0"/>
        <v>0.65168074071116699</v>
      </c>
      <c r="K19" s="27">
        <f t="shared" si="1"/>
        <v>0</v>
      </c>
      <c r="L19" s="28">
        <f t="shared" si="2"/>
        <v>8157328.7899999991</v>
      </c>
    </row>
    <row r="20" spans="2:12" ht="20.100000000000001" customHeight="1" x14ac:dyDescent="0.25">
      <c r="B20" s="29" t="s">
        <v>30</v>
      </c>
      <c r="C20" s="45">
        <v>0</v>
      </c>
      <c r="D20" s="45">
        <v>32370742</v>
      </c>
      <c r="E20" s="61">
        <v>32370742</v>
      </c>
      <c r="F20" s="61">
        <v>29878773.5</v>
      </c>
      <c r="G20" s="42">
        <v>21202518.830000002</v>
      </c>
      <c r="H20" s="26"/>
      <c r="I20" s="27"/>
      <c r="J20" s="27">
        <f t="shared" si="0"/>
        <v>0.65499020164567134</v>
      </c>
      <c r="K20" s="27">
        <f t="shared" si="1"/>
        <v>0</v>
      </c>
      <c r="L20" s="28">
        <f t="shared" si="2"/>
        <v>11168223.169999998</v>
      </c>
    </row>
    <row r="21" spans="2:12" ht="20.100000000000001" customHeight="1" x14ac:dyDescent="0.25">
      <c r="B21" s="29" t="s">
        <v>31</v>
      </c>
      <c r="C21" s="45">
        <v>0</v>
      </c>
      <c r="D21" s="45">
        <v>8172016</v>
      </c>
      <c r="E21" s="61">
        <v>8172016</v>
      </c>
      <c r="F21" s="61">
        <v>6752676.0599999996</v>
      </c>
      <c r="G21" s="42">
        <v>4856488.76</v>
      </c>
      <c r="H21" s="26"/>
      <c r="I21" s="27"/>
      <c r="J21" s="27">
        <f t="shared" si="0"/>
        <v>0.59428282568218171</v>
      </c>
      <c r="K21" s="27">
        <f t="shared" si="1"/>
        <v>0</v>
      </c>
      <c r="L21" s="28">
        <f t="shared" si="2"/>
        <v>3315527.24</v>
      </c>
    </row>
    <row r="22" spans="2:12" ht="20.100000000000001" customHeight="1" x14ac:dyDescent="0.25">
      <c r="B22" s="29" t="s">
        <v>32</v>
      </c>
      <c r="C22" s="45">
        <v>0</v>
      </c>
      <c r="D22" s="45">
        <v>14209837</v>
      </c>
      <c r="E22" s="61">
        <v>14209837</v>
      </c>
      <c r="F22" s="61">
        <v>12991540.210000001</v>
      </c>
      <c r="G22" s="42">
        <v>10001053.74</v>
      </c>
      <c r="H22" s="26"/>
      <c r="I22" s="27"/>
      <c r="J22" s="27">
        <f t="shared" si="0"/>
        <v>0.70381199587299981</v>
      </c>
      <c r="K22" s="27">
        <f t="shared" si="1"/>
        <v>0</v>
      </c>
      <c r="L22" s="28">
        <f t="shared" si="2"/>
        <v>4208783.26</v>
      </c>
    </row>
    <row r="23" spans="2:12" ht="20.100000000000001" customHeight="1" x14ac:dyDescent="0.25">
      <c r="B23" s="29" t="s">
        <v>33</v>
      </c>
      <c r="C23" s="45">
        <v>0</v>
      </c>
      <c r="D23" s="45">
        <v>34153348</v>
      </c>
      <c r="E23" s="61">
        <v>34153348</v>
      </c>
      <c r="F23" s="61">
        <v>32029849.209999986</v>
      </c>
      <c r="G23" s="42">
        <v>25416999.66</v>
      </c>
      <c r="H23" s="26"/>
      <c r="I23" s="27"/>
      <c r="J23" s="27">
        <f t="shared" si="0"/>
        <v>0.74420228611262362</v>
      </c>
      <c r="K23" s="27">
        <f t="shared" si="1"/>
        <v>0</v>
      </c>
      <c r="L23" s="28">
        <f t="shared" si="2"/>
        <v>8736348.3399999999</v>
      </c>
    </row>
    <row r="24" spans="2:12" ht="20.100000000000001" customHeight="1" x14ac:dyDescent="0.25">
      <c r="B24" s="29" t="s">
        <v>34</v>
      </c>
      <c r="C24" s="45">
        <v>0</v>
      </c>
      <c r="D24" s="45">
        <v>36316379</v>
      </c>
      <c r="E24" s="61">
        <v>36316379</v>
      </c>
      <c r="F24" s="61">
        <v>28505003.110000007</v>
      </c>
      <c r="G24" s="42">
        <v>17476886.510000002</v>
      </c>
      <c r="H24" s="26"/>
      <c r="I24" s="27"/>
      <c r="J24" s="27">
        <f t="shared" si="0"/>
        <v>0.48123978742484214</v>
      </c>
      <c r="K24" s="27">
        <f t="shared" si="1"/>
        <v>0</v>
      </c>
      <c r="L24" s="28">
        <f t="shared" si="2"/>
        <v>18839492.489999998</v>
      </c>
    </row>
    <row r="25" spans="2:12" ht="20.100000000000001" customHeight="1" x14ac:dyDescent="0.25">
      <c r="B25" s="29" t="s">
        <v>35</v>
      </c>
      <c r="C25" s="45">
        <v>0</v>
      </c>
      <c r="D25" s="45">
        <v>37898195</v>
      </c>
      <c r="E25" s="61">
        <v>37898195</v>
      </c>
      <c r="F25" s="61">
        <v>28697941.179999992</v>
      </c>
      <c r="G25" s="42">
        <v>21322409.820000004</v>
      </c>
      <c r="H25" s="26"/>
      <c r="I25" s="27"/>
      <c r="J25" s="27">
        <f t="shared" si="0"/>
        <v>0.56262336029459992</v>
      </c>
      <c r="K25" s="27">
        <f t="shared" si="1"/>
        <v>0</v>
      </c>
      <c r="L25" s="28">
        <f t="shared" si="2"/>
        <v>16575785.179999996</v>
      </c>
    </row>
    <row r="26" spans="2:12" ht="20.100000000000001" customHeight="1" x14ac:dyDescent="0.25">
      <c r="B26" s="29" t="s">
        <v>36</v>
      </c>
      <c r="C26" s="45">
        <v>0</v>
      </c>
      <c r="D26" s="45">
        <v>33426274</v>
      </c>
      <c r="E26" s="61">
        <v>33426274</v>
      </c>
      <c r="F26" s="61">
        <v>32561911.240000006</v>
      </c>
      <c r="G26" s="42">
        <v>23882216.239999995</v>
      </c>
      <c r="H26" s="26"/>
      <c r="I26" s="27"/>
      <c r="J26" s="27">
        <f t="shared" si="0"/>
        <v>0.71447437545686354</v>
      </c>
      <c r="K26" s="27">
        <f t="shared" si="1"/>
        <v>0</v>
      </c>
      <c r="L26" s="28">
        <f t="shared" si="2"/>
        <v>9544057.7600000054</v>
      </c>
    </row>
    <row r="27" spans="2:12" ht="20.100000000000001" customHeight="1" x14ac:dyDescent="0.25">
      <c r="B27" s="29" t="s">
        <v>37</v>
      </c>
      <c r="C27" s="45">
        <v>0</v>
      </c>
      <c r="D27" s="45">
        <v>7943690</v>
      </c>
      <c r="E27" s="61">
        <v>7943690</v>
      </c>
      <c r="F27" s="61">
        <v>7172212.5299999993</v>
      </c>
      <c r="G27" s="42">
        <v>5420082.6600000001</v>
      </c>
      <c r="H27" s="26"/>
      <c r="I27" s="27"/>
      <c r="J27" s="27">
        <f t="shared" si="0"/>
        <v>0.68231296286738286</v>
      </c>
      <c r="K27" s="27">
        <f t="shared" si="1"/>
        <v>0</v>
      </c>
      <c r="L27" s="28">
        <f t="shared" si="2"/>
        <v>2523607.34</v>
      </c>
    </row>
    <row r="28" spans="2:12" ht="20.100000000000001" customHeight="1" x14ac:dyDescent="0.25">
      <c r="B28" s="29" t="s">
        <v>38</v>
      </c>
      <c r="C28" s="45">
        <v>0</v>
      </c>
      <c r="D28" s="45">
        <v>6872397</v>
      </c>
      <c r="E28" s="61">
        <v>6872397</v>
      </c>
      <c r="F28" s="61">
        <v>6481743.330000001</v>
      </c>
      <c r="G28" s="42">
        <v>5676207.1799999997</v>
      </c>
      <c r="H28" s="26"/>
      <c r="I28" s="27"/>
      <c r="J28" s="27">
        <f t="shared" si="0"/>
        <v>0.82594285225373321</v>
      </c>
      <c r="K28" s="27">
        <f t="shared" si="1"/>
        <v>0</v>
      </c>
      <c r="L28" s="28">
        <f t="shared" si="2"/>
        <v>1196189.8200000003</v>
      </c>
    </row>
    <row r="29" spans="2:12" ht="20.100000000000001" customHeight="1" x14ac:dyDescent="0.25">
      <c r="B29" s="29" t="s">
        <v>39</v>
      </c>
      <c r="C29" s="45">
        <v>0</v>
      </c>
      <c r="D29" s="45">
        <v>5349576</v>
      </c>
      <c r="E29" s="61">
        <v>4918047</v>
      </c>
      <c r="F29" s="61">
        <v>4742909.3699999992</v>
      </c>
      <c r="G29" s="42">
        <v>3835190.6799999997</v>
      </c>
      <c r="H29" s="26"/>
      <c r="I29" s="27"/>
      <c r="J29" s="27">
        <f t="shared" si="0"/>
        <v>0.77981985125396314</v>
      </c>
      <c r="K29" s="27">
        <f t="shared" si="1"/>
        <v>0</v>
      </c>
      <c r="L29" s="28">
        <f t="shared" si="2"/>
        <v>1514385.3200000003</v>
      </c>
    </row>
    <row r="30" spans="2:12" ht="20.100000000000001" customHeight="1" x14ac:dyDescent="0.25">
      <c r="B30" s="29" t="s">
        <v>40</v>
      </c>
      <c r="C30" s="45">
        <v>0</v>
      </c>
      <c r="D30" s="45">
        <v>6647782</v>
      </c>
      <c r="E30" s="61">
        <v>6647782</v>
      </c>
      <c r="F30" s="61">
        <v>4952674.1499999994</v>
      </c>
      <c r="G30" s="42">
        <v>3567175.9600000004</v>
      </c>
      <c r="H30" s="26"/>
      <c r="I30" s="27"/>
      <c r="J30" s="27">
        <f t="shared" si="0"/>
        <v>0.53659641065245522</v>
      </c>
      <c r="K30" s="27">
        <f t="shared" si="1"/>
        <v>0</v>
      </c>
      <c r="L30" s="28">
        <f t="shared" si="2"/>
        <v>3080606.0399999996</v>
      </c>
    </row>
    <row r="31" spans="2:12" ht="20.100000000000001" customHeight="1" x14ac:dyDescent="0.25">
      <c r="B31" s="29" t="s">
        <v>41</v>
      </c>
      <c r="C31" s="45">
        <v>0</v>
      </c>
      <c r="D31" s="45">
        <v>18308221</v>
      </c>
      <c r="E31" s="61">
        <v>18308221</v>
      </c>
      <c r="F31" s="61">
        <v>14715139.1</v>
      </c>
      <c r="G31" s="42">
        <v>12450575.179999998</v>
      </c>
      <c r="H31" s="26"/>
      <c r="I31" s="27"/>
      <c r="J31" s="27">
        <f t="shared" si="0"/>
        <v>0.68005379550530864</v>
      </c>
      <c r="K31" s="27">
        <f t="shared" si="1"/>
        <v>0</v>
      </c>
      <c r="L31" s="28">
        <f t="shared" si="2"/>
        <v>5857645.8200000022</v>
      </c>
    </row>
    <row r="32" spans="2:12" ht="20.100000000000001" customHeight="1" x14ac:dyDescent="0.25">
      <c r="B32" s="29" t="s">
        <v>42</v>
      </c>
      <c r="C32" s="45">
        <v>0</v>
      </c>
      <c r="D32" s="45">
        <v>6453063</v>
      </c>
      <c r="E32" s="61">
        <v>5900798</v>
      </c>
      <c r="F32" s="61">
        <v>4460123.2</v>
      </c>
      <c r="G32" s="42">
        <v>3827784.3300000005</v>
      </c>
      <c r="H32" s="26"/>
      <c r="I32" s="27"/>
      <c r="J32" s="27">
        <f t="shared" si="0"/>
        <v>0.64868926711268549</v>
      </c>
      <c r="K32" s="27">
        <f t="shared" si="1"/>
        <v>0</v>
      </c>
      <c r="L32" s="28">
        <f t="shared" si="2"/>
        <v>2625278.6699999995</v>
      </c>
    </row>
    <row r="33" spans="2:12" ht="20.100000000000001" customHeight="1" x14ac:dyDescent="0.25">
      <c r="B33" s="29" t="s">
        <v>43</v>
      </c>
      <c r="C33" s="45">
        <v>0</v>
      </c>
      <c r="D33" s="45">
        <v>3732211</v>
      </c>
      <c r="E33" s="61">
        <v>3732211</v>
      </c>
      <c r="F33" s="61">
        <v>3558551.8299999996</v>
      </c>
      <c r="G33" s="42">
        <v>3049878.43</v>
      </c>
      <c r="H33" s="26"/>
      <c r="I33" s="27"/>
      <c r="J33" s="27">
        <f t="shared" si="0"/>
        <v>0.81717738627317704</v>
      </c>
      <c r="K33" s="27">
        <f t="shared" si="1"/>
        <v>0</v>
      </c>
      <c r="L33" s="28">
        <f t="shared" si="2"/>
        <v>682332.56999999983</v>
      </c>
    </row>
    <row r="34" spans="2:12" ht="20.100000000000001" customHeight="1" x14ac:dyDescent="0.25">
      <c r="B34" s="29" t="s">
        <v>44</v>
      </c>
      <c r="C34" s="45">
        <v>0</v>
      </c>
      <c r="D34" s="45">
        <v>12142152</v>
      </c>
      <c r="E34" s="61">
        <v>12142152</v>
      </c>
      <c r="F34" s="61">
        <v>9891114.0499999989</v>
      </c>
      <c r="G34" s="42">
        <v>7611661.4699999997</v>
      </c>
      <c r="H34" s="26"/>
      <c r="I34" s="27"/>
      <c r="J34" s="27">
        <f t="shared" si="0"/>
        <v>0.62687911253293482</v>
      </c>
      <c r="K34" s="27">
        <f t="shared" si="1"/>
        <v>0</v>
      </c>
      <c r="L34" s="28">
        <f t="shared" si="2"/>
        <v>4530490.53</v>
      </c>
    </row>
    <row r="35" spans="2:12" ht="20.100000000000001" customHeight="1" x14ac:dyDescent="0.25">
      <c r="B35" s="29" t="s">
        <v>45</v>
      </c>
      <c r="C35" s="45">
        <v>0</v>
      </c>
      <c r="D35" s="45">
        <v>7001593</v>
      </c>
      <c r="E35" s="61">
        <v>6423068</v>
      </c>
      <c r="F35" s="61">
        <v>5057808.3999999994</v>
      </c>
      <c r="G35" s="42">
        <v>4014744.9699999983</v>
      </c>
      <c r="H35" s="26"/>
      <c r="I35" s="27"/>
      <c r="J35" s="27">
        <f t="shared" si="0"/>
        <v>0.62505098342412047</v>
      </c>
      <c r="K35" s="27">
        <f t="shared" si="1"/>
        <v>0</v>
      </c>
      <c r="L35" s="28">
        <f t="shared" si="2"/>
        <v>2986848.0300000017</v>
      </c>
    </row>
    <row r="36" spans="2:12" ht="20.100000000000001" customHeight="1" x14ac:dyDescent="0.25">
      <c r="B36" s="29" t="s">
        <v>58</v>
      </c>
      <c r="C36" s="45">
        <v>0</v>
      </c>
      <c r="D36" s="45">
        <v>99045</v>
      </c>
      <c r="E36" s="61">
        <v>99045</v>
      </c>
      <c r="F36" s="61">
        <v>76412.709999999992</v>
      </c>
      <c r="G36" s="42">
        <v>64917.69</v>
      </c>
      <c r="H36" s="26"/>
      <c r="I36" s="27"/>
      <c r="J36" s="27">
        <f t="shared" si="0"/>
        <v>0.65543631682568537</v>
      </c>
      <c r="K36" s="27">
        <f t="shared" si="1"/>
        <v>0</v>
      </c>
      <c r="L36" s="28">
        <f t="shared" si="2"/>
        <v>34127.31</v>
      </c>
    </row>
    <row r="37" spans="2:12" ht="20.100000000000001" customHeight="1" x14ac:dyDescent="0.25">
      <c r="B37" s="29" t="s">
        <v>47</v>
      </c>
      <c r="C37" s="45">
        <v>0</v>
      </c>
      <c r="D37" s="45">
        <v>0</v>
      </c>
      <c r="E37" s="61">
        <v>0</v>
      </c>
      <c r="F37" s="61">
        <v>0</v>
      </c>
      <c r="G37" s="42">
        <v>0</v>
      </c>
      <c r="H37" s="26"/>
      <c r="I37" s="27"/>
      <c r="J37" s="27">
        <f t="shared" ref="J37:J39" si="3">IF(ISERROR(+G37/E37)=TRUE,0,++G37/E37)</f>
        <v>0</v>
      </c>
      <c r="K37" s="27">
        <f t="shared" ref="K37:K39" si="4">IF(ISERROR(+H37/E37)=TRUE,0,++H37/E37)</f>
        <v>0</v>
      </c>
      <c r="L37" s="28">
        <f t="shared" ref="L37:L39" si="5">+D37-G37</f>
        <v>0</v>
      </c>
    </row>
    <row r="38" spans="2:12" ht="20.100000000000001" customHeight="1" x14ac:dyDescent="0.25">
      <c r="B38" s="29" t="s">
        <v>48</v>
      </c>
      <c r="C38" s="45">
        <v>0</v>
      </c>
      <c r="D38" s="45">
        <v>53368605</v>
      </c>
      <c r="E38" s="61">
        <v>53368605</v>
      </c>
      <c r="F38" s="61">
        <v>43647990.790000014</v>
      </c>
      <c r="G38" s="42">
        <v>32188742.290000003</v>
      </c>
      <c r="H38" s="26"/>
      <c r="I38" s="27"/>
      <c r="J38" s="27">
        <f t="shared" si="3"/>
        <v>0.60314003504494829</v>
      </c>
      <c r="K38" s="27">
        <f t="shared" si="4"/>
        <v>0</v>
      </c>
      <c r="L38" s="28">
        <f t="shared" si="5"/>
        <v>21179862.709999997</v>
      </c>
    </row>
    <row r="39" spans="2:12" ht="20.100000000000001" customHeight="1" x14ac:dyDescent="0.25">
      <c r="B39" s="29" t="s">
        <v>49</v>
      </c>
      <c r="C39" s="45">
        <v>0</v>
      </c>
      <c r="D39" s="45">
        <v>3082337</v>
      </c>
      <c r="E39" s="61">
        <v>3082337</v>
      </c>
      <c r="F39" s="61">
        <v>2381960.4199999995</v>
      </c>
      <c r="G39" s="42">
        <v>2073248.6900000004</v>
      </c>
      <c r="H39" s="26"/>
      <c r="I39" s="27"/>
      <c r="J39" s="27">
        <f t="shared" si="3"/>
        <v>0.67262232844753844</v>
      </c>
      <c r="K39" s="27">
        <f t="shared" si="4"/>
        <v>0</v>
      </c>
      <c r="L39" s="28">
        <f t="shared" si="5"/>
        <v>1009088.3099999996</v>
      </c>
    </row>
    <row r="40" spans="2:12" ht="20.100000000000001" customHeight="1" x14ac:dyDescent="0.25">
      <c r="B40" s="29" t="s">
        <v>50</v>
      </c>
      <c r="C40" s="45">
        <v>0</v>
      </c>
      <c r="D40" s="45">
        <v>13840436</v>
      </c>
      <c r="E40" s="61">
        <v>13840436</v>
      </c>
      <c r="F40" s="61">
        <v>12329818.18</v>
      </c>
      <c r="G40" s="42">
        <v>9967074.6099999975</v>
      </c>
      <c r="H40" s="26"/>
      <c r="I40" s="27"/>
      <c r="J40" s="27">
        <f t="shared" si="0"/>
        <v>0.72014166388977907</v>
      </c>
      <c r="K40" s="27">
        <f t="shared" si="1"/>
        <v>0</v>
      </c>
      <c r="L40" s="28">
        <f t="shared" si="2"/>
        <v>3873361.3900000025</v>
      </c>
    </row>
    <row r="41" spans="2:12" ht="20.100000000000001" customHeight="1" x14ac:dyDescent="0.25">
      <c r="B41" s="29" t="s">
        <v>51</v>
      </c>
      <c r="C41" s="45">
        <v>0</v>
      </c>
      <c r="D41" s="45">
        <v>19896206</v>
      </c>
      <c r="E41" s="61">
        <v>19896206</v>
      </c>
      <c r="F41" s="61">
        <v>14507934.899999999</v>
      </c>
      <c r="G41" s="42">
        <v>8880439.8899999987</v>
      </c>
      <c r="H41" s="26"/>
      <c r="I41" s="27"/>
      <c r="J41" s="27">
        <f t="shared" si="0"/>
        <v>0.44633835666960819</v>
      </c>
      <c r="K41" s="27">
        <f t="shared" si="1"/>
        <v>0</v>
      </c>
      <c r="L41" s="28">
        <f t="shared" si="2"/>
        <v>11015766.110000001</v>
      </c>
    </row>
    <row r="42" spans="2:12" ht="20.100000000000001" customHeight="1" x14ac:dyDescent="0.25">
      <c r="B42" s="29" t="s">
        <v>52</v>
      </c>
      <c r="C42" s="45">
        <v>0</v>
      </c>
      <c r="D42" s="45">
        <v>24802739</v>
      </c>
      <c r="E42" s="61">
        <v>24688071</v>
      </c>
      <c r="F42" s="61">
        <v>20033764.870000005</v>
      </c>
      <c r="G42" s="42">
        <v>17912627.620000005</v>
      </c>
      <c r="H42" s="26"/>
      <c r="I42" s="27"/>
      <c r="J42" s="27">
        <f t="shared" si="0"/>
        <v>0.72555800815705707</v>
      </c>
      <c r="K42" s="27">
        <f t="shared" si="1"/>
        <v>0</v>
      </c>
      <c r="L42" s="28">
        <f t="shared" si="2"/>
        <v>6890111.3799999952</v>
      </c>
    </row>
    <row r="43" spans="2:12" ht="20.100000000000001" customHeight="1" x14ac:dyDescent="0.25">
      <c r="B43" s="29" t="s">
        <v>53</v>
      </c>
      <c r="C43" s="45">
        <v>0</v>
      </c>
      <c r="D43" s="45">
        <v>22560234</v>
      </c>
      <c r="E43" s="61">
        <v>22560234</v>
      </c>
      <c r="F43" s="61">
        <v>12083592.549999999</v>
      </c>
      <c r="G43" s="42">
        <v>7681482.9299999997</v>
      </c>
      <c r="H43" s="26"/>
      <c r="I43" s="27"/>
      <c r="J43" s="27">
        <f t="shared" si="0"/>
        <v>0.34048773297298246</v>
      </c>
      <c r="K43" s="27">
        <f t="shared" si="1"/>
        <v>0</v>
      </c>
      <c r="L43" s="28">
        <f t="shared" si="2"/>
        <v>14878751.07</v>
      </c>
    </row>
    <row r="44" spans="2:12" ht="20.100000000000001" customHeight="1" x14ac:dyDescent="0.25">
      <c r="B44" s="29" t="s">
        <v>54</v>
      </c>
      <c r="C44" s="45"/>
      <c r="D44" s="45">
        <v>12418355</v>
      </c>
      <c r="E44" s="61">
        <v>12418355</v>
      </c>
      <c r="F44" s="61">
        <v>3471809.8900000006</v>
      </c>
      <c r="G44" s="42">
        <v>2205239.42</v>
      </c>
      <c r="H44" s="26"/>
      <c r="I44" s="27"/>
      <c r="J44" s="27">
        <f t="shared" si="0"/>
        <v>0.17757902878440823</v>
      </c>
      <c r="K44" s="27">
        <f t="shared" si="1"/>
        <v>0</v>
      </c>
      <c r="L44" s="28">
        <f t="shared" si="2"/>
        <v>10213115.58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 t="shared" ref="D45:G45" si="6">SUM(D13:D44)</f>
        <v>512977257</v>
      </c>
      <c r="E45" s="65">
        <f t="shared" si="6"/>
        <v>511231724</v>
      </c>
      <c r="F45" s="65">
        <f t="shared" si="6"/>
        <v>411554316.56</v>
      </c>
      <c r="G45" s="65">
        <f t="shared" si="6"/>
        <v>313176234.43000007</v>
      </c>
      <c r="H45" s="53">
        <f t="shared" ref="H45" si="7">SUM(H13:H44)</f>
        <v>0</v>
      </c>
      <c r="I45" s="54">
        <f>IF(ISERROR(+#REF!/E45)=TRUE,0,++#REF!/E45)</f>
        <v>0</v>
      </c>
      <c r="J45" s="54">
        <f>IF(ISERROR(+G45/E45)=TRUE,0,++G45/E45)</f>
        <v>0.61259155042185931</v>
      </c>
      <c r="K45" s="54">
        <f>IF(ISERROR(+H45/E45)=TRUE,0,++H45/E45)</f>
        <v>0</v>
      </c>
      <c r="L45" s="55">
        <f>SUM(L13:L44)</f>
        <v>199801022.57000002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SETIE</v>
      </c>
      <c r="K51" s="23"/>
    </row>
    <row r="52" spans="2:11" s="22" customFormat="1" x14ac:dyDescent="0.25">
      <c r="B52" s="22" t="s">
        <v>56</v>
      </c>
      <c r="C52" s="66">
        <f>+C45/$C$50</f>
        <v>0</v>
      </c>
      <c r="D52" s="40">
        <f>+D45/$C$50</f>
        <v>512.97725700000001</v>
      </c>
      <c r="E52" s="40">
        <f>+E45/$C$50</f>
        <v>511.23172399999999</v>
      </c>
      <c r="F52" s="40">
        <f>+F45/$C$50</f>
        <v>411.55431656000002</v>
      </c>
      <c r="G52" s="40">
        <f>+G45/$C$50</f>
        <v>313.17623443000008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46.5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17" t="s">
        <v>51</v>
      </c>
      <c r="C13" s="18">
        <v>0</v>
      </c>
      <c r="D13" s="18">
        <v>231290</v>
      </c>
      <c r="E13" s="73">
        <v>231290</v>
      </c>
      <c r="F13" s="73">
        <v>182608.87000000005</v>
      </c>
      <c r="G13" s="8">
        <v>106003.44</v>
      </c>
      <c r="H13" s="8"/>
      <c r="I13" s="12">
        <f>IF(ISERROR(+#REF!/E13)=TRUE,0,++#REF!/E13)</f>
        <v>0</v>
      </c>
      <c r="J13" s="12">
        <f>IF(ISERROR(+G13/E13)=TRUE,0,++G13/E13)</f>
        <v>0.45831397812270314</v>
      </c>
      <c r="K13" s="12">
        <f>IF(ISERROR(+H13/E13)=TRUE,0,++H13/E13)</f>
        <v>0</v>
      </c>
      <c r="L13" s="14">
        <f>+D13-G13</f>
        <v>125286.56</v>
      </c>
    </row>
    <row r="14" spans="1:13" ht="20.100000000000001" customHeight="1" x14ac:dyDescent="0.25">
      <c r="B14" s="16" t="s">
        <v>52</v>
      </c>
      <c r="C14" s="19">
        <v>0</v>
      </c>
      <c r="D14" s="19">
        <v>654102</v>
      </c>
      <c r="E14" s="59">
        <v>654102</v>
      </c>
      <c r="F14" s="59">
        <v>376180.12</v>
      </c>
      <c r="G14" s="9">
        <v>251984.05000000002</v>
      </c>
      <c r="H14" s="9"/>
      <c r="I14" s="13">
        <f>IF(ISERROR(+#REF!/E14)=TRUE,0,++#REF!/E14)</f>
        <v>0</v>
      </c>
      <c r="J14" s="13">
        <f>IF(ISERROR(+G14/E14)=TRUE,0,++G14/E14)</f>
        <v>0.38523662976110762</v>
      </c>
      <c r="K14" s="13">
        <f>IF(ISERROR(+H14/E14)=TRUE,0,++H14/E14)</f>
        <v>0</v>
      </c>
      <c r="L14" s="15">
        <f>+D14-G14</f>
        <v>402117.94999999995</v>
      </c>
    </row>
    <row r="15" spans="1:13" ht="20.100000000000001" customHeight="1" x14ac:dyDescent="0.25">
      <c r="B15" s="16" t="s">
        <v>53</v>
      </c>
      <c r="C15" s="19">
        <v>0</v>
      </c>
      <c r="D15" s="19">
        <v>739042</v>
      </c>
      <c r="E15" s="59">
        <v>739042</v>
      </c>
      <c r="F15" s="59">
        <v>727939.57</v>
      </c>
      <c r="G15" s="9">
        <v>715880.25999999989</v>
      </c>
      <c r="H15" s="9"/>
      <c r="I15" s="13">
        <f>IF(ISERROR(+#REF!/E15)=TRUE,0,++#REF!/E15)</f>
        <v>0</v>
      </c>
      <c r="J15" s="13">
        <f>IF(ISERROR(+G15/E15)=TRUE,0,++G15/E15)</f>
        <v>0.96865977846996498</v>
      </c>
      <c r="K15" s="13">
        <f>IF(ISERROR(+H15/E15)=TRUE,0,++H15/E15)</f>
        <v>0</v>
      </c>
      <c r="L15" s="15">
        <f>+D15-G15</f>
        <v>23161.740000000107</v>
      </c>
    </row>
    <row r="16" spans="1:13" ht="20.100000000000001" customHeight="1" x14ac:dyDescent="0.25">
      <c r="B16" s="68" t="s">
        <v>54</v>
      </c>
      <c r="C16" s="69">
        <v>0</v>
      </c>
      <c r="D16" s="69">
        <v>188799</v>
      </c>
      <c r="E16" s="74">
        <v>188799</v>
      </c>
      <c r="F16" s="74">
        <v>158644.51999999999</v>
      </c>
      <c r="G16" s="70">
        <v>30368</v>
      </c>
      <c r="H16" s="70"/>
      <c r="I16" s="71">
        <f>IF(ISERROR(+#REF!/E16)=TRUE,0,++#REF!/E16)</f>
        <v>0</v>
      </c>
      <c r="J16" s="71">
        <f>IF(ISERROR(+G16/E16)=TRUE,0,++G16/E16)</f>
        <v>0.16084830957791091</v>
      </c>
      <c r="K16" s="71">
        <f>IF(ISERROR(+H16/E16)=TRUE,0,++H16/E16)</f>
        <v>0</v>
      </c>
      <c r="L16" s="72">
        <f>+D16-G16</f>
        <v>158431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1813233</v>
      </c>
      <c r="E17" s="65">
        <f t="shared" si="0"/>
        <v>1813233</v>
      </c>
      <c r="F17" s="65">
        <f t="shared" si="0"/>
        <v>1445373.08</v>
      </c>
      <c r="G17" s="65">
        <f t="shared" si="0"/>
        <v>1104235.75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0.60898723440396241</v>
      </c>
      <c r="K17" s="54">
        <f>IF(ISERROR(+H17/E17)=TRUE,0,++H17/E17)</f>
        <v>0</v>
      </c>
      <c r="L17" s="55">
        <f>SUM(L13:L16)</f>
        <v>708997.25000000012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SETIE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1.8132330000000001</v>
      </c>
      <c r="E24" s="40">
        <f>+E17/$C$22</f>
        <v>1.8132330000000001</v>
      </c>
      <c r="F24" s="40">
        <f>+F17/$C$22</f>
        <v>1.44537308</v>
      </c>
      <c r="G24" s="40">
        <f>+G17/$C$22</f>
        <v>1.10423575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2019-10-10T13:47:51Z</dcterms:modified>
</cp:coreProperties>
</file>