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9\9. Setiembre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52511"/>
</workbook>
</file>

<file path=xl/calcChain.xml><?xml version="1.0" encoding="utf-8"?>
<calcChain xmlns="http://schemas.openxmlformats.org/spreadsheetml/2006/main">
  <c r="E44" i="1" l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9" i="5"/>
  <c r="E18" i="5"/>
  <c r="E17" i="5"/>
  <c r="E16" i="5"/>
  <c r="E15" i="5"/>
  <c r="E14" i="5"/>
  <c r="E13" i="5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6" i="7"/>
  <c r="E15" i="7"/>
  <c r="E14" i="7"/>
  <c r="E13" i="7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J37" i="6" l="1"/>
  <c r="E45" i="1"/>
  <c r="G23" i="7" l="1"/>
  <c r="G51" i="6"/>
  <c r="G26" i="5"/>
  <c r="G51" i="4"/>
  <c r="G51" i="1"/>
  <c r="K36" i="6" l="1"/>
  <c r="J36" i="6" l="1"/>
  <c r="L36" i="6"/>
  <c r="L39" i="6" l="1"/>
  <c r="K39" i="6"/>
  <c r="J39" i="6"/>
  <c r="L38" i="6"/>
  <c r="K38" i="6"/>
  <c r="J38" i="6"/>
  <c r="L37" i="6"/>
  <c r="K37" i="6"/>
  <c r="C45" i="6"/>
  <c r="C52" i="6" s="1"/>
  <c r="D45" i="6"/>
  <c r="D52" i="6" s="1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52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<sst xmlns="http://schemas.openxmlformats.org/spreadsheetml/2006/main" count="233" uniqueCount="63">
  <si>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</si>
  <si>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</si>
  <si>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</si>
  <si>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</si>
  <si>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</si>
  <si>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</si>
  <si>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</si>
  <si>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</si>
  <si>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</si>
  <si>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</si>
  <si>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</si>
  <si>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</si>
  <si>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</si>
  <si>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</si>
  <si>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</si>
  <si>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</si>
  <si>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</si>
  <si>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</si>
  <si>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</si>
  <si>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</si>
  <si>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</si>
  <si>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</si>
  <si>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</si>
  <si>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</si>
  <si>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</si>
  <si>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</si>
  <si>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</si>
  <si>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</si>
  <si>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</si>
  <si>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</si>
  <si>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</si>
  <si>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</si>
  <si>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</si>
  <si>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</si>
  <si>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</si>
  <si>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</si>
  <si>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</si>
  <si>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</si>
  <si>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</si>
  <si>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</si>
  <si>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</si>
  <si>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</si>
  <si>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</si>
  <si>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</si>
  <si>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</si>
  <si>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</si>
  <si>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</si>
  <si>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</si>
  <si>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</si>
  <si>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</si>
  <si>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</si>
  <si>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</si>
  <si>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</si>
  <si>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</si>
  <si>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</si>
  <si>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</si>
  <si>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</si>
  <si>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</si>
  <si>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</si>
  <si>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016. HOSPITAL NACIONAL HIPÓLITO UNANUE</t>
  </si>
  <si>
    <t>EJECUCION PRESUPUESTAL MENSUALIZADA DE GASTOS 
AL MES DE OCTUBRE - 2019</t>
  </si>
  <si>
    <t>DEVENGADO
AL MES DE OCTUBRE
(4)</t>
  </si>
  <si>
    <t>Fuente: SIAF, Consulta Amigable y Base de Datos al 31 de Octubre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</si>
</sst>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91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  <xf numFmtId="43" fontId="0" fillId="36" borderId="2" xfId="0" applyNumberForma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3" fontId="0" fillId="36" borderId="2" xfId="0" applyNumberFormat="1" applyFill="1" applyBorder="1" applyAlignment="1">
      <alignment vertical="center"/>
    </xf>
    <xf numFmtId="3" fontId="0" fillId="36" borderId="23" xfId="0" applyNumberFormat="1" applyFill="1" applyBorder="1" applyAlignment="1">
      <alignment vertical="center"/>
    </xf>
    <xf numFmtId="43" fontId="23" fillId="36" borderId="2" xfId="0" applyNumberFormat="1" applyFont="1" applyFill="1" applyBorder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OCTUB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5843.5395550000003</c:v>
                </c:pt>
                <c:pt idx="2" formatCode="#,##0">
                  <c:v>5668.2333363500002</c:v>
                </c:pt>
                <c:pt idx="3">
                  <c:v>5060.1199905799976</c:v>
                </c:pt>
                <c:pt idx="4">
                  <c:v>4142.4178138499974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58725040"/>
        <c:axId val="-1758738640"/>
        <c:axId val="0"/>
      </c:bar3DChart>
      <c:catAx>
        <c:axId val="-175872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758738640"/>
        <c:crosses val="autoZero"/>
        <c:auto val="1"/>
        <c:lblAlgn val="ctr"/>
        <c:lblOffset val="100"/>
        <c:noMultiLvlLbl val="0"/>
      </c:catAx>
      <c:valAx>
        <c:axId val="-175873864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75872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OCTUB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324.03169200000002</c:v>
                </c:pt>
                <c:pt idx="2">
                  <c:v>307.83007540000006</c:v>
                </c:pt>
                <c:pt idx="3">
                  <c:v>257.45828336999995</c:v>
                </c:pt>
                <c:pt idx="4">
                  <c:v>201.97747941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58731024"/>
        <c:axId val="-1758740272"/>
        <c:axId val="0"/>
      </c:bar3DChart>
      <c:catAx>
        <c:axId val="-175873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58740272"/>
        <c:crosses val="autoZero"/>
        <c:auto val="1"/>
        <c:lblAlgn val="ctr"/>
        <c:lblOffset val="100"/>
        <c:noMultiLvlLbl val="0"/>
      </c:catAx>
      <c:valAx>
        <c:axId val="-175874027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75873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OCTUB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221.254276</c:v>
                </c:pt>
                <c:pt idx="2">
                  <c:v>219.04172624</c:v>
                </c:pt>
                <c:pt idx="3">
                  <c:v>4.5618444</c:v>
                </c:pt>
                <c:pt idx="4">
                  <c:v>4.1290944000000005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58739184"/>
        <c:axId val="-1758738096"/>
        <c:axId val="0"/>
      </c:bar3DChart>
      <c:catAx>
        <c:axId val="-1758739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58738096"/>
        <c:crosses val="autoZero"/>
        <c:auto val="1"/>
        <c:lblAlgn val="ctr"/>
        <c:lblOffset val="100"/>
        <c:noMultiLvlLbl val="0"/>
      </c:catAx>
      <c:valAx>
        <c:axId val="-175873809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75873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OCTUB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515.60521000000006</c:v>
                </c:pt>
                <c:pt idx="2">
                  <c:v>510.44912590000007</c:v>
                </c:pt>
                <c:pt idx="3">
                  <c:v>436.45463672999989</c:v>
                </c:pt>
                <c:pt idx="4">
                  <c:v>357.60082510999996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58737552"/>
        <c:axId val="-1758737008"/>
        <c:axId val="0"/>
      </c:bar3DChart>
      <c:catAx>
        <c:axId val="-175873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58737008"/>
        <c:crosses val="autoZero"/>
        <c:auto val="1"/>
        <c:lblAlgn val="ctr"/>
        <c:lblOffset val="100"/>
        <c:noMultiLvlLbl val="0"/>
      </c:catAx>
      <c:valAx>
        <c:axId val="-1758737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75873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OCTUB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1.8132330000000001</c:v>
                </c:pt>
                <c:pt idx="2">
                  <c:v>1.7950966699999999</c:v>
                </c:pt>
                <c:pt idx="3">
                  <c:v>1.7532508600000001</c:v>
                </c:pt>
                <c:pt idx="4">
                  <c:v>1.6923658100000001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58736464"/>
        <c:axId val="-1754572000"/>
        <c:axId val="0"/>
      </c:bar3DChart>
      <c:catAx>
        <c:axId val="-175873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54572000"/>
        <c:crosses val="autoZero"/>
        <c:auto val="1"/>
        <c:lblAlgn val="ctr"/>
        <c:lblOffset val="100"/>
        <c:noMultiLvlLbl val="0"/>
      </c:catAx>
      <c:valAx>
        <c:axId val="-175457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5873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46</xdr:row>
      <xdr:rowOff>145246</xdr:rowOff>
    </xdr:from>
    <xdr:to>
      <xdr:col>11</xdr:col>
      <xdr:colOff>964567</xdr:colOff>
      <xdr:row>72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23531</xdr:rowOff>
    </xdr:from>
    <xdr:to>
      <xdr:col>12</xdr:col>
      <xdr:colOff>38419</xdr:colOff>
      <xdr:row>47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8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8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8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8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13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8">
        <v>3063162855</v>
      </c>
      <c r="D13" s="8">
        <v>1527616948</v>
      </c>
      <c r="E13" s="88">
        <f>D13*97%-1</f>
        <v>1481788438.5599999</v>
      </c>
      <c r="F13" s="56">
        <v>1059952987.1299995</v>
      </c>
      <c r="G13" s="8">
        <v>822074316.14999902</v>
      </c>
      <c r="H13" s="8"/>
      <c r="I13" s="12">
        <f>IF(ISERROR(+#REF!/E13)=TRUE,0,++#REF!/E13)</f>
        <v>0</v>
      </c>
      <c r="J13" s="12">
        <f>IF(ISERROR(+G13/E13)=TRUE,0,++G13/E13)</f>
        <v>0.55478521410849291</v>
      </c>
      <c r="K13" s="12">
        <f>IF(ISERROR(+H13/E13)=TRUE,0,++H13/E13)</f>
        <v>0</v>
      </c>
      <c r="L13" s="14">
        <f>+D13-G13</f>
        <v>705542631.85000098</v>
      </c>
    </row>
    <row r="14" spans="1:13" ht="20.100000000000001" customHeight="1" x14ac:dyDescent="0.25">
      <c r="B14" s="25" t="s">
        <v>24</v>
      </c>
      <c r="C14" s="26">
        <v>33324121</v>
      </c>
      <c r="D14" s="26">
        <v>42047360</v>
      </c>
      <c r="E14" s="89">
        <f t="shared" ref="E14:E44" si="0">D14*97%-1</f>
        <v>40785938.199999996</v>
      </c>
      <c r="F14" s="57">
        <v>38500506.329999998</v>
      </c>
      <c r="G14" s="26">
        <v>29559239.84</v>
      </c>
      <c r="H14" s="26"/>
      <c r="I14" s="27"/>
      <c r="J14" s="27">
        <f t="shared" ref="J14:J44" si="1">IF(ISERROR(+G14/E14)=TRUE,0,++G14/E14)</f>
        <v>0.72474095594054533</v>
      </c>
      <c r="K14" s="27">
        <f t="shared" ref="K14:K44" si="2">IF(ISERROR(+H14/E14)=TRUE,0,++H14/E14)</f>
        <v>0</v>
      </c>
      <c r="L14" s="28">
        <f t="shared" ref="L14:L44" si="3">+D14-G14</f>
        <v>12488120.16</v>
      </c>
    </row>
    <row r="15" spans="1:13" ht="20.100000000000001" customHeight="1" x14ac:dyDescent="0.25">
      <c r="B15" s="25" t="s">
        <v>25</v>
      </c>
      <c r="C15" s="26">
        <v>41944234</v>
      </c>
      <c r="D15" s="26">
        <v>52951953</v>
      </c>
      <c r="E15" s="89">
        <f t="shared" si="0"/>
        <v>51363393.409999996</v>
      </c>
      <c r="F15" s="57">
        <v>47835332.720000014</v>
      </c>
      <c r="G15" s="26">
        <v>39856113.649999976</v>
      </c>
      <c r="H15" s="26"/>
      <c r="I15" s="27"/>
      <c r="J15" s="27">
        <f t="shared" si="1"/>
        <v>0.77596340514060247</v>
      </c>
      <c r="K15" s="27">
        <f t="shared" si="2"/>
        <v>0</v>
      </c>
      <c r="L15" s="28">
        <f t="shared" si="3"/>
        <v>13095839.350000024</v>
      </c>
    </row>
    <row r="16" spans="1:13" ht="20.100000000000001" customHeight="1" x14ac:dyDescent="0.25">
      <c r="B16" s="25" t="s">
        <v>26</v>
      </c>
      <c r="C16" s="26">
        <v>26878627</v>
      </c>
      <c r="D16" s="26">
        <v>29682566</v>
      </c>
      <c r="E16" s="89">
        <f t="shared" si="0"/>
        <v>28792088.02</v>
      </c>
      <c r="F16" s="57">
        <v>27539583.010000002</v>
      </c>
      <c r="G16" s="26">
        <v>21205634.41</v>
      </c>
      <c r="H16" s="26"/>
      <c r="I16" s="27"/>
      <c r="J16" s="27">
        <f t="shared" si="1"/>
        <v>0.73650908524834391</v>
      </c>
      <c r="K16" s="27">
        <f t="shared" si="2"/>
        <v>0</v>
      </c>
      <c r="L16" s="28">
        <f t="shared" si="3"/>
        <v>8476931.5899999999</v>
      </c>
    </row>
    <row r="17" spans="2:12" ht="20.100000000000001" customHeight="1" x14ac:dyDescent="0.25">
      <c r="B17" s="25" t="s">
        <v>27</v>
      </c>
      <c r="C17" s="26">
        <v>34767307</v>
      </c>
      <c r="D17" s="26">
        <v>43498728</v>
      </c>
      <c r="E17" s="89">
        <f t="shared" si="0"/>
        <v>42193765.159999996</v>
      </c>
      <c r="F17" s="57">
        <v>37179872.449999973</v>
      </c>
      <c r="G17" s="26">
        <v>31155733.339999989</v>
      </c>
      <c r="H17" s="26"/>
      <c r="I17" s="27"/>
      <c r="J17" s="27">
        <f t="shared" si="1"/>
        <v>0.73839661433049486</v>
      </c>
      <c r="K17" s="27">
        <f t="shared" si="2"/>
        <v>0</v>
      </c>
      <c r="L17" s="28">
        <f t="shared" si="3"/>
        <v>12342994.660000011</v>
      </c>
    </row>
    <row r="18" spans="2:12" ht="20.100000000000001" customHeight="1" x14ac:dyDescent="0.25">
      <c r="B18" s="25" t="s">
        <v>28</v>
      </c>
      <c r="C18" s="26">
        <v>154773164</v>
      </c>
      <c r="D18" s="26">
        <v>186749309</v>
      </c>
      <c r="E18" s="89">
        <f t="shared" si="0"/>
        <v>181146828.72999999</v>
      </c>
      <c r="F18" s="57">
        <v>173823934.55000004</v>
      </c>
      <c r="G18" s="26">
        <v>146040025.75999993</v>
      </c>
      <c r="H18" s="26"/>
      <c r="I18" s="27"/>
      <c r="J18" s="27">
        <f t="shared" si="1"/>
        <v>0.80619697724696648</v>
      </c>
      <c r="K18" s="27">
        <f t="shared" si="2"/>
        <v>0</v>
      </c>
      <c r="L18" s="28">
        <f t="shared" si="3"/>
        <v>40709283.240000069</v>
      </c>
    </row>
    <row r="19" spans="2:12" ht="20.100000000000001" customHeight="1" x14ac:dyDescent="0.25">
      <c r="B19" s="25" t="s">
        <v>29</v>
      </c>
      <c r="C19" s="26">
        <v>109446785</v>
      </c>
      <c r="D19" s="26">
        <v>126516063</v>
      </c>
      <c r="E19" s="89">
        <f t="shared" si="0"/>
        <v>122720580.11</v>
      </c>
      <c r="F19" s="57">
        <v>120643891.08000004</v>
      </c>
      <c r="G19" s="26">
        <v>101378618.50000001</v>
      </c>
      <c r="H19" s="26"/>
      <c r="I19" s="27"/>
      <c r="J19" s="27">
        <f t="shared" si="1"/>
        <v>0.82609305145990819</v>
      </c>
      <c r="K19" s="27">
        <f t="shared" si="2"/>
        <v>0</v>
      </c>
      <c r="L19" s="28">
        <f t="shared" si="3"/>
        <v>25137444.499999985</v>
      </c>
    </row>
    <row r="20" spans="2:12" ht="20.100000000000001" customHeight="1" x14ac:dyDescent="0.25">
      <c r="B20" s="25" t="s">
        <v>30</v>
      </c>
      <c r="C20" s="26">
        <v>132082859</v>
      </c>
      <c r="D20" s="26">
        <v>162284678</v>
      </c>
      <c r="E20" s="89">
        <f t="shared" si="0"/>
        <v>157416136.66</v>
      </c>
      <c r="F20" s="57">
        <v>157766445.02000001</v>
      </c>
      <c r="G20" s="26">
        <v>128618449.62999998</v>
      </c>
      <c r="H20" s="26"/>
      <c r="I20" s="27"/>
      <c r="J20" s="27">
        <f t="shared" si="1"/>
        <v>0.81706013347157935</v>
      </c>
      <c r="K20" s="27">
        <f t="shared" si="2"/>
        <v>0</v>
      </c>
      <c r="L20" s="28">
        <f t="shared" si="3"/>
        <v>33666228.37000002</v>
      </c>
    </row>
    <row r="21" spans="2:12" ht="20.100000000000001" customHeight="1" x14ac:dyDescent="0.25">
      <c r="B21" s="25" t="s">
        <v>31</v>
      </c>
      <c r="C21" s="26">
        <v>33826478</v>
      </c>
      <c r="D21" s="26">
        <v>37947132</v>
      </c>
      <c r="E21" s="89">
        <f t="shared" si="0"/>
        <v>36808717.039999999</v>
      </c>
      <c r="F21" s="57">
        <v>37147474.870000005</v>
      </c>
      <c r="G21" s="26">
        <v>31131357.649999995</v>
      </c>
      <c r="H21" s="26"/>
      <c r="I21" s="27"/>
      <c r="J21" s="27">
        <f t="shared" si="1"/>
        <v>0.84576046527700433</v>
      </c>
      <c r="K21" s="27">
        <f t="shared" si="2"/>
        <v>0</v>
      </c>
      <c r="L21" s="28">
        <f t="shared" si="3"/>
        <v>6815774.3500000052</v>
      </c>
    </row>
    <row r="22" spans="2:12" ht="20.100000000000001" customHeight="1" x14ac:dyDescent="0.25">
      <c r="B22" s="25" t="s">
        <v>32</v>
      </c>
      <c r="C22" s="26">
        <v>72976743</v>
      </c>
      <c r="D22" s="26">
        <v>86131138</v>
      </c>
      <c r="E22" s="89">
        <f t="shared" si="0"/>
        <v>83547202.859999999</v>
      </c>
      <c r="F22" s="57">
        <v>84532906.079999983</v>
      </c>
      <c r="G22" s="26">
        <v>69344287.299999937</v>
      </c>
      <c r="H22" s="26"/>
      <c r="I22" s="27"/>
      <c r="J22" s="27">
        <f t="shared" si="1"/>
        <v>0.83000130376836334</v>
      </c>
      <c r="K22" s="27">
        <f t="shared" si="2"/>
        <v>0</v>
      </c>
      <c r="L22" s="28">
        <f t="shared" si="3"/>
        <v>16786850.700000063</v>
      </c>
    </row>
    <row r="23" spans="2:12" ht="20.100000000000001" customHeight="1" x14ac:dyDescent="0.25">
      <c r="B23" s="25" t="s">
        <v>33</v>
      </c>
      <c r="C23" s="26">
        <v>125605482</v>
      </c>
      <c r="D23" s="26">
        <v>161453543</v>
      </c>
      <c r="E23" s="89">
        <f t="shared" si="0"/>
        <v>156609935.71000001</v>
      </c>
      <c r="F23" s="57">
        <v>156213281.46000007</v>
      </c>
      <c r="G23" s="26">
        <v>131929508.48999998</v>
      </c>
      <c r="H23" s="26"/>
      <c r="I23" s="27"/>
      <c r="J23" s="27">
        <f t="shared" si="1"/>
        <v>0.84240829224461455</v>
      </c>
      <c r="K23" s="27">
        <f t="shared" si="2"/>
        <v>0</v>
      </c>
      <c r="L23" s="28">
        <f t="shared" si="3"/>
        <v>29524034.51000002</v>
      </c>
    </row>
    <row r="24" spans="2:12" ht="20.100000000000001" customHeight="1" x14ac:dyDescent="0.25">
      <c r="B24" s="25" t="s">
        <v>34</v>
      </c>
      <c r="C24" s="26">
        <v>112201522</v>
      </c>
      <c r="D24" s="26">
        <v>137789235</v>
      </c>
      <c r="E24" s="89">
        <f t="shared" si="0"/>
        <v>133655556.95</v>
      </c>
      <c r="F24" s="57">
        <v>130964989.53999995</v>
      </c>
      <c r="G24" s="26">
        <v>107184855.17999998</v>
      </c>
      <c r="H24" s="26"/>
      <c r="I24" s="27"/>
      <c r="J24" s="27">
        <f t="shared" si="1"/>
        <v>0.80194836358429444</v>
      </c>
      <c r="K24" s="27">
        <f t="shared" si="2"/>
        <v>0</v>
      </c>
      <c r="L24" s="28">
        <f t="shared" si="3"/>
        <v>30604379.820000023</v>
      </c>
    </row>
    <row r="25" spans="2:12" ht="20.100000000000001" customHeight="1" x14ac:dyDescent="0.25">
      <c r="B25" s="25" t="s">
        <v>35</v>
      </c>
      <c r="C25" s="26">
        <v>175315241</v>
      </c>
      <c r="D25" s="26">
        <v>210849483</v>
      </c>
      <c r="E25" s="89">
        <f t="shared" si="0"/>
        <v>204523997.50999999</v>
      </c>
      <c r="F25" s="57">
        <v>200130235.48999998</v>
      </c>
      <c r="G25" s="26">
        <v>160698056.11999995</v>
      </c>
      <c r="H25" s="26"/>
      <c r="I25" s="27"/>
      <c r="J25" s="27">
        <f t="shared" si="1"/>
        <v>0.78571736361716071</v>
      </c>
      <c r="K25" s="27">
        <f t="shared" si="2"/>
        <v>0</v>
      </c>
      <c r="L25" s="28">
        <f t="shared" si="3"/>
        <v>50151426.880000055</v>
      </c>
    </row>
    <row r="26" spans="2:12" ht="20.100000000000001" customHeight="1" x14ac:dyDescent="0.25">
      <c r="B26" s="25" t="s">
        <v>36</v>
      </c>
      <c r="C26" s="26">
        <v>159411652</v>
      </c>
      <c r="D26" s="26">
        <v>198816137</v>
      </c>
      <c r="E26" s="89">
        <f t="shared" si="0"/>
        <v>192851651.88999999</v>
      </c>
      <c r="F26" s="57">
        <v>180063033.01000002</v>
      </c>
      <c r="G26" s="26">
        <v>149487690.17000005</v>
      </c>
      <c r="H26" s="26"/>
      <c r="I26" s="27"/>
      <c r="J26" s="27">
        <f t="shared" si="1"/>
        <v>0.77514342607376696</v>
      </c>
      <c r="K26" s="27">
        <f t="shared" si="2"/>
        <v>0</v>
      </c>
      <c r="L26" s="28">
        <f t="shared" si="3"/>
        <v>49328446.829999954</v>
      </c>
    </row>
    <row r="27" spans="2:12" ht="20.100000000000001" customHeight="1" x14ac:dyDescent="0.25">
      <c r="B27" s="25" t="s">
        <v>37</v>
      </c>
      <c r="C27" s="26">
        <v>75824039</v>
      </c>
      <c r="D27" s="26">
        <v>97208578</v>
      </c>
      <c r="E27" s="89">
        <f t="shared" si="0"/>
        <v>94292319.659999996</v>
      </c>
      <c r="F27" s="57">
        <v>94785711.410000011</v>
      </c>
      <c r="G27" s="26">
        <v>77821630.260000005</v>
      </c>
      <c r="H27" s="26"/>
      <c r="I27" s="27"/>
      <c r="J27" s="27">
        <f t="shared" si="1"/>
        <v>0.82532310733906922</v>
      </c>
      <c r="K27" s="27">
        <f t="shared" si="2"/>
        <v>0</v>
      </c>
      <c r="L27" s="28">
        <f t="shared" si="3"/>
        <v>19386947.739999995</v>
      </c>
    </row>
    <row r="28" spans="2:12" ht="20.100000000000001" customHeight="1" x14ac:dyDescent="0.25">
      <c r="B28" s="25" t="s">
        <v>38</v>
      </c>
      <c r="C28" s="26">
        <v>56412723</v>
      </c>
      <c r="D28" s="26">
        <v>70894423</v>
      </c>
      <c r="E28" s="89">
        <f t="shared" si="0"/>
        <v>68767589.310000002</v>
      </c>
      <c r="F28" s="57">
        <v>66174396.379999973</v>
      </c>
      <c r="G28" s="26">
        <v>53509639.789999999</v>
      </c>
      <c r="H28" s="26"/>
      <c r="I28" s="27"/>
      <c r="J28" s="27">
        <f t="shared" si="1"/>
        <v>0.77812295482370164</v>
      </c>
      <c r="K28" s="27">
        <f t="shared" si="2"/>
        <v>0</v>
      </c>
      <c r="L28" s="28">
        <f t="shared" si="3"/>
        <v>17384783.210000001</v>
      </c>
    </row>
    <row r="29" spans="2:12" ht="20.100000000000001" customHeight="1" x14ac:dyDescent="0.25">
      <c r="B29" s="25" t="s">
        <v>39</v>
      </c>
      <c r="C29" s="26">
        <v>40949227</v>
      </c>
      <c r="D29" s="26">
        <v>47008515</v>
      </c>
      <c r="E29" s="89">
        <f t="shared" si="0"/>
        <v>45598258.549999997</v>
      </c>
      <c r="F29" s="57">
        <v>43700585.920000002</v>
      </c>
      <c r="G29" s="26">
        <v>35858969.370000005</v>
      </c>
      <c r="H29" s="26"/>
      <c r="I29" s="27"/>
      <c r="J29" s="27">
        <f t="shared" si="1"/>
        <v>0.78641094002919998</v>
      </c>
      <c r="K29" s="27">
        <f t="shared" si="2"/>
        <v>0</v>
      </c>
      <c r="L29" s="28">
        <f t="shared" si="3"/>
        <v>11149545.629999995</v>
      </c>
    </row>
    <row r="30" spans="2:12" ht="20.100000000000001" customHeight="1" x14ac:dyDescent="0.25">
      <c r="B30" s="25" t="s">
        <v>40</v>
      </c>
      <c r="C30" s="26">
        <v>49848648</v>
      </c>
      <c r="D30" s="26">
        <v>53902770</v>
      </c>
      <c r="E30" s="89">
        <f t="shared" si="0"/>
        <v>52285685.899999999</v>
      </c>
      <c r="F30" s="57">
        <v>53106569.069999993</v>
      </c>
      <c r="G30" s="26">
        <v>43673986.780000001</v>
      </c>
      <c r="H30" s="26"/>
      <c r="I30" s="27"/>
      <c r="J30" s="27">
        <f t="shared" si="1"/>
        <v>0.83529528260429686</v>
      </c>
      <c r="K30" s="27">
        <f t="shared" si="2"/>
        <v>0</v>
      </c>
      <c r="L30" s="28">
        <f t="shared" si="3"/>
        <v>10228783.219999999</v>
      </c>
    </row>
    <row r="31" spans="2:12" ht="20.100000000000001" customHeight="1" x14ac:dyDescent="0.25">
      <c r="B31" s="25" t="s">
        <v>41</v>
      </c>
      <c r="C31" s="26">
        <v>83130944</v>
      </c>
      <c r="D31" s="26">
        <v>101264711</v>
      </c>
      <c r="E31" s="89">
        <f t="shared" si="0"/>
        <v>98226768.670000002</v>
      </c>
      <c r="F31" s="57">
        <v>98346924.749999955</v>
      </c>
      <c r="G31" s="26">
        <v>80485352.450000033</v>
      </c>
      <c r="H31" s="26"/>
      <c r="I31" s="27"/>
      <c r="J31" s="27">
        <f t="shared" si="1"/>
        <v>0.81938308202315446</v>
      </c>
      <c r="K31" s="27">
        <f t="shared" si="2"/>
        <v>0</v>
      </c>
      <c r="L31" s="28">
        <f t="shared" si="3"/>
        <v>20779358.549999967</v>
      </c>
    </row>
    <row r="32" spans="2:12" ht="20.100000000000001" customHeight="1" x14ac:dyDescent="0.25">
      <c r="B32" s="25" t="s">
        <v>42</v>
      </c>
      <c r="C32" s="26">
        <v>37602624</v>
      </c>
      <c r="D32" s="26">
        <v>49710857</v>
      </c>
      <c r="E32" s="89">
        <f t="shared" si="0"/>
        <v>48219530.289999999</v>
      </c>
      <c r="F32" s="57">
        <v>46132721.889999993</v>
      </c>
      <c r="G32" s="26">
        <v>39760595.969999999</v>
      </c>
      <c r="H32" s="26"/>
      <c r="I32" s="27"/>
      <c r="J32" s="27">
        <f t="shared" si="1"/>
        <v>0.82457451847567553</v>
      </c>
      <c r="K32" s="27">
        <f t="shared" si="2"/>
        <v>0</v>
      </c>
      <c r="L32" s="28">
        <f t="shared" si="3"/>
        <v>9950261.0300000012</v>
      </c>
    </row>
    <row r="33" spans="2:12" ht="20.100000000000001" customHeight="1" x14ac:dyDescent="0.25">
      <c r="B33" s="25" t="s">
        <v>43</v>
      </c>
      <c r="C33" s="26">
        <v>21702759</v>
      </c>
      <c r="D33" s="26">
        <v>31502624</v>
      </c>
      <c r="E33" s="89">
        <f t="shared" si="0"/>
        <v>30557544.279999997</v>
      </c>
      <c r="F33" s="57">
        <v>30289408.27999999</v>
      </c>
      <c r="G33" s="26">
        <v>26998841.429999996</v>
      </c>
      <c r="H33" s="26"/>
      <c r="I33" s="27"/>
      <c r="J33" s="27">
        <f t="shared" si="1"/>
        <v>0.88354094107198322</v>
      </c>
      <c r="K33" s="27">
        <f t="shared" si="2"/>
        <v>0</v>
      </c>
      <c r="L33" s="28">
        <f t="shared" si="3"/>
        <v>4503782.570000004</v>
      </c>
    </row>
    <row r="34" spans="2:12" ht="20.100000000000001" customHeight="1" x14ac:dyDescent="0.25">
      <c r="B34" s="25" t="s">
        <v>44</v>
      </c>
      <c r="C34" s="26">
        <v>53615811</v>
      </c>
      <c r="D34" s="26">
        <v>65487650</v>
      </c>
      <c r="E34" s="89">
        <f t="shared" si="0"/>
        <v>63523019.5</v>
      </c>
      <c r="F34" s="57">
        <v>53835155.320000052</v>
      </c>
      <c r="G34" s="26">
        <v>50094847.850000046</v>
      </c>
      <c r="H34" s="26"/>
      <c r="I34" s="27"/>
      <c r="J34" s="27">
        <f t="shared" si="1"/>
        <v>0.78860936152444783</v>
      </c>
      <c r="K34" s="27">
        <f t="shared" si="2"/>
        <v>0</v>
      </c>
      <c r="L34" s="28">
        <f t="shared" si="3"/>
        <v>15392802.149999954</v>
      </c>
    </row>
    <row r="35" spans="2:12" ht="20.100000000000001" customHeight="1" x14ac:dyDescent="0.25">
      <c r="B35" s="25" t="s">
        <v>45</v>
      </c>
      <c r="C35" s="26">
        <v>51045597</v>
      </c>
      <c r="D35" s="26">
        <v>54304459</v>
      </c>
      <c r="E35" s="89">
        <f t="shared" si="0"/>
        <v>52675324.229999997</v>
      </c>
      <c r="F35" s="57">
        <v>53195339.019999996</v>
      </c>
      <c r="G35" s="26">
        <v>45933902.789999999</v>
      </c>
      <c r="H35" s="26"/>
      <c r="I35" s="27"/>
      <c r="J35" s="27">
        <f t="shared" si="1"/>
        <v>0.87201936507187972</v>
      </c>
      <c r="K35" s="27">
        <f t="shared" si="2"/>
        <v>0</v>
      </c>
      <c r="L35" s="28">
        <f t="shared" si="3"/>
        <v>8370556.2100000009</v>
      </c>
    </row>
    <row r="36" spans="2:12" ht="20.100000000000001" customHeight="1" x14ac:dyDescent="0.25">
      <c r="B36" s="25" t="s">
        <v>46</v>
      </c>
      <c r="C36" s="26">
        <v>732296612</v>
      </c>
      <c r="D36" s="26">
        <v>808405581</v>
      </c>
      <c r="E36" s="89">
        <f t="shared" si="0"/>
        <v>784153412.56999993</v>
      </c>
      <c r="F36" s="57">
        <v>755745468.28999925</v>
      </c>
      <c r="G36" s="26">
        <v>623046806.50999975</v>
      </c>
      <c r="H36" s="26"/>
      <c r="I36" s="27"/>
      <c r="J36" s="27">
        <f t="shared" si="1"/>
        <v>0.79454708290819498</v>
      </c>
      <c r="K36" s="27">
        <f t="shared" si="2"/>
        <v>0</v>
      </c>
      <c r="L36" s="28">
        <f t="shared" si="3"/>
        <v>185358774.49000025</v>
      </c>
    </row>
    <row r="37" spans="2:12" ht="20.100000000000001" customHeight="1" x14ac:dyDescent="0.25">
      <c r="B37" s="25" t="s">
        <v>47</v>
      </c>
      <c r="C37" s="26">
        <v>241765702</v>
      </c>
      <c r="D37" s="26">
        <v>328885702</v>
      </c>
      <c r="E37" s="89">
        <f t="shared" si="0"/>
        <v>319019129.94</v>
      </c>
      <c r="F37" s="57">
        <v>255437892.69999987</v>
      </c>
      <c r="G37" s="26">
        <v>209394565.21999988</v>
      </c>
      <c r="H37" s="26"/>
      <c r="I37" s="27"/>
      <c r="J37" s="27">
        <f t="shared" si="1"/>
        <v>0.6563699338637845</v>
      </c>
      <c r="K37" s="27">
        <f t="shared" si="2"/>
        <v>0</v>
      </c>
      <c r="L37" s="28">
        <f t="shared" si="3"/>
        <v>119491136.78000012</v>
      </c>
    </row>
    <row r="38" spans="2:12" ht="20.100000000000001" customHeight="1" x14ac:dyDescent="0.25">
      <c r="B38" s="25" t="s">
        <v>48</v>
      </c>
      <c r="C38" s="26">
        <v>104722298</v>
      </c>
      <c r="D38" s="26">
        <v>120236582</v>
      </c>
      <c r="E38" s="89">
        <f t="shared" si="0"/>
        <v>116629483.53999999</v>
      </c>
      <c r="F38" s="57">
        <v>115554539.67999987</v>
      </c>
      <c r="G38" s="26">
        <v>96057455.829999983</v>
      </c>
      <c r="H38" s="26"/>
      <c r="I38" s="27"/>
      <c r="J38" s="27">
        <f t="shared" si="1"/>
        <v>0.82361211688856961</v>
      </c>
      <c r="K38" s="27">
        <f t="shared" si="2"/>
        <v>0</v>
      </c>
      <c r="L38" s="28">
        <f t="shared" si="3"/>
        <v>24179126.170000017</v>
      </c>
    </row>
    <row r="39" spans="2:12" ht="20.100000000000001" customHeight="1" x14ac:dyDescent="0.25">
      <c r="B39" s="25" t="s">
        <v>49</v>
      </c>
      <c r="C39" s="26">
        <v>19925268</v>
      </c>
      <c r="D39" s="26">
        <v>28825826</v>
      </c>
      <c r="E39" s="89">
        <f t="shared" si="0"/>
        <v>27961050.219999999</v>
      </c>
      <c r="F39" s="57">
        <v>27247734.330000006</v>
      </c>
      <c r="G39" s="26">
        <v>21535041.399999991</v>
      </c>
      <c r="H39" s="26"/>
      <c r="I39" s="27"/>
      <c r="J39" s="27">
        <f t="shared" si="1"/>
        <v>0.7701799907571566</v>
      </c>
      <c r="K39" s="27">
        <f t="shared" si="2"/>
        <v>0</v>
      </c>
      <c r="L39" s="28">
        <f t="shared" si="3"/>
        <v>7290784.6000000089</v>
      </c>
    </row>
    <row r="40" spans="2:12" ht="20.100000000000001" customHeight="1" x14ac:dyDescent="0.25">
      <c r="B40" s="25" t="s">
        <v>50</v>
      </c>
      <c r="C40" s="26">
        <v>64980263</v>
      </c>
      <c r="D40" s="26">
        <v>91380844</v>
      </c>
      <c r="E40" s="89">
        <f t="shared" si="0"/>
        <v>88639417.679999992</v>
      </c>
      <c r="F40" s="57">
        <v>87131380.590000004</v>
      </c>
      <c r="G40" s="26">
        <v>74711516.529999971</v>
      </c>
      <c r="H40" s="26"/>
      <c r="I40" s="27"/>
      <c r="J40" s="27">
        <f t="shared" si="1"/>
        <v>0.84287011902219866</v>
      </c>
      <c r="K40" s="27">
        <f t="shared" si="2"/>
        <v>0</v>
      </c>
      <c r="L40" s="28">
        <f t="shared" si="3"/>
        <v>16669327.470000029</v>
      </c>
    </row>
    <row r="41" spans="2:12" ht="20.100000000000001" customHeight="1" x14ac:dyDescent="0.25">
      <c r="B41" s="25" t="s">
        <v>51</v>
      </c>
      <c r="C41" s="26">
        <v>161381619</v>
      </c>
      <c r="D41" s="26">
        <v>201210538</v>
      </c>
      <c r="E41" s="89">
        <f t="shared" si="0"/>
        <v>195174220.85999998</v>
      </c>
      <c r="F41" s="57">
        <v>188955042.43000013</v>
      </c>
      <c r="G41" s="26">
        <v>159944763.01000014</v>
      </c>
      <c r="H41" s="26"/>
      <c r="I41" s="27"/>
      <c r="J41" s="27">
        <f t="shared" si="1"/>
        <v>0.81949738190439503</v>
      </c>
      <c r="K41" s="27">
        <f t="shared" si="2"/>
        <v>0</v>
      </c>
      <c r="L41" s="28">
        <f t="shared" si="3"/>
        <v>41265774.989999861</v>
      </c>
    </row>
    <row r="42" spans="2:12" ht="20.100000000000001" customHeight="1" x14ac:dyDescent="0.25">
      <c r="B42" s="25" t="s">
        <v>52</v>
      </c>
      <c r="C42" s="26">
        <v>189872381</v>
      </c>
      <c r="D42" s="26">
        <v>258938268</v>
      </c>
      <c r="E42" s="89">
        <f t="shared" si="0"/>
        <v>251170118.95999998</v>
      </c>
      <c r="F42" s="57">
        <v>240400047.56999975</v>
      </c>
      <c r="G42" s="26">
        <v>204488255.8999998</v>
      </c>
      <c r="H42" s="26"/>
      <c r="I42" s="27"/>
      <c r="J42" s="27">
        <f t="shared" si="1"/>
        <v>0.81414244953463399</v>
      </c>
      <c r="K42" s="27">
        <f t="shared" si="2"/>
        <v>0</v>
      </c>
      <c r="L42" s="28">
        <f t="shared" si="3"/>
        <v>54450012.100000203</v>
      </c>
    </row>
    <row r="43" spans="2:12" ht="20.100000000000001" customHeight="1" x14ac:dyDescent="0.25">
      <c r="B43" s="25" t="s">
        <v>53</v>
      </c>
      <c r="C43" s="26">
        <v>245381448</v>
      </c>
      <c r="D43" s="26">
        <v>281501248</v>
      </c>
      <c r="E43" s="89">
        <f t="shared" si="0"/>
        <v>273056209.56</v>
      </c>
      <c r="F43" s="57">
        <v>259733530.02999988</v>
      </c>
      <c r="G43" s="26">
        <v>219496160.54999977</v>
      </c>
      <c r="H43" s="26"/>
      <c r="I43" s="27"/>
      <c r="J43" s="27">
        <f t="shared" si="1"/>
        <v>0.80384973080705124</v>
      </c>
      <c r="K43" s="27">
        <f t="shared" si="2"/>
        <v>0</v>
      </c>
      <c r="L43" s="28">
        <f t="shared" si="3"/>
        <v>62005087.450000226</v>
      </c>
    </row>
    <row r="44" spans="2:12" ht="20.100000000000001" customHeight="1" x14ac:dyDescent="0.25">
      <c r="B44" s="25" t="s">
        <v>54</v>
      </c>
      <c r="C44" s="26">
        <v>122605719</v>
      </c>
      <c r="D44" s="26">
        <v>148536106</v>
      </c>
      <c r="E44" s="89">
        <f t="shared" si="0"/>
        <v>144080021.81999999</v>
      </c>
      <c r="F44" s="57">
        <v>138053070.18000001</v>
      </c>
      <c r="G44" s="26">
        <v>109941596.02000003</v>
      </c>
      <c r="H44" s="26"/>
      <c r="I44" s="27"/>
      <c r="J44" s="27">
        <f t="shared" si="1"/>
        <v>0.76305926825407278</v>
      </c>
      <c r="K44" s="27">
        <f t="shared" si="2"/>
        <v>0</v>
      </c>
      <c r="L44" s="28">
        <f t="shared" si="3"/>
        <v>38594509.979999974</v>
      </c>
    </row>
    <row r="45" spans="2:12" ht="23.25" customHeight="1" x14ac:dyDescent="0.25">
      <c r="B45" s="52" t="s">
        <v>4</v>
      </c>
      <c r="C45" s="53">
        <f t="shared" ref="C45:H45" si="4">SUM(C13:C44)</f>
        <v>6628780752</v>
      </c>
      <c r="D45" s="53">
        <f t="shared" si="4"/>
        <v>5843539555</v>
      </c>
      <c r="E45" s="53">
        <f>SUM(E13:E44)</f>
        <v>5668233336.3500004</v>
      </c>
      <c r="F45" s="53">
        <f t="shared" si="4"/>
        <v>5060119990.579998</v>
      </c>
      <c r="G45" s="53">
        <f t="shared" si="4"/>
        <v>4142417813.8499975</v>
      </c>
      <c r="H45" s="53">
        <f t="shared" si="4"/>
        <v>0</v>
      </c>
      <c r="I45" s="54">
        <f>IF(ISERROR(+#REF!/E45)=TRUE,0,++#REF!/E45)</f>
        <v>0</v>
      </c>
      <c r="J45" s="54">
        <f>IF(ISERROR(+G45/E45)=TRUE,0,++G45/E45)</f>
        <v>0.73081285967621512</v>
      </c>
      <c r="K45" s="54">
        <f>IF(ISERROR(+H45/E45)=TRUE,0,++H45/E45)</f>
        <v>0</v>
      </c>
      <c r="L45" s="55">
        <f>SUM(L13:L44)</f>
        <v>1701121741.1500018</v>
      </c>
    </row>
    <row r="46" spans="2:12" x14ac:dyDescent="0.2">
      <c r="B46" s="11" t="s">
        <v>62</v>
      </c>
    </row>
    <row r="47" spans="2:12" s="22" customFormat="1" x14ac:dyDescent="0.2">
      <c r="B47" s="11"/>
    </row>
    <row r="48" spans="2:12" s="22" customFormat="1" x14ac:dyDescent="0.25">
      <c r="K48" s="23"/>
    </row>
    <row r="49" spans="2:12" s="22" customFormat="1" x14ac:dyDescent="0.25">
      <c r="K49" s="23"/>
    </row>
    <row r="50" spans="2:12" s="22" customFormat="1" x14ac:dyDescent="0.25">
      <c r="C50" s="22">
        <v>1000000</v>
      </c>
      <c r="K50" s="23"/>
    </row>
    <row r="51" spans="2:12" s="22" customFormat="1" ht="44.25" customHeigh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OCTUB</v>
      </c>
      <c r="H51" s="32" t="s">
        <v>15</v>
      </c>
      <c r="I51" s="76"/>
      <c r="J51" s="76"/>
      <c r="K51" s="76"/>
      <c r="L51" s="31"/>
    </row>
    <row r="52" spans="2:12" s="22" customFormat="1" x14ac:dyDescent="0.25">
      <c r="B52" s="33" t="s">
        <v>56</v>
      </c>
      <c r="C52" s="67">
        <f>+C45/$C$50</f>
        <v>6628.7807519999997</v>
      </c>
      <c r="D52" s="67">
        <f>+D45/$C$50</f>
        <v>5843.5395550000003</v>
      </c>
      <c r="E52" s="33">
        <f>+E45/$C$50</f>
        <v>5668.2333363500002</v>
      </c>
      <c r="F52" s="67">
        <f>+F45/$C$50</f>
        <v>5060.1199905799976</v>
      </c>
      <c r="G52" s="67">
        <f>+G45/$C$50</f>
        <v>4142.4178138499974</v>
      </c>
      <c r="H52" s="35"/>
      <c r="I52" s="36"/>
      <c r="J52" s="36"/>
      <c r="K52" s="36"/>
      <c r="L52" s="37"/>
    </row>
    <row r="53" spans="2:12" s="22" customFormat="1" x14ac:dyDescent="0.25">
      <c r="B53" s="33"/>
      <c r="C53" s="34"/>
      <c r="D53" s="34"/>
      <c r="E53" s="33"/>
      <c r="F53" s="34"/>
      <c r="G53" s="34"/>
      <c r="H53" s="38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K56" s="23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F11" sqref="F11:F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8">
        <v>73789253</v>
      </c>
      <c r="D13" s="8">
        <v>68055105</v>
      </c>
      <c r="E13" s="86">
        <f>D13*95%-1</f>
        <v>64652348.75</v>
      </c>
      <c r="F13" s="56">
        <v>54534220.99000001</v>
      </c>
      <c r="G13" s="8">
        <v>46981583.320000008</v>
      </c>
      <c r="H13" s="8"/>
      <c r="I13" s="12">
        <f>IF(ISERROR(+#REF!/E13)=TRUE,0,++#REF!/E13)</f>
        <v>0</v>
      </c>
      <c r="J13" s="12">
        <f>IF(ISERROR(+G13/E13)=TRUE,0,++G13/E13)</f>
        <v>0.72668022474589533</v>
      </c>
      <c r="K13" s="12">
        <f>IF(ISERROR(+H13/E13)=TRUE,0,++H13/E13)</f>
        <v>0</v>
      </c>
      <c r="L13" s="14">
        <f>+D13-G13</f>
        <v>21073521.679999992</v>
      </c>
    </row>
    <row r="14" spans="1:13" ht="20.100000000000001" customHeight="1" x14ac:dyDescent="0.25">
      <c r="B14" s="7" t="s">
        <v>24</v>
      </c>
      <c r="C14" s="9">
        <v>2790016</v>
      </c>
      <c r="D14" s="9">
        <v>2450447</v>
      </c>
      <c r="E14" s="58">
        <f t="shared" ref="E14:E44" si="0">D14*95%-1</f>
        <v>2327923.65</v>
      </c>
      <c r="F14" s="59">
        <v>1894507.5500000003</v>
      </c>
      <c r="G14" s="9">
        <v>1573568.3199999998</v>
      </c>
      <c r="H14" s="9"/>
      <c r="I14" s="13">
        <f>IF(ISERROR(+#REF!/E14)=TRUE,0,++#REF!/E14)</f>
        <v>0</v>
      </c>
      <c r="J14" s="13">
        <f t="shared" ref="J14:J44" si="1">IF(ISERROR(+G14/E14)=TRUE,0,++G14/E14)</f>
        <v>0.6759535777730511</v>
      </c>
      <c r="K14" s="13">
        <f t="shared" ref="K14:K44" si="2">IF(ISERROR(+H14/E14)=TRUE,0,++H14/E14)</f>
        <v>0</v>
      </c>
      <c r="L14" s="15">
        <f t="shared" ref="L14:L44" si="3">+D14-G14</f>
        <v>876878.68000000017</v>
      </c>
    </row>
    <row r="15" spans="1:13" ht="20.100000000000001" customHeight="1" x14ac:dyDescent="0.25">
      <c r="B15" s="7" t="s">
        <v>25</v>
      </c>
      <c r="C15" s="9">
        <v>4235882</v>
      </c>
      <c r="D15" s="9">
        <v>5244909</v>
      </c>
      <c r="E15" s="58">
        <f t="shared" si="0"/>
        <v>4982662.55</v>
      </c>
      <c r="F15" s="59">
        <v>4565277.43</v>
      </c>
      <c r="G15" s="9">
        <v>3898694.67</v>
      </c>
      <c r="H15" s="9"/>
      <c r="I15" s="13"/>
      <c r="J15" s="13">
        <f t="shared" si="1"/>
        <v>0.78245207875857459</v>
      </c>
      <c r="K15" s="13">
        <f t="shared" si="2"/>
        <v>0</v>
      </c>
      <c r="L15" s="15">
        <f t="shared" si="3"/>
        <v>1346214.33</v>
      </c>
    </row>
    <row r="16" spans="1:13" ht="20.100000000000001" customHeight="1" x14ac:dyDescent="0.25">
      <c r="B16" s="7" t="s">
        <v>26</v>
      </c>
      <c r="C16" s="9">
        <v>15258030</v>
      </c>
      <c r="D16" s="9">
        <v>28545295</v>
      </c>
      <c r="E16" s="58">
        <f t="shared" si="0"/>
        <v>27118029.25</v>
      </c>
      <c r="F16" s="59">
        <v>25367077.940000005</v>
      </c>
      <c r="G16" s="9">
        <v>21897291.270000007</v>
      </c>
      <c r="H16" s="9"/>
      <c r="I16" s="13"/>
      <c r="J16" s="13">
        <f t="shared" si="1"/>
        <v>0.80748092230927904</v>
      </c>
      <c r="K16" s="13">
        <f t="shared" si="2"/>
        <v>0</v>
      </c>
      <c r="L16" s="15">
        <f t="shared" si="3"/>
        <v>6648003.729999993</v>
      </c>
    </row>
    <row r="17" spans="2:12" ht="20.100000000000001" customHeight="1" x14ac:dyDescent="0.25">
      <c r="B17" s="7" t="s">
        <v>27</v>
      </c>
      <c r="C17" s="9">
        <v>3151200</v>
      </c>
      <c r="D17" s="9">
        <v>4906769</v>
      </c>
      <c r="E17" s="58">
        <f t="shared" si="0"/>
        <v>4661429.55</v>
      </c>
      <c r="F17" s="59">
        <v>3885378.8099999991</v>
      </c>
      <c r="G17" s="9">
        <v>3362706.1999999997</v>
      </c>
      <c r="H17" s="9"/>
      <c r="I17" s="13"/>
      <c r="J17" s="13">
        <f t="shared" si="1"/>
        <v>0.72138947160533617</v>
      </c>
      <c r="K17" s="13">
        <f t="shared" si="2"/>
        <v>0</v>
      </c>
      <c r="L17" s="15">
        <f t="shared" si="3"/>
        <v>1544062.8000000003</v>
      </c>
    </row>
    <row r="18" spans="2:12" ht="20.100000000000001" customHeight="1" x14ac:dyDescent="0.25">
      <c r="B18" s="7" t="s">
        <v>28</v>
      </c>
      <c r="C18" s="9">
        <v>11244927</v>
      </c>
      <c r="D18" s="9">
        <v>15817819</v>
      </c>
      <c r="E18" s="58">
        <f t="shared" si="0"/>
        <v>15026927.049999999</v>
      </c>
      <c r="F18" s="59">
        <v>14524394.890000001</v>
      </c>
      <c r="G18" s="9">
        <v>11355840.4</v>
      </c>
      <c r="H18" s="9"/>
      <c r="I18" s="13"/>
      <c r="J18" s="13">
        <f t="shared" si="1"/>
        <v>0.75569944288775937</v>
      </c>
      <c r="K18" s="13">
        <f t="shared" si="2"/>
        <v>0</v>
      </c>
      <c r="L18" s="15">
        <f t="shared" si="3"/>
        <v>4461978.5999999996</v>
      </c>
    </row>
    <row r="19" spans="2:12" ht="20.100000000000001" customHeight="1" x14ac:dyDescent="0.25">
      <c r="B19" s="7" t="s">
        <v>29</v>
      </c>
      <c r="C19" s="9">
        <v>12105260</v>
      </c>
      <c r="D19" s="9">
        <v>9208162</v>
      </c>
      <c r="E19" s="58">
        <f t="shared" si="0"/>
        <v>8747752.9000000004</v>
      </c>
      <c r="F19" s="59">
        <v>6118388.4400000023</v>
      </c>
      <c r="G19" s="9">
        <v>4203313.1400000006</v>
      </c>
      <c r="H19" s="9"/>
      <c r="I19" s="13"/>
      <c r="J19" s="13">
        <f t="shared" si="1"/>
        <v>0.48050204298751975</v>
      </c>
      <c r="K19" s="13">
        <f t="shared" si="2"/>
        <v>0</v>
      </c>
      <c r="L19" s="15">
        <f t="shared" si="3"/>
        <v>5004848.8599999994</v>
      </c>
    </row>
    <row r="20" spans="2:12" ht="20.100000000000001" customHeight="1" x14ac:dyDescent="0.25">
      <c r="B20" s="7" t="s">
        <v>30</v>
      </c>
      <c r="C20" s="9">
        <v>7768884</v>
      </c>
      <c r="D20" s="9">
        <v>11695456</v>
      </c>
      <c r="E20" s="58">
        <f t="shared" si="0"/>
        <v>11110682.199999999</v>
      </c>
      <c r="F20" s="59">
        <v>7674362.8300000001</v>
      </c>
      <c r="G20" s="9">
        <v>7144098.6700000009</v>
      </c>
      <c r="H20" s="9"/>
      <c r="I20" s="13"/>
      <c r="J20" s="13">
        <f t="shared" si="1"/>
        <v>0.64299370114285159</v>
      </c>
      <c r="K20" s="13">
        <f t="shared" si="2"/>
        <v>0</v>
      </c>
      <c r="L20" s="15">
        <f t="shared" si="3"/>
        <v>4551357.3299999991</v>
      </c>
    </row>
    <row r="21" spans="2:12" ht="20.100000000000001" customHeight="1" x14ac:dyDescent="0.25">
      <c r="B21" s="7" t="s">
        <v>31</v>
      </c>
      <c r="C21" s="9">
        <v>3727469</v>
      </c>
      <c r="D21" s="9">
        <v>4671434</v>
      </c>
      <c r="E21" s="58">
        <f t="shared" si="0"/>
        <v>4437861.3</v>
      </c>
      <c r="F21" s="59">
        <v>3758749.2899999991</v>
      </c>
      <c r="G21" s="9">
        <v>3439029.9899999993</v>
      </c>
      <c r="H21" s="9"/>
      <c r="I21" s="13"/>
      <c r="J21" s="13">
        <f t="shared" si="1"/>
        <v>0.77492957925476391</v>
      </c>
      <c r="K21" s="13">
        <f t="shared" si="2"/>
        <v>0</v>
      </c>
      <c r="L21" s="15">
        <f t="shared" si="3"/>
        <v>1232404.0100000007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58">
        <f t="shared" si="0"/>
        <v>3398329.5</v>
      </c>
      <c r="F22" s="59">
        <v>3404567.9099999997</v>
      </c>
      <c r="G22" s="9">
        <v>2825795.2299999995</v>
      </c>
      <c r="H22" s="9"/>
      <c r="I22" s="13"/>
      <c r="J22" s="13">
        <f t="shared" si="1"/>
        <v>0.83152479181315397</v>
      </c>
      <c r="K22" s="13">
        <f t="shared" si="2"/>
        <v>0</v>
      </c>
      <c r="L22" s="15">
        <f t="shared" si="3"/>
        <v>751394.77000000048</v>
      </c>
    </row>
    <row r="23" spans="2:12" ht="20.100000000000001" customHeight="1" x14ac:dyDescent="0.25">
      <c r="B23" s="7" t="s">
        <v>33</v>
      </c>
      <c r="C23" s="9">
        <v>8902854</v>
      </c>
      <c r="D23" s="9">
        <v>8902854</v>
      </c>
      <c r="E23" s="58">
        <f t="shared" si="0"/>
        <v>8457710.2999999989</v>
      </c>
      <c r="F23" s="59">
        <v>8038667.6500000013</v>
      </c>
      <c r="G23" s="9">
        <v>6674669.8600000003</v>
      </c>
      <c r="H23" s="9"/>
      <c r="I23" s="13"/>
      <c r="J23" s="13">
        <f t="shared" si="1"/>
        <v>0.78918166066766338</v>
      </c>
      <c r="K23" s="13">
        <f t="shared" si="2"/>
        <v>0</v>
      </c>
      <c r="L23" s="15">
        <f t="shared" si="3"/>
        <v>2228184.1399999997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58">
        <f t="shared" si="0"/>
        <v>5153563.75</v>
      </c>
      <c r="F24" s="59">
        <v>4396673.59</v>
      </c>
      <c r="G24" s="9">
        <v>3141831.25</v>
      </c>
      <c r="H24" s="9"/>
      <c r="I24" s="13"/>
      <c r="J24" s="13">
        <f t="shared" si="1"/>
        <v>0.60964245372922765</v>
      </c>
      <c r="K24" s="13">
        <f t="shared" si="2"/>
        <v>0</v>
      </c>
      <c r="L24" s="15">
        <f t="shared" si="3"/>
        <v>2282973.75</v>
      </c>
    </row>
    <row r="25" spans="2:12" ht="20.100000000000001" customHeight="1" x14ac:dyDescent="0.25">
      <c r="B25" s="7" t="s">
        <v>35</v>
      </c>
      <c r="C25" s="9">
        <v>9654599</v>
      </c>
      <c r="D25" s="9">
        <v>23880636</v>
      </c>
      <c r="E25" s="58">
        <f t="shared" si="0"/>
        <v>22686603.199999999</v>
      </c>
      <c r="F25" s="59">
        <v>19133965.380000003</v>
      </c>
      <c r="G25" s="9">
        <v>14543644.380000001</v>
      </c>
      <c r="H25" s="9"/>
      <c r="I25" s="13"/>
      <c r="J25" s="13">
        <f t="shared" si="1"/>
        <v>0.64106751688591268</v>
      </c>
      <c r="K25" s="13">
        <f t="shared" si="2"/>
        <v>0</v>
      </c>
      <c r="L25" s="15">
        <f t="shared" si="3"/>
        <v>9336991.6199999992</v>
      </c>
    </row>
    <row r="26" spans="2:12" ht="20.100000000000001" customHeight="1" x14ac:dyDescent="0.25">
      <c r="B26" s="7" t="s">
        <v>36</v>
      </c>
      <c r="C26" s="9">
        <v>6737178</v>
      </c>
      <c r="D26" s="9">
        <v>10940055</v>
      </c>
      <c r="E26" s="58">
        <f t="shared" si="0"/>
        <v>10393051.25</v>
      </c>
      <c r="F26" s="59">
        <v>4666702.8999999985</v>
      </c>
      <c r="G26" s="9">
        <v>2360132.0499999993</v>
      </c>
      <c r="H26" s="9"/>
      <c r="I26" s="13"/>
      <c r="J26" s="13">
        <f t="shared" si="1"/>
        <v>0.22708750233479311</v>
      </c>
      <c r="K26" s="13">
        <f t="shared" si="2"/>
        <v>0</v>
      </c>
      <c r="L26" s="15">
        <f t="shared" si="3"/>
        <v>8579922.9500000011</v>
      </c>
    </row>
    <row r="27" spans="2:12" ht="20.100000000000001" customHeight="1" x14ac:dyDescent="0.25">
      <c r="B27" s="7" t="s">
        <v>37</v>
      </c>
      <c r="C27" s="9">
        <v>4517491</v>
      </c>
      <c r="D27" s="9">
        <v>8048809</v>
      </c>
      <c r="E27" s="58">
        <f t="shared" si="0"/>
        <v>7646367.5499999998</v>
      </c>
      <c r="F27" s="59">
        <v>6278357.1999999974</v>
      </c>
      <c r="G27" s="9">
        <v>5912985.8699999982</v>
      </c>
      <c r="H27" s="9"/>
      <c r="I27" s="13"/>
      <c r="J27" s="13">
        <f t="shared" si="1"/>
        <v>0.77330651859653254</v>
      </c>
      <c r="K27" s="13">
        <f t="shared" si="2"/>
        <v>0</v>
      </c>
      <c r="L27" s="15">
        <f t="shared" si="3"/>
        <v>2135823.1300000018</v>
      </c>
    </row>
    <row r="28" spans="2:12" ht="20.100000000000001" customHeight="1" x14ac:dyDescent="0.25">
      <c r="B28" s="7" t="s">
        <v>38</v>
      </c>
      <c r="C28" s="9">
        <v>5676691</v>
      </c>
      <c r="D28" s="9">
        <v>9633865</v>
      </c>
      <c r="E28" s="58">
        <f t="shared" si="0"/>
        <v>9152170.75</v>
      </c>
      <c r="F28" s="59">
        <v>7401970.3300000001</v>
      </c>
      <c r="G28" s="9">
        <v>6642062.6899999995</v>
      </c>
      <c r="H28" s="9"/>
      <c r="I28" s="13"/>
      <c r="J28" s="13">
        <f t="shared" si="1"/>
        <v>0.72573631670934458</v>
      </c>
      <c r="K28" s="13">
        <f t="shared" si="2"/>
        <v>0</v>
      </c>
      <c r="L28" s="15">
        <f t="shared" si="3"/>
        <v>2991802.3100000005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58">
        <f t="shared" si="0"/>
        <v>1630476.4</v>
      </c>
      <c r="F29" s="59">
        <v>1275647.3400000001</v>
      </c>
      <c r="G29" s="9">
        <v>1026024.66</v>
      </c>
      <c r="H29" s="9"/>
      <c r="I29" s="13"/>
      <c r="J29" s="13">
        <f t="shared" si="1"/>
        <v>0.62927906224217667</v>
      </c>
      <c r="K29" s="13">
        <f t="shared" si="2"/>
        <v>0</v>
      </c>
      <c r="L29" s="15">
        <f t="shared" si="3"/>
        <v>690267.34</v>
      </c>
    </row>
    <row r="30" spans="2:12" ht="20.100000000000001" customHeight="1" x14ac:dyDescent="0.25">
      <c r="B30" s="7" t="s">
        <v>40</v>
      </c>
      <c r="C30" s="9">
        <v>2747476</v>
      </c>
      <c r="D30" s="9">
        <v>4767040</v>
      </c>
      <c r="E30" s="58">
        <f t="shared" si="0"/>
        <v>4528687</v>
      </c>
      <c r="F30" s="59">
        <v>3535907.0100000002</v>
      </c>
      <c r="G30" s="9">
        <v>2409924.31</v>
      </c>
      <c r="H30" s="9"/>
      <c r="I30" s="13"/>
      <c r="J30" s="13">
        <f t="shared" si="1"/>
        <v>0.53214636162755347</v>
      </c>
      <c r="K30" s="13">
        <f t="shared" si="2"/>
        <v>0</v>
      </c>
      <c r="L30" s="15">
        <f t="shared" si="3"/>
        <v>2357115.69</v>
      </c>
    </row>
    <row r="31" spans="2:12" ht="20.100000000000001" customHeight="1" x14ac:dyDescent="0.25">
      <c r="B31" s="7" t="s">
        <v>41</v>
      </c>
      <c r="C31" s="9">
        <v>2756867</v>
      </c>
      <c r="D31" s="9">
        <v>6976870</v>
      </c>
      <c r="E31" s="58">
        <f t="shared" si="0"/>
        <v>6628025.5</v>
      </c>
      <c r="F31" s="59">
        <v>6334987.2400000002</v>
      </c>
      <c r="G31" s="9">
        <v>4366592.24</v>
      </c>
      <c r="H31" s="9"/>
      <c r="I31" s="13"/>
      <c r="J31" s="13">
        <f t="shared" si="1"/>
        <v>0.65880739897575835</v>
      </c>
      <c r="K31" s="13">
        <f t="shared" si="2"/>
        <v>0</v>
      </c>
      <c r="L31" s="15">
        <f t="shared" si="3"/>
        <v>2610277.7599999998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58">
        <f t="shared" si="0"/>
        <v>3859626.6999999997</v>
      </c>
      <c r="F32" s="59">
        <v>1936111.0999999999</v>
      </c>
      <c r="G32" s="9">
        <v>1935891.4999999998</v>
      </c>
      <c r="H32" s="9"/>
      <c r="I32" s="13"/>
      <c r="J32" s="13">
        <f t="shared" si="1"/>
        <v>0.50157480255797793</v>
      </c>
      <c r="K32" s="13">
        <f t="shared" si="2"/>
        <v>0</v>
      </c>
      <c r="L32" s="15">
        <f t="shared" si="3"/>
        <v>2126874.5</v>
      </c>
    </row>
    <row r="33" spans="2:12" ht="20.100000000000001" customHeight="1" x14ac:dyDescent="0.25">
      <c r="B33" s="7" t="s">
        <v>43</v>
      </c>
      <c r="C33" s="9">
        <v>2204673</v>
      </c>
      <c r="D33" s="9">
        <v>2327214</v>
      </c>
      <c r="E33" s="58">
        <f t="shared" si="0"/>
        <v>2210852.2999999998</v>
      </c>
      <c r="F33" s="59">
        <v>1945159.9900000002</v>
      </c>
      <c r="G33" s="9">
        <v>1879184.4800000004</v>
      </c>
      <c r="H33" s="9"/>
      <c r="I33" s="13"/>
      <c r="J33" s="13">
        <f t="shared" si="1"/>
        <v>0.84998191873785534</v>
      </c>
      <c r="K33" s="13">
        <f t="shared" si="2"/>
        <v>0</v>
      </c>
      <c r="L33" s="15">
        <f t="shared" si="3"/>
        <v>448029.51999999955</v>
      </c>
    </row>
    <row r="34" spans="2:12" ht="20.100000000000001" customHeight="1" x14ac:dyDescent="0.25">
      <c r="B34" s="7" t="s">
        <v>44</v>
      </c>
      <c r="C34" s="9">
        <v>2233315</v>
      </c>
      <c r="D34" s="9">
        <v>2058009</v>
      </c>
      <c r="E34" s="58">
        <f t="shared" si="0"/>
        <v>1955107.5499999998</v>
      </c>
      <c r="F34" s="59">
        <v>1546742.66</v>
      </c>
      <c r="G34" s="9">
        <v>992712.98999999987</v>
      </c>
      <c r="H34" s="9"/>
      <c r="I34" s="13"/>
      <c r="J34" s="13">
        <f t="shared" si="1"/>
        <v>0.50775364761902742</v>
      </c>
      <c r="K34" s="13">
        <f t="shared" si="2"/>
        <v>0</v>
      </c>
      <c r="L34" s="15">
        <f t="shared" si="3"/>
        <v>1065296.0100000002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58">
        <f t="shared" si="0"/>
        <v>5060794.3499999996</v>
      </c>
      <c r="F35" s="59">
        <v>4749648.53</v>
      </c>
      <c r="G35" s="9">
        <v>3194618.3200000003</v>
      </c>
      <c r="H35" s="9"/>
      <c r="I35" s="13"/>
      <c r="J35" s="13">
        <f t="shared" si="1"/>
        <v>0.63124839680553324</v>
      </c>
      <c r="K35" s="13">
        <f t="shared" si="2"/>
        <v>0</v>
      </c>
      <c r="L35" s="15">
        <f t="shared" si="3"/>
        <v>2132534.6799999997</v>
      </c>
    </row>
    <row r="36" spans="2:12" ht="20.100000000000001" customHeight="1" x14ac:dyDescent="0.25">
      <c r="B36" s="7" t="s">
        <v>46</v>
      </c>
      <c r="C36" s="9">
        <v>1203795</v>
      </c>
      <c r="D36" s="9">
        <v>19300620</v>
      </c>
      <c r="E36" s="58">
        <f t="shared" si="0"/>
        <v>18335588</v>
      </c>
      <c r="F36" s="59">
        <v>18191069.73</v>
      </c>
      <c r="G36" s="9">
        <v>2864047.95</v>
      </c>
      <c r="H36" s="9"/>
      <c r="I36" s="13"/>
      <c r="J36" s="13">
        <f t="shared" si="1"/>
        <v>0.1562015873175161</v>
      </c>
      <c r="K36" s="13">
        <f t="shared" si="2"/>
        <v>0</v>
      </c>
      <c r="L36" s="15">
        <f t="shared" si="3"/>
        <v>16436572.050000001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58">
        <f t="shared" si="0"/>
        <v>967493.25</v>
      </c>
      <c r="F37" s="59">
        <v>921341.89000000013</v>
      </c>
      <c r="G37" s="9">
        <v>913493.7300000001</v>
      </c>
      <c r="H37" s="9"/>
      <c r="I37" s="13"/>
      <c r="J37" s="13">
        <f t="shared" si="1"/>
        <v>0.94418615323672805</v>
      </c>
      <c r="K37" s="13">
        <f t="shared" si="2"/>
        <v>0</v>
      </c>
      <c r="L37" s="15">
        <f t="shared" si="3"/>
        <v>104921.2699999999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58">
        <f t="shared" si="0"/>
        <v>7197218</v>
      </c>
      <c r="F38" s="59">
        <v>6539881.379999999</v>
      </c>
      <c r="G38" s="9">
        <v>4989085.84</v>
      </c>
      <c r="H38" s="9"/>
      <c r="I38" s="13"/>
      <c r="J38" s="13">
        <f t="shared" si="1"/>
        <v>0.69319643228814243</v>
      </c>
      <c r="K38" s="13">
        <f t="shared" si="2"/>
        <v>0</v>
      </c>
      <c r="L38" s="15">
        <f t="shared" si="3"/>
        <v>2586934.16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58">
        <f t="shared" si="0"/>
        <v>821969.39999999991</v>
      </c>
      <c r="F39" s="59">
        <v>240190.84999999998</v>
      </c>
      <c r="G39" s="9">
        <v>228555.11</v>
      </c>
      <c r="H39" s="9"/>
      <c r="I39" s="13"/>
      <c r="J39" s="13">
        <f t="shared" si="1"/>
        <v>0.27805793013705865</v>
      </c>
      <c r="K39" s="13">
        <f t="shared" si="2"/>
        <v>0</v>
      </c>
      <c r="L39" s="15">
        <f t="shared" si="3"/>
        <v>636676.89</v>
      </c>
    </row>
    <row r="40" spans="2:12" ht="20.100000000000001" customHeight="1" x14ac:dyDescent="0.25">
      <c r="B40" s="7" t="s">
        <v>50</v>
      </c>
      <c r="C40" s="9">
        <v>958257</v>
      </c>
      <c r="D40" s="9">
        <v>5244121</v>
      </c>
      <c r="E40" s="58">
        <f t="shared" si="0"/>
        <v>4981913.95</v>
      </c>
      <c r="F40" s="59">
        <v>3792768.51</v>
      </c>
      <c r="G40" s="9">
        <v>2930444.4400000004</v>
      </c>
      <c r="H40" s="9"/>
      <c r="I40" s="13"/>
      <c r="J40" s="13">
        <f t="shared" si="1"/>
        <v>0.58821659093489564</v>
      </c>
      <c r="K40" s="13">
        <f t="shared" si="2"/>
        <v>0</v>
      </c>
      <c r="L40" s="15">
        <f t="shared" si="3"/>
        <v>2313676.5599999996</v>
      </c>
    </row>
    <row r="41" spans="2:12" ht="20.100000000000001" customHeight="1" x14ac:dyDescent="0.25">
      <c r="B41" s="7" t="s">
        <v>51</v>
      </c>
      <c r="C41" s="9">
        <v>4507711</v>
      </c>
      <c r="D41" s="9">
        <v>6943141</v>
      </c>
      <c r="E41" s="58">
        <f t="shared" si="0"/>
        <v>6595982.9499999993</v>
      </c>
      <c r="F41" s="59">
        <v>6704656.8899999997</v>
      </c>
      <c r="G41" s="9">
        <v>6655495.1499999994</v>
      </c>
      <c r="H41" s="9"/>
      <c r="I41" s="13"/>
      <c r="J41" s="13">
        <f t="shared" si="1"/>
        <v>1.0090224914847605</v>
      </c>
      <c r="K41" s="13">
        <f t="shared" si="2"/>
        <v>0</v>
      </c>
      <c r="L41" s="15">
        <f t="shared" si="3"/>
        <v>287645.85000000056</v>
      </c>
    </row>
    <row r="42" spans="2:12" ht="20.100000000000001" customHeight="1" x14ac:dyDescent="0.25">
      <c r="B42" s="7" t="s">
        <v>52</v>
      </c>
      <c r="C42" s="9">
        <v>5232694</v>
      </c>
      <c r="D42" s="9">
        <v>8280939</v>
      </c>
      <c r="E42" s="58">
        <f t="shared" si="0"/>
        <v>7866891.0499999998</v>
      </c>
      <c r="F42" s="59">
        <v>7951803.5300000012</v>
      </c>
      <c r="G42" s="9">
        <v>7718566.5400000019</v>
      </c>
      <c r="H42" s="9"/>
      <c r="I42" s="13"/>
      <c r="J42" s="13">
        <f t="shared" si="1"/>
        <v>0.98114572719295534</v>
      </c>
      <c r="K42" s="13">
        <f t="shared" si="2"/>
        <v>0</v>
      </c>
      <c r="L42" s="15">
        <f t="shared" si="3"/>
        <v>562372.4599999981</v>
      </c>
    </row>
    <row r="43" spans="2:12" ht="20.100000000000001" customHeight="1" x14ac:dyDescent="0.25">
      <c r="B43" s="7" t="s">
        <v>53</v>
      </c>
      <c r="C43" s="9">
        <v>7382104</v>
      </c>
      <c r="D43" s="9">
        <v>16898930</v>
      </c>
      <c r="E43" s="58">
        <f t="shared" si="0"/>
        <v>16053982.5</v>
      </c>
      <c r="F43" s="59">
        <v>8415814.5399999991</v>
      </c>
      <c r="G43" s="9">
        <v>7298918.7599999988</v>
      </c>
      <c r="H43" s="9"/>
      <c r="I43" s="13"/>
      <c r="J43" s="13">
        <f t="shared" si="1"/>
        <v>0.45464848114790202</v>
      </c>
      <c r="K43" s="13">
        <f t="shared" si="2"/>
        <v>0</v>
      </c>
      <c r="L43" s="15">
        <f t="shared" si="3"/>
        <v>9600011.2400000021</v>
      </c>
    </row>
    <row r="44" spans="2:12" ht="20.100000000000001" customHeight="1" x14ac:dyDescent="0.25">
      <c r="B44" s="7" t="s">
        <v>54</v>
      </c>
      <c r="C44" s="9">
        <v>436415</v>
      </c>
      <c r="D44" s="9">
        <v>9665320</v>
      </c>
      <c r="E44" s="58">
        <f t="shared" si="0"/>
        <v>9182053</v>
      </c>
      <c r="F44" s="59">
        <v>7733289.0499999989</v>
      </c>
      <c r="G44" s="9">
        <v>6616676.0799999991</v>
      </c>
      <c r="H44" s="9"/>
      <c r="I44" s="13"/>
      <c r="J44" s="13">
        <f t="shared" si="1"/>
        <v>0.72060965886387274</v>
      </c>
      <c r="K44" s="13">
        <f t="shared" si="2"/>
        <v>0</v>
      </c>
      <c r="L44" s="15">
        <f t="shared" si="3"/>
        <v>3048643.9200000009</v>
      </c>
    </row>
    <row r="45" spans="2:12" ht="23.25" customHeight="1" x14ac:dyDescent="0.25">
      <c r="B45" s="52" t="s">
        <v>4</v>
      </c>
      <c r="C45" s="53">
        <f t="shared" ref="C45:H45" si="4">SUM(C13:C44)</f>
        <v>214674734</v>
      </c>
      <c r="D45" s="53">
        <f t="shared" si="4"/>
        <v>324031692</v>
      </c>
      <c r="E45" s="53">
        <f t="shared" si="4"/>
        <v>307830075.40000004</v>
      </c>
      <c r="F45" s="53">
        <f t="shared" si="4"/>
        <v>257458283.36999997</v>
      </c>
      <c r="G45" s="53">
        <f t="shared" si="4"/>
        <v>201977479.41</v>
      </c>
      <c r="H45" s="53">
        <f t="shared" si="4"/>
        <v>0</v>
      </c>
      <c r="I45" s="54">
        <f>IF(ISERROR(+#REF!/E45)=TRUE,0,++#REF!/E45)</f>
        <v>0</v>
      </c>
      <c r="J45" s="54">
        <f>IF(ISERROR(+G45/E45)=TRUE,0,++G45/E45)</f>
        <v>0.65613302776717564</v>
      </c>
      <c r="K45" s="54">
        <f>IF(ISERROR(+H45/E45)=TRUE,0,++H45/E45)</f>
        <v>0</v>
      </c>
      <c r="L45" s="55">
        <f>SUM(L13:L44)</f>
        <v>122054212.58999999</v>
      </c>
    </row>
    <row r="46" spans="2:12" x14ac:dyDescent="0.2">
      <c r="B46" s="11" t="s">
        <v>62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OCTUB</v>
      </c>
      <c r="K51" s="23"/>
    </row>
    <row r="52" spans="2:11" s="22" customFormat="1" x14ac:dyDescent="0.25">
      <c r="B52" s="22" t="s">
        <v>56</v>
      </c>
      <c r="C52" s="39">
        <f>+C45/$C$50</f>
        <v>214.674734</v>
      </c>
      <c r="D52" s="39">
        <f>+D45/$C$50</f>
        <v>324.03169200000002</v>
      </c>
      <c r="E52" s="39">
        <f>+E45/$C$50</f>
        <v>307.83007540000006</v>
      </c>
      <c r="F52" s="39">
        <f>+F45/$C$50</f>
        <v>257.45828336999995</v>
      </c>
      <c r="G52" s="39">
        <f>+G45/$C$50</f>
        <v>201.97747941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45" zoomScaleNormal="145" workbookViewId="0">
      <selection activeCell="E13" sqref="E13:E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41">
        <v>0</v>
      </c>
      <c r="D13" s="41">
        <v>59817770</v>
      </c>
      <c r="E13" s="62">
        <f>D13*99%-1</f>
        <v>59219591.299999997</v>
      </c>
      <c r="F13" s="62">
        <v>124250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59817770</v>
      </c>
    </row>
    <row r="14" spans="1:13" ht="20.100000000000001" customHeight="1" x14ac:dyDescent="0.25">
      <c r="B14" s="25" t="s">
        <v>25</v>
      </c>
      <c r="C14" s="42">
        <v>0</v>
      </c>
      <c r="D14" s="42">
        <v>279196</v>
      </c>
      <c r="E14" s="63">
        <f>D14*99%-1</f>
        <v>276403.03999999998</v>
      </c>
      <c r="F14" s="63">
        <v>235000</v>
      </c>
      <c r="G14" s="42">
        <v>0</v>
      </c>
      <c r="H14" s="26"/>
      <c r="I14" s="27"/>
      <c r="J14" s="13">
        <f t="shared" ref="J14:J16" si="0">IF(ISERROR(+G14/E14)=TRUE,0,++G14/E14)</f>
        <v>0</v>
      </c>
      <c r="K14" s="13">
        <f t="shared" ref="K14:K16" si="1">IF(ISERROR(+H14/E14)=TRUE,0,++H14/E14)</f>
        <v>0</v>
      </c>
      <c r="L14" s="15">
        <f t="shared" ref="L14:L16" si="2">+D14-G14</f>
        <v>279196</v>
      </c>
    </row>
    <row r="15" spans="1:13" ht="20.100000000000001" customHeight="1" x14ac:dyDescent="0.25">
      <c r="B15" s="25" t="s">
        <v>59</v>
      </c>
      <c r="C15" s="42">
        <v>0</v>
      </c>
      <c r="D15" s="42">
        <v>323118</v>
      </c>
      <c r="E15" s="63">
        <f>D15*99%-1</f>
        <v>319885.82</v>
      </c>
      <c r="F15" s="63">
        <v>21000</v>
      </c>
      <c r="G15" s="42">
        <v>21000</v>
      </c>
      <c r="H15" s="26"/>
      <c r="I15" s="27"/>
      <c r="J15" s="13">
        <f t="shared" si="0"/>
        <v>6.5648424178352136E-2</v>
      </c>
      <c r="K15" s="13">
        <f t="shared" si="1"/>
        <v>0</v>
      </c>
      <c r="L15" s="15">
        <f t="shared" si="2"/>
        <v>302118</v>
      </c>
    </row>
    <row r="16" spans="1:13" ht="20.100000000000001" customHeight="1" x14ac:dyDescent="0.25">
      <c r="B16" s="25" t="s">
        <v>38</v>
      </c>
      <c r="C16" s="42">
        <v>0</v>
      </c>
      <c r="D16" s="42">
        <v>145070</v>
      </c>
      <c r="E16" s="63">
        <f>D16*99%-1</f>
        <v>143618.29999999999</v>
      </c>
      <c r="F16" s="63">
        <v>0</v>
      </c>
      <c r="G16" s="42">
        <v>0</v>
      </c>
      <c r="H16" s="26"/>
      <c r="I16" s="27"/>
      <c r="J16" s="13">
        <f t="shared" si="0"/>
        <v>0</v>
      </c>
      <c r="K16" s="13">
        <f t="shared" si="1"/>
        <v>0</v>
      </c>
      <c r="L16" s="15">
        <f t="shared" si="2"/>
        <v>145070</v>
      </c>
    </row>
    <row r="17" spans="2:12" ht="20.100000000000001" customHeight="1" x14ac:dyDescent="0.25">
      <c r="B17" s="7" t="s">
        <v>47</v>
      </c>
      <c r="C17" s="43">
        <v>249028005</v>
      </c>
      <c r="D17" s="42">
        <v>160584951</v>
      </c>
      <c r="E17" s="63">
        <f>D17*99%-1</f>
        <v>158979100.49000001</v>
      </c>
      <c r="F17" s="64">
        <v>4181594.4000000004</v>
      </c>
      <c r="G17" s="43">
        <v>4108094.4000000004</v>
      </c>
      <c r="H17" s="9"/>
      <c r="I17" s="13"/>
      <c r="J17" s="13">
        <f t="shared" ref="J17:J18" si="3">IF(ISERROR(+G17/E17)=TRUE,0,++G17/E17)</f>
        <v>2.5840468258646391E-2</v>
      </c>
      <c r="K17" s="13">
        <f t="shared" ref="K17:K18" si="4">IF(ISERROR(+H17/E17)=TRUE,0,++H17/E17)</f>
        <v>0</v>
      </c>
      <c r="L17" s="15">
        <f t="shared" ref="L17:L18" si="5">+D17-G17</f>
        <v>156476856.59999999</v>
      </c>
    </row>
    <row r="18" spans="2:12" ht="20.100000000000001" customHeight="1" x14ac:dyDescent="0.25">
      <c r="B18" s="7" t="s">
        <v>51</v>
      </c>
      <c r="C18" s="43">
        <v>0</v>
      </c>
      <c r="D18" s="43">
        <v>25067</v>
      </c>
      <c r="E18" s="64">
        <f>D18*99%-1</f>
        <v>24815.329999999998</v>
      </c>
      <c r="F18" s="64">
        <v>0</v>
      </c>
      <c r="G18" s="43">
        <v>0</v>
      </c>
      <c r="H18" s="9"/>
      <c r="I18" s="13">
        <f>IF(ISERROR(+#REF!/E18)=TRUE,0,++#REF!/E18)</f>
        <v>0</v>
      </c>
      <c r="J18" s="13">
        <f t="shared" si="3"/>
        <v>0</v>
      </c>
      <c r="K18" s="13">
        <f t="shared" si="4"/>
        <v>0</v>
      </c>
      <c r="L18" s="15">
        <f t="shared" si="5"/>
        <v>25067</v>
      </c>
    </row>
    <row r="19" spans="2:12" ht="20.100000000000001" customHeight="1" x14ac:dyDescent="0.25">
      <c r="B19" s="7" t="s">
        <v>52</v>
      </c>
      <c r="C19" s="43">
        <v>0</v>
      </c>
      <c r="D19" s="43">
        <v>79104</v>
      </c>
      <c r="E19" s="64">
        <f>D19*99%-1</f>
        <v>78311.960000000006</v>
      </c>
      <c r="F19" s="64">
        <v>0</v>
      </c>
      <c r="G19" s="43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79104</v>
      </c>
    </row>
    <row r="20" spans="2:12" ht="23.25" customHeight="1" x14ac:dyDescent="0.25">
      <c r="B20" s="52" t="s">
        <v>4</v>
      </c>
      <c r="C20" s="65">
        <f t="shared" ref="C20:H20" si="6">SUM(C13:C19)</f>
        <v>249028005</v>
      </c>
      <c r="D20" s="65">
        <f t="shared" si="6"/>
        <v>221254276</v>
      </c>
      <c r="E20" s="65">
        <f t="shared" si="6"/>
        <v>219041726.24000001</v>
      </c>
      <c r="F20" s="65">
        <f t="shared" si="6"/>
        <v>4561844.4000000004</v>
      </c>
      <c r="G20" s="65">
        <f t="shared" si="6"/>
        <v>4129094.4000000004</v>
      </c>
      <c r="H20" s="53">
        <f t="shared" si="6"/>
        <v>0</v>
      </c>
      <c r="I20" s="54">
        <f>IF(ISERROR(+#REF!/E20)=TRUE,0,++#REF!/E20)</f>
        <v>0</v>
      </c>
      <c r="J20" s="54">
        <f>IF(ISERROR(+G20/E20)=TRUE,0,++G20/E20)</f>
        <v>1.8850720686321779E-2</v>
      </c>
      <c r="K20" s="54">
        <f>IF(ISERROR(+H20/E20)=TRUE,0,++H20/E20)</f>
        <v>0</v>
      </c>
      <c r="L20" s="55">
        <f>SUM(L13:L19)</f>
        <v>217125181.59999999</v>
      </c>
    </row>
    <row r="21" spans="2:12" x14ac:dyDescent="0.2">
      <c r="B21" s="11" t="s">
        <v>62</v>
      </c>
    </row>
    <row r="22" spans="2:12" s="20" customFormat="1" x14ac:dyDescent="0.25">
      <c r="K22" s="24"/>
    </row>
    <row r="23" spans="2:12" s="20" customFormat="1" x14ac:dyDescent="0.25">
      <c r="K23" s="24"/>
    </row>
    <row r="24" spans="2:12" s="22" customFormat="1" x14ac:dyDescent="0.25">
      <c r="K24" s="23"/>
    </row>
    <row r="25" spans="2:12" s="22" customFormat="1" x14ac:dyDescent="0.25">
      <c r="B25" s="22">
        <v>1000000</v>
      </c>
      <c r="K25" s="23"/>
    </row>
    <row r="26" spans="2:12" s="22" customFormat="1" ht="30" x14ac:dyDescent="0.25">
      <c r="B26" s="30" t="s">
        <v>55</v>
      </c>
      <c r="C26" s="30" t="s">
        <v>3</v>
      </c>
      <c r="D26" s="30" t="s">
        <v>2</v>
      </c>
      <c r="E26" s="31" t="s">
        <v>18</v>
      </c>
      <c r="F26" s="31" t="s">
        <v>57</v>
      </c>
      <c r="G26" s="31" t="str">
        <f>MID(G11,1,25)</f>
        <v>DEVENGADO
AL MES DE OCTUB</v>
      </c>
      <c r="K26" s="23"/>
    </row>
    <row r="27" spans="2:12" s="22" customFormat="1" x14ac:dyDescent="0.25">
      <c r="B27" s="22" t="s">
        <v>56</v>
      </c>
      <c r="C27" s="39">
        <f>+C20/$B$25</f>
        <v>249.02800500000001</v>
      </c>
      <c r="D27" s="39">
        <f t="shared" ref="D27:G27" si="7">+D20/$B$25</f>
        <v>221.254276</v>
      </c>
      <c r="E27" s="39">
        <f t="shared" si="7"/>
        <v>219.04172624</v>
      </c>
      <c r="F27" s="39">
        <f t="shared" si="7"/>
        <v>4.5618444</v>
      </c>
      <c r="G27" s="39">
        <f t="shared" si="7"/>
        <v>4.1290944000000005</v>
      </c>
      <c r="K27" s="23"/>
    </row>
    <row r="28" spans="2:12" s="22" customFormat="1" x14ac:dyDescent="0.25">
      <c r="C28" s="39"/>
      <c r="D28" s="39"/>
      <c r="E28" s="39"/>
      <c r="F28" s="39"/>
      <c r="G28" s="39"/>
      <c r="K28" s="23"/>
    </row>
    <row r="29" spans="2:12" s="22" customFormat="1" x14ac:dyDescent="0.25">
      <c r="C29" s="39"/>
      <c r="D29" s="39"/>
      <c r="E29" s="39"/>
      <c r="F29" s="39"/>
      <c r="G29" s="39"/>
      <c r="K29" s="23"/>
    </row>
    <row r="30" spans="2:12" s="22" customFormat="1" x14ac:dyDescent="0.25">
      <c r="C30" s="39"/>
      <c r="D30" s="39"/>
      <c r="E30" s="39"/>
      <c r="F30" s="39"/>
      <c r="G30" s="39"/>
      <c r="K30" s="23"/>
    </row>
    <row r="31" spans="2:12" s="22" customFormat="1" x14ac:dyDescent="0.25">
      <c r="K31" s="23"/>
    </row>
    <row r="32" spans="2:12" s="22" customFormat="1" x14ac:dyDescent="0.25">
      <c r="K32" s="23"/>
    </row>
    <row r="33" spans="11:11" s="22" customFormat="1" x14ac:dyDescent="0.25">
      <c r="K33" s="23"/>
    </row>
    <row r="34" spans="11:11" s="22" customFormat="1" x14ac:dyDescent="0.25">
      <c r="K3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17" t="s">
        <v>23</v>
      </c>
      <c r="C13" s="44">
        <v>0</v>
      </c>
      <c r="D13" s="44">
        <v>5260607</v>
      </c>
      <c r="E13" s="60">
        <f>D13*99%-1</f>
        <v>5207999.93</v>
      </c>
      <c r="F13" s="60">
        <v>3486776.6899999995</v>
      </c>
      <c r="G13" s="41">
        <v>1492626.79</v>
      </c>
      <c r="H13" s="8"/>
      <c r="I13" s="12">
        <f>IF(ISERROR(+#REF!/E13)=TRUE,0,++#REF!/E13)</f>
        <v>0</v>
      </c>
      <c r="J13" s="12">
        <f>IF(ISERROR(+G13/E13)=TRUE,0,++G13/E13)</f>
        <v>0.28660269010410683</v>
      </c>
      <c r="K13" s="12">
        <f>IF(ISERROR(+H13/E13)=TRUE,0,++H13/E13)</f>
        <v>0</v>
      </c>
      <c r="L13" s="14">
        <f>+D13-G13</f>
        <v>3767980.21</v>
      </c>
    </row>
    <row r="14" spans="1:13" ht="20.100000000000001" customHeight="1" x14ac:dyDescent="0.25">
      <c r="B14" s="29" t="s">
        <v>24</v>
      </c>
      <c r="C14" s="45">
        <v>0</v>
      </c>
      <c r="D14" s="45">
        <v>6755268</v>
      </c>
      <c r="E14" s="61">
        <f>D14*99%-1</f>
        <v>6687714.3200000003</v>
      </c>
      <c r="F14" s="61">
        <v>3989335.5000000005</v>
      </c>
      <c r="G14" s="42">
        <v>3170357.580000001</v>
      </c>
      <c r="H14" s="26"/>
      <c r="I14" s="27"/>
      <c r="J14" s="27">
        <f t="shared" ref="J14:J44" si="0">IF(ISERROR(+G14/E14)=TRUE,0,++G14/E14)</f>
        <v>0.4740569689884721</v>
      </c>
      <c r="K14" s="27">
        <f t="shared" ref="K14:K44" si="1">IF(ISERROR(+H14/E14)=TRUE,0,++H14/E14)</f>
        <v>0</v>
      </c>
      <c r="L14" s="28">
        <f t="shared" ref="L14:L44" si="2">+D14-G14</f>
        <v>3584910.419999999</v>
      </c>
    </row>
    <row r="15" spans="1:13" ht="20.100000000000001" customHeight="1" x14ac:dyDescent="0.25">
      <c r="B15" s="29" t="s">
        <v>25</v>
      </c>
      <c r="C15" s="45">
        <v>0</v>
      </c>
      <c r="D15" s="45">
        <v>12007776</v>
      </c>
      <c r="E15" s="61">
        <f>D15*99%-1</f>
        <v>11887697.24</v>
      </c>
      <c r="F15" s="61">
        <v>10430904.909999998</v>
      </c>
      <c r="G15" s="42">
        <v>8816916.3999999985</v>
      </c>
      <c r="H15" s="26"/>
      <c r="I15" s="27"/>
      <c r="J15" s="27">
        <f t="shared" si="0"/>
        <v>0.74168413124895483</v>
      </c>
      <c r="K15" s="27">
        <f t="shared" si="1"/>
        <v>0</v>
      </c>
      <c r="L15" s="28">
        <f t="shared" si="2"/>
        <v>3190859.6000000015</v>
      </c>
    </row>
    <row r="16" spans="1:13" ht="20.100000000000001" customHeight="1" x14ac:dyDescent="0.25">
      <c r="B16" s="29" t="s">
        <v>26</v>
      </c>
      <c r="C16" s="45">
        <v>0</v>
      </c>
      <c r="D16" s="45">
        <v>11298001</v>
      </c>
      <c r="E16" s="61">
        <f>D16*99%-1</f>
        <v>11185019.99</v>
      </c>
      <c r="F16" s="61">
        <v>11057152.100000001</v>
      </c>
      <c r="G16" s="42">
        <v>9972515.0899999999</v>
      </c>
      <c r="H16" s="26"/>
      <c r="I16" s="27"/>
      <c r="J16" s="27">
        <f t="shared" si="0"/>
        <v>0.89159564300430005</v>
      </c>
      <c r="K16" s="27">
        <f t="shared" si="1"/>
        <v>0</v>
      </c>
      <c r="L16" s="28">
        <f t="shared" si="2"/>
        <v>1325485.9100000001</v>
      </c>
    </row>
    <row r="17" spans="2:12" ht="20.100000000000001" customHeight="1" x14ac:dyDescent="0.25">
      <c r="B17" s="29" t="s">
        <v>27</v>
      </c>
      <c r="C17" s="45">
        <v>0</v>
      </c>
      <c r="D17" s="45">
        <v>2378680</v>
      </c>
      <c r="E17" s="61">
        <f>D17*99%-1</f>
        <v>2354892.2000000002</v>
      </c>
      <c r="F17" s="61">
        <v>1890410.9200000002</v>
      </c>
      <c r="G17" s="42">
        <v>1834313.31</v>
      </c>
      <c r="H17" s="26"/>
      <c r="I17" s="27"/>
      <c r="J17" s="27">
        <f t="shared" si="0"/>
        <v>0.77893727364675114</v>
      </c>
      <c r="K17" s="27">
        <f t="shared" si="1"/>
        <v>0</v>
      </c>
      <c r="L17" s="28">
        <f t="shared" si="2"/>
        <v>544366.68999999994</v>
      </c>
    </row>
    <row r="18" spans="2:12" ht="20.100000000000001" customHeight="1" x14ac:dyDescent="0.25">
      <c r="B18" s="29" t="s">
        <v>28</v>
      </c>
      <c r="C18" s="45">
        <v>0</v>
      </c>
      <c r="D18" s="45">
        <v>31497568</v>
      </c>
      <c r="E18" s="61">
        <f>D18*99%-1</f>
        <v>31182591.32</v>
      </c>
      <c r="F18" s="61">
        <v>25651767.480000015</v>
      </c>
      <c r="G18" s="42">
        <v>24168057.060000002</v>
      </c>
      <c r="H18" s="26"/>
      <c r="I18" s="27"/>
      <c r="J18" s="27">
        <f t="shared" si="0"/>
        <v>0.77504966832243372</v>
      </c>
      <c r="K18" s="27">
        <f t="shared" si="1"/>
        <v>0</v>
      </c>
      <c r="L18" s="28">
        <f t="shared" si="2"/>
        <v>7329510.9399999976</v>
      </c>
    </row>
    <row r="19" spans="2:12" ht="20.100000000000001" customHeight="1" x14ac:dyDescent="0.25">
      <c r="B19" s="29" t="s">
        <v>29</v>
      </c>
      <c r="C19" s="45">
        <v>0</v>
      </c>
      <c r="D19" s="45">
        <v>23419115</v>
      </c>
      <c r="E19" s="61">
        <f>D19*99%-1</f>
        <v>23184922.850000001</v>
      </c>
      <c r="F19" s="61">
        <v>19289321.329999998</v>
      </c>
      <c r="G19" s="42">
        <v>17095894.100000001</v>
      </c>
      <c r="H19" s="26"/>
      <c r="I19" s="27"/>
      <c r="J19" s="27">
        <f t="shared" si="0"/>
        <v>0.73737118775877231</v>
      </c>
      <c r="K19" s="27">
        <f t="shared" si="1"/>
        <v>0</v>
      </c>
      <c r="L19" s="28">
        <f t="shared" si="2"/>
        <v>6323220.8999999985</v>
      </c>
    </row>
    <row r="20" spans="2:12" ht="20.100000000000001" customHeight="1" x14ac:dyDescent="0.25">
      <c r="B20" s="29" t="s">
        <v>30</v>
      </c>
      <c r="C20" s="45">
        <v>0</v>
      </c>
      <c r="D20" s="45">
        <v>32831755</v>
      </c>
      <c r="E20" s="61">
        <f>D20*99%-1</f>
        <v>32503436.449999999</v>
      </c>
      <c r="F20" s="61">
        <v>30810770.279999994</v>
      </c>
      <c r="G20" s="42">
        <v>25607940.260000002</v>
      </c>
      <c r="H20" s="26"/>
      <c r="I20" s="27"/>
      <c r="J20" s="27">
        <f t="shared" si="0"/>
        <v>0.78785331819891313</v>
      </c>
      <c r="K20" s="27">
        <f t="shared" si="1"/>
        <v>0</v>
      </c>
      <c r="L20" s="28">
        <f t="shared" si="2"/>
        <v>7223814.7399999984</v>
      </c>
    </row>
    <row r="21" spans="2:12" ht="20.100000000000001" customHeight="1" x14ac:dyDescent="0.25">
      <c r="B21" s="29" t="s">
        <v>31</v>
      </c>
      <c r="C21" s="45">
        <v>0</v>
      </c>
      <c r="D21" s="45">
        <v>8172016</v>
      </c>
      <c r="E21" s="61">
        <f>D21*99%-1</f>
        <v>8090294.8399999999</v>
      </c>
      <c r="F21" s="61">
        <v>7197087.5999999987</v>
      </c>
      <c r="G21" s="42">
        <v>5667488.6899999985</v>
      </c>
      <c r="H21" s="26"/>
      <c r="I21" s="27"/>
      <c r="J21" s="27">
        <f t="shared" si="0"/>
        <v>0.70052931346566338</v>
      </c>
      <c r="K21" s="27">
        <f t="shared" si="1"/>
        <v>0</v>
      </c>
      <c r="L21" s="28">
        <f t="shared" si="2"/>
        <v>2504527.3100000015</v>
      </c>
    </row>
    <row r="22" spans="2:12" ht="20.100000000000001" customHeight="1" x14ac:dyDescent="0.25">
      <c r="B22" s="29" t="s">
        <v>32</v>
      </c>
      <c r="C22" s="45">
        <v>0</v>
      </c>
      <c r="D22" s="45">
        <v>14209837</v>
      </c>
      <c r="E22" s="61">
        <f>D22*99%-1</f>
        <v>14067737.629999999</v>
      </c>
      <c r="F22" s="61">
        <v>13397809.530000003</v>
      </c>
      <c r="G22" s="42">
        <v>11292513.169999998</v>
      </c>
      <c r="H22" s="26"/>
      <c r="I22" s="27"/>
      <c r="J22" s="27">
        <f t="shared" si="0"/>
        <v>0.80272418117311728</v>
      </c>
      <c r="K22" s="27">
        <f t="shared" si="1"/>
        <v>0</v>
      </c>
      <c r="L22" s="28">
        <f t="shared" si="2"/>
        <v>2917323.8300000019</v>
      </c>
    </row>
    <row r="23" spans="2:12" ht="20.100000000000001" customHeight="1" x14ac:dyDescent="0.25">
      <c r="B23" s="29" t="s">
        <v>33</v>
      </c>
      <c r="C23" s="45">
        <v>0</v>
      </c>
      <c r="D23" s="45">
        <v>34963579</v>
      </c>
      <c r="E23" s="61">
        <f>D23*99%-1</f>
        <v>34613942.210000001</v>
      </c>
      <c r="F23" s="61">
        <v>33423210.159999996</v>
      </c>
      <c r="G23" s="42">
        <v>30637504.549999997</v>
      </c>
      <c r="H23" s="26"/>
      <c r="I23" s="27"/>
      <c r="J23" s="27">
        <f t="shared" si="0"/>
        <v>0.88512034729025446</v>
      </c>
      <c r="K23" s="27">
        <f t="shared" si="1"/>
        <v>0</v>
      </c>
      <c r="L23" s="28">
        <f t="shared" si="2"/>
        <v>4326074.450000003</v>
      </c>
    </row>
    <row r="24" spans="2:12" ht="20.100000000000001" customHeight="1" x14ac:dyDescent="0.25">
      <c r="B24" s="29" t="s">
        <v>34</v>
      </c>
      <c r="C24" s="45">
        <v>0</v>
      </c>
      <c r="D24" s="45">
        <v>36316379</v>
      </c>
      <c r="E24" s="61">
        <f>D24*99%-1</f>
        <v>35953214.210000001</v>
      </c>
      <c r="F24" s="61">
        <v>30189374.270000007</v>
      </c>
      <c r="G24" s="42">
        <v>22174611.500000007</v>
      </c>
      <c r="H24" s="26"/>
      <c r="I24" s="27"/>
      <c r="J24" s="27">
        <f t="shared" si="0"/>
        <v>0.61676297897817378</v>
      </c>
      <c r="K24" s="27">
        <f t="shared" si="1"/>
        <v>0</v>
      </c>
      <c r="L24" s="28">
        <f t="shared" si="2"/>
        <v>14141767.499999993</v>
      </c>
    </row>
    <row r="25" spans="2:12" ht="20.100000000000001" customHeight="1" x14ac:dyDescent="0.25">
      <c r="B25" s="29" t="s">
        <v>35</v>
      </c>
      <c r="C25" s="45">
        <v>0</v>
      </c>
      <c r="D25" s="45">
        <v>38188341</v>
      </c>
      <c r="E25" s="61">
        <f>D25*99%-1</f>
        <v>37806456.589999996</v>
      </c>
      <c r="F25" s="61">
        <v>31240147.439999994</v>
      </c>
      <c r="G25" s="42">
        <v>23504158.079999991</v>
      </c>
      <c r="H25" s="26"/>
      <c r="I25" s="27"/>
      <c r="J25" s="27">
        <f t="shared" si="0"/>
        <v>0.62169693221704792</v>
      </c>
      <c r="K25" s="27">
        <f t="shared" si="1"/>
        <v>0</v>
      </c>
      <c r="L25" s="28">
        <f t="shared" si="2"/>
        <v>14684182.920000009</v>
      </c>
    </row>
    <row r="26" spans="2:12" ht="20.100000000000001" customHeight="1" x14ac:dyDescent="0.25">
      <c r="B26" s="29" t="s">
        <v>36</v>
      </c>
      <c r="C26" s="45">
        <v>0</v>
      </c>
      <c r="D26" s="45">
        <v>33787646</v>
      </c>
      <c r="E26" s="61">
        <f>D26*99%-1</f>
        <v>33449768.539999999</v>
      </c>
      <c r="F26" s="61">
        <v>33033473.980000004</v>
      </c>
      <c r="G26" s="42">
        <v>26707305.579999998</v>
      </c>
      <c r="H26" s="26"/>
      <c r="I26" s="27"/>
      <c r="J26" s="27">
        <f t="shared" si="0"/>
        <v>0.79843020581929558</v>
      </c>
      <c r="K26" s="27">
        <f t="shared" si="1"/>
        <v>0</v>
      </c>
      <c r="L26" s="28">
        <f t="shared" si="2"/>
        <v>7080340.4200000018</v>
      </c>
    </row>
    <row r="27" spans="2:12" ht="20.100000000000001" customHeight="1" x14ac:dyDescent="0.25">
      <c r="B27" s="29" t="s">
        <v>37</v>
      </c>
      <c r="C27" s="45">
        <v>0</v>
      </c>
      <c r="D27" s="45">
        <v>7943690</v>
      </c>
      <c r="E27" s="61">
        <f>D27*99%-1</f>
        <v>7864252.0999999996</v>
      </c>
      <c r="F27" s="61">
        <v>7673732.4699999997</v>
      </c>
      <c r="G27" s="42">
        <v>5912346.5600000005</v>
      </c>
      <c r="H27" s="26"/>
      <c r="I27" s="27"/>
      <c r="J27" s="27">
        <f t="shared" si="0"/>
        <v>0.75180023285367481</v>
      </c>
      <c r="K27" s="27">
        <f t="shared" si="1"/>
        <v>0</v>
      </c>
      <c r="L27" s="28">
        <f t="shared" si="2"/>
        <v>2031343.4399999995</v>
      </c>
    </row>
    <row r="28" spans="2:12" ht="20.100000000000001" customHeight="1" x14ac:dyDescent="0.25">
      <c r="B28" s="29" t="s">
        <v>38</v>
      </c>
      <c r="C28" s="45">
        <v>0</v>
      </c>
      <c r="D28" s="45">
        <v>6872397</v>
      </c>
      <c r="E28" s="61">
        <f>D28*99%-1</f>
        <v>6803672.0300000003</v>
      </c>
      <c r="F28" s="61">
        <v>6828440.6800000016</v>
      </c>
      <c r="G28" s="42">
        <v>6207503.4400000004</v>
      </c>
      <c r="H28" s="26"/>
      <c r="I28" s="27"/>
      <c r="J28" s="27">
        <f t="shared" si="0"/>
        <v>0.91237546616426191</v>
      </c>
      <c r="K28" s="27">
        <f t="shared" si="1"/>
        <v>0</v>
      </c>
      <c r="L28" s="28">
        <f t="shared" si="2"/>
        <v>664893.55999999959</v>
      </c>
    </row>
    <row r="29" spans="2:12" ht="20.100000000000001" customHeight="1" x14ac:dyDescent="0.25">
      <c r="B29" s="29" t="s">
        <v>39</v>
      </c>
      <c r="C29" s="45">
        <v>0</v>
      </c>
      <c r="D29" s="45">
        <v>5349576</v>
      </c>
      <c r="E29" s="61">
        <f>D29*99%-1</f>
        <v>5296079.24</v>
      </c>
      <c r="F29" s="61">
        <v>4916973.2299999995</v>
      </c>
      <c r="G29" s="42">
        <v>4240466.5799999991</v>
      </c>
      <c r="H29" s="26"/>
      <c r="I29" s="27"/>
      <c r="J29" s="27">
        <f t="shared" si="0"/>
        <v>0.80068035009234473</v>
      </c>
      <c r="K29" s="27">
        <f t="shared" si="1"/>
        <v>0</v>
      </c>
      <c r="L29" s="28">
        <f t="shared" si="2"/>
        <v>1109109.4200000009</v>
      </c>
    </row>
    <row r="30" spans="2:12" ht="20.100000000000001" customHeight="1" x14ac:dyDescent="0.25">
      <c r="B30" s="29" t="s">
        <v>40</v>
      </c>
      <c r="C30" s="45">
        <v>0</v>
      </c>
      <c r="D30" s="45">
        <v>6647782</v>
      </c>
      <c r="E30" s="61">
        <f>D30*99%-1</f>
        <v>6581303.1799999997</v>
      </c>
      <c r="F30" s="61">
        <v>5515655.9899999984</v>
      </c>
      <c r="G30" s="42">
        <v>4019227.58</v>
      </c>
      <c r="H30" s="26"/>
      <c r="I30" s="27"/>
      <c r="J30" s="27">
        <f t="shared" si="0"/>
        <v>0.61070390925220985</v>
      </c>
      <c r="K30" s="27">
        <f t="shared" si="1"/>
        <v>0</v>
      </c>
      <c r="L30" s="28">
        <f t="shared" si="2"/>
        <v>2628554.42</v>
      </c>
    </row>
    <row r="31" spans="2:12" ht="20.100000000000001" customHeight="1" x14ac:dyDescent="0.25">
      <c r="B31" s="29" t="s">
        <v>41</v>
      </c>
      <c r="C31" s="45">
        <v>0</v>
      </c>
      <c r="D31" s="45">
        <v>18308221</v>
      </c>
      <c r="E31" s="61">
        <f>D31*99%-1</f>
        <v>18125137.789999999</v>
      </c>
      <c r="F31" s="61">
        <v>17113350.02</v>
      </c>
      <c r="G31" s="42">
        <v>14279024.959999999</v>
      </c>
      <c r="H31" s="26"/>
      <c r="I31" s="27"/>
      <c r="J31" s="27">
        <f t="shared" si="0"/>
        <v>0.7878022846192112</v>
      </c>
      <c r="K31" s="27">
        <f t="shared" si="1"/>
        <v>0</v>
      </c>
      <c r="L31" s="28">
        <f t="shared" si="2"/>
        <v>4029196.040000001</v>
      </c>
    </row>
    <row r="32" spans="2:12" ht="20.100000000000001" customHeight="1" x14ac:dyDescent="0.25">
      <c r="B32" s="29" t="s">
        <v>42</v>
      </c>
      <c r="C32" s="45">
        <v>0</v>
      </c>
      <c r="D32" s="45">
        <v>6453063</v>
      </c>
      <c r="E32" s="61">
        <f>D32*99%-1</f>
        <v>6388531.3700000001</v>
      </c>
      <c r="F32" s="61">
        <v>5264285.75</v>
      </c>
      <c r="G32" s="42">
        <v>4399034.17</v>
      </c>
      <c r="H32" s="26"/>
      <c r="I32" s="27"/>
      <c r="J32" s="27">
        <f t="shared" si="0"/>
        <v>0.68858301152867307</v>
      </c>
      <c r="K32" s="27">
        <f t="shared" si="1"/>
        <v>0</v>
      </c>
      <c r="L32" s="28">
        <f t="shared" si="2"/>
        <v>2054028.83</v>
      </c>
    </row>
    <row r="33" spans="2:12" ht="20.100000000000001" customHeight="1" x14ac:dyDescent="0.25">
      <c r="B33" s="29" t="s">
        <v>43</v>
      </c>
      <c r="C33" s="45">
        <v>0</v>
      </c>
      <c r="D33" s="45">
        <v>3732211</v>
      </c>
      <c r="E33" s="61">
        <f>D33*99%-1</f>
        <v>3694887.89</v>
      </c>
      <c r="F33" s="61">
        <v>3603225.38</v>
      </c>
      <c r="G33" s="42">
        <v>3145395.1599999997</v>
      </c>
      <c r="H33" s="26"/>
      <c r="I33" s="27"/>
      <c r="J33" s="27">
        <f t="shared" si="0"/>
        <v>0.85128297627455207</v>
      </c>
      <c r="K33" s="27">
        <f t="shared" si="1"/>
        <v>0</v>
      </c>
      <c r="L33" s="28">
        <f t="shared" si="2"/>
        <v>586815.84000000032</v>
      </c>
    </row>
    <row r="34" spans="2:12" ht="20.100000000000001" customHeight="1" x14ac:dyDescent="0.25">
      <c r="B34" s="29" t="s">
        <v>44</v>
      </c>
      <c r="C34" s="45">
        <v>0</v>
      </c>
      <c r="D34" s="45">
        <v>12142152</v>
      </c>
      <c r="E34" s="61">
        <f>D34*99%-1</f>
        <v>12020729.48</v>
      </c>
      <c r="F34" s="61">
        <v>10106021.790000001</v>
      </c>
      <c r="G34" s="42">
        <v>8240410.5599999996</v>
      </c>
      <c r="H34" s="26"/>
      <c r="I34" s="27"/>
      <c r="J34" s="27">
        <f t="shared" si="0"/>
        <v>0.68551667964164176</v>
      </c>
      <c r="K34" s="27">
        <f t="shared" si="1"/>
        <v>0</v>
      </c>
      <c r="L34" s="28">
        <f t="shared" si="2"/>
        <v>3901741.4400000004</v>
      </c>
    </row>
    <row r="35" spans="2:12" ht="20.100000000000001" customHeight="1" x14ac:dyDescent="0.25">
      <c r="B35" s="29" t="s">
        <v>45</v>
      </c>
      <c r="C35" s="45">
        <v>0</v>
      </c>
      <c r="D35" s="45">
        <v>7001593</v>
      </c>
      <c r="E35" s="61">
        <f>D35*99%-1</f>
        <v>6931576.0700000003</v>
      </c>
      <c r="F35" s="61">
        <v>5356665.46</v>
      </c>
      <c r="G35" s="42">
        <v>4637196.8099999977</v>
      </c>
      <c r="H35" s="26"/>
      <c r="I35" s="27"/>
      <c r="J35" s="27">
        <f t="shared" si="0"/>
        <v>0.66899602098718614</v>
      </c>
      <c r="K35" s="27">
        <f t="shared" si="1"/>
        <v>0</v>
      </c>
      <c r="L35" s="28">
        <f t="shared" si="2"/>
        <v>2364396.1900000023</v>
      </c>
    </row>
    <row r="36" spans="2:12" ht="20.100000000000001" customHeight="1" x14ac:dyDescent="0.25">
      <c r="B36" s="29" t="s">
        <v>58</v>
      </c>
      <c r="C36" s="45">
        <v>0</v>
      </c>
      <c r="D36" s="45">
        <v>99045</v>
      </c>
      <c r="E36" s="61">
        <f>D36*99%-1</f>
        <v>98053.55</v>
      </c>
      <c r="F36" s="61">
        <v>76412.709999999992</v>
      </c>
      <c r="G36" s="42">
        <v>63631.41</v>
      </c>
      <c r="H36" s="26"/>
      <c r="I36" s="27"/>
      <c r="J36" s="27">
        <f t="shared" si="0"/>
        <v>0.64894549967849202</v>
      </c>
      <c r="K36" s="27">
        <f t="shared" si="1"/>
        <v>0</v>
      </c>
      <c r="L36" s="28">
        <f t="shared" si="2"/>
        <v>35413.589999999997</v>
      </c>
    </row>
    <row r="37" spans="2:12" ht="20.100000000000001" customHeight="1" x14ac:dyDescent="0.25">
      <c r="B37" s="29" t="s">
        <v>47</v>
      </c>
      <c r="C37" s="45">
        <v>0</v>
      </c>
      <c r="D37" s="45">
        <v>0</v>
      </c>
      <c r="E37" s="61">
        <f>D37*99%-1</f>
        <v>-1</v>
      </c>
      <c r="F37" s="61">
        <v>0</v>
      </c>
      <c r="G37" s="42">
        <v>0</v>
      </c>
      <c r="H37" s="26"/>
      <c r="I37" s="27"/>
      <c r="J37" s="27">
        <f t="shared" ref="J37:J39" si="3">IF(ISERROR(+G37/E37)=TRUE,0,++G37/E37)</f>
        <v>0</v>
      </c>
      <c r="K37" s="27">
        <f t="shared" ref="K37:K39" si="4">IF(ISERROR(+H37/E37)=TRUE,0,++H37/E37)</f>
        <v>0</v>
      </c>
      <c r="L37" s="28">
        <f t="shared" ref="L37:L39" si="5">+D37-G37</f>
        <v>0</v>
      </c>
    </row>
    <row r="38" spans="2:12" ht="20.100000000000001" customHeight="1" x14ac:dyDescent="0.25">
      <c r="B38" s="29" t="s">
        <v>48</v>
      </c>
      <c r="C38" s="45">
        <v>0</v>
      </c>
      <c r="D38" s="45">
        <v>53368605</v>
      </c>
      <c r="E38" s="61">
        <f>D38*99%-1</f>
        <v>52834917.950000003</v>
      </c>
      <c r="F38" s="61">
        <v>47220568.909999989</v>
      </c>
      <c r="G38" s="42">
        <v>37214549.830000013</v>
      </c>
      <c r="H38" s="26"/>
      <c r="I38" s="27"/>
      <c r="J38" s="27">
        <f t="shared" si="3"/>
        <v>0.7043552119304467</v>
      </c>
      <c r="K38" s="27">
        <f t="shared" si="4"/>
        <v>0</v>
      </c>
      <c r="L38" s="28">
        <f t="shared" si="5"/>
        <v>16154055.169999987</v>
      </c>
    </row>
    <row r="39" spans="2:12" ht="20.100000000000001" customHeight="1" x14ac:dyDescent="0.25">
      <c r="B39" s="29" t="s">
        <v>49</v>
      </c>
      <c r="C39" s="45">
        <v>0</v>
      </c>
      <c r="D39" s="45">
        <v>3082337</v>
      </c>
      <c r="E39" s="61">
        <f>D39*99%-1</f>
        <v>3051512.63</v>
      </c>
      <c r="F39" s="61">
        <v>2660495.71</v>
      </c>
      <c r="G39" s="42">
        <v>2313635.13</v>
      </c>
      <c r="H39" s="26"/>
      <c r="I39" s="27"/>
      <c r="J39" s="27">
        <f t="shared" si="3"/>
        <v>0.7581928736765543</v>
      </c>
      <c r="K39" s="27">
        <f t="shared" si="4"/>
        <v>0</v>
      </c>
      <c r="L39" s="28">
        <f t="shared" si="5"/>
        <v>768701.87000000011</v>
      </c>
    </row>
    <row r="40" spans="2:12" ht="20.100000000000001" customHeight="1" x14ac:dyDescent="0.25">
      <c r="B40" s="29" t="s">
        <v>50</v>
      </c>
      <c r="C40" s="45">
        <v>0</v>
      </c>
      <c r="D40" s="45">
        <v>13840436</v>
      </c>
      <c r="E40" s="61">
        <f>D40*99%-1</f>
        <v>13702030.640000001</v>
      </c>
      <c r="F40" s="61">
        <v>12726439.029999999</v>
      </c>
      <c r="G40" s="42">
        <v>10958622.850000005</v>
      </c>
      <c r="H40" s="26"/>
      <c r="I40" s="27"/>
      <c r="J40" s="27">
        <f t="shared" si="0"/>
        <v>0.79978093305446041</v>
      </c>
      <c r="K40" s="27">
        <f t="shared" si="1"/>
        <v>0</v>
      </c>
      <c r="L40" s="28">
        <f t="shared" si="2"/>
        <v>2881813.1499999948</v>
      </c>
    </row>
    <row r="41" spans="2:12" ht="20.100000000000001" customHeight="1" x14ac:dyDescent="0.25">
      <c r="B41" s="29" t="s">
        <v>51</v>
      </c>
      <c r="C41" s="45">
        <v>0</v>
      </c>
      <c r="D41" s="45">
        <v>19896206</v>
      </c>
      <c r="E41" s="61">
        <f>D41*99%-1</f>
        <v>19697242.940000001</v>
      </c>
      <c r="F41" s="61">
        <v>15780020.6</v>
      </c>
      <c r="G41" s="42">
        <v>10749941.639999995</v>
      </c>
      <c r="H41" s="26"/>
      <c r="I41" s="27"/>
      <c r="J41" s="27">
        <f t="shared" si="0"/>
        <v>0.54575869692756063</v>
      </c>
      <c r="K41" s="27">
        <f t="shared" si="1"/>
        <v>0</v>
      </c>
      <c r="L41" s="28">
        <f t="shared" si="2"/>
        <v>9146264.360000005</v>
      </c>
    </row>
    <row r="42" spans="2:12" ht="20.100000000000001" customHeight="1" x14ac:dyDescent="0.25">
      <c r="B42" s="29" t="s">
        <v>52</v>
      </c>
      <c r="C42" s="45">
        <v>0</v>
      </c>
      <c r="D42" s="45">
        <v>24802739</v>
      </c>
      <c r="E42" s="61">
        <f>D42*99%-1</f>
        <v>24554710.609999999</v>
      </c>
      <c r="F42" s="61">
        <v>18909363.990000002</v>
      </c>
      <c r="G42" s="42">
        <v>16945434.659999996</v>
      </c>
      <c r="H42" s="26"/>
      <c r="I42" s="27"/>
      <c r="J42" s="27">
        <f t="shared" si="0"/>
        <v>0.6901093207386001</v>
      </c>
      <c r="K42" s="27">
        <f t="shared" si="1"/>
        <v>0</v>
      </c>
      <c r="L42" s="28">
        <f t="shared" si="2"/>
        <v>7857304.3400000036</v>
      </c>
    </row>
    <row r="43" spans="2:12" ht="20.100000000000001" customHeight="1" x14ac:dyDescent="0.25">
      <c r="B43" s="29" t="s">
        <v>53</v>
      </c>
      <c r="C43" s="45">
        <v>0</v>
      </c>
      <c r="D43" s="45">
        <v>22560234</v>
      </c>
      <c r="E43" s="61">
        <f>D43*99%-1</f>
        <v>22334630.66</v>
      </c>
      <c r="F43" s="61">
        <v>13398259.979999999</v>
      </c>
      <c r="G43" s="42">
        <v>9279370.5299999993</v>
      </c>
      <c r="H43" s="26"/>
      <c r="I43" s="27"/>
      <c r="J43" s="27">
        <f t="shared" si="0"/>
        <v>0.41547006848959461</v>
      </c>
      <c r="K43" s="27">
        <f t="shared" si="1"/>
        <v>0</v>
      </c>
      <c r="L43" s="28">
        <f t="shared" si="2"/>
        <v>13280863.470000001</v>
      </c>
    </row>
    <row r="44" spans="2:12" ht="20.100000000000001" customHeight="1" x14ac:dyDescent="0.25">
      <c r="B44" s="29" t="s">
        <v>54</v>
      </c>
      <c r="C44" s="45">
        <v>0</v>
      </c>
      <c r="D44" s="45">
        <v>12418355</v>
      </c>
      <c r="E44" s="61">
        <f>D44*99%-1</f>
        <v>12294170.449999999</v>
      </c>
      <c r="F44" s="61">
        <v>4217182.8400000008</v>
      </c>
      <c r="G44" s="42">
        <v>2852831.08</v>
      </c>
      <c r="H44" s="26"/>
      <c r="I44" s="27"/>
      <c r="J44" s="27">
        <f t="shared" si="0"/>
        <v>0.23204746441432331</v>
      </c>
      <c r="K44" s="27">
        <f t="shared" si="1"/>
        <v>0</v>
      </c>
      <c r="L44" s="28">
        <f t="shared" si="2"/>
        <v>9565523.9199999999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 t="shared" ref="D45:G45" si="6">SUM(D13:D44)</f>
        <v>515605210</v>
      </c>
      <c r="E45" s="65">
        <f t="shared" si="6"/>
        <v>510449125.9000001</v>
      </c>
      <c r="F45" s="65">
        <f t="shared" si="6"/>
        <v>436454636.7299999</v>
      </c>
      <c r="G45" s="65">
        <f t="shared" si="6"/>
        <v>357600825.10999995</v>
      </c>
      <c r="H45" s="53">
        <f t="shared" ref="H45" si="7">SUM(H13:H44)</f>
        <v>0</v>
      </c>
      <c r="I45" s="54">
        <f>IF(ISERROR(+#REF!/E45)=TRUE,0,++#REF!/E45)</f>
        <v>0</v>
      </c>
      <c r="J45" s="54">
        <f>IF(ISERROR(+G45/E45)=TRUE,0,++G45/E45)</f>
        <v>0.7005611469693378</v>
      </c>
      <c r="K45" s="54">
        <f>IF(ISERROR(+H45/E45)=TRUE,0,++H45/E45)</f>
        <v>0</v>
      </c>
      <c r="L45" s="55">
        <f>SUM(L13:L44)</f>
        <v>158004384.88999999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OCTUB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515.60521000000006</v>
      </c>
      <c r="E52" s="40">
        <f>+E45/$C$50</f>
        <v>510.44912590000007</v>
      </c>
      <c r="F52" s="40">
        <f>+F45/$C$50</f>
        <v>436.45463672999989</v>
      </c>
      <c r="G52" s="40">
        <f>+G45/$C$50</f>
        <v>357.60082510999996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46.5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17" t="s">
        <v>51</v>
      </c>
      <c r="C13" s="18">
        <v>0</v>
      </c>
      <c r="D13" s="18">
        <v>231290</v>
      </c>
      <c r="E13" s="90">
        <f>D13*99%-1</f>
        <v>228976.1</v>
      </c>
      <c r="F13" s="73">
        <v>182608.87</v>
      </c>
      <c r="G13" s="8">
        <v>162553.44</v>
      </c>
      <c r="H13" s="8"/>
      <c r="I13" s="12">
        <f>IF(ISERROR(+#REF!/E13)=TRUE,0,++#REF!/E13)</f>
        <v>0</v>
      </c>
      <c r="J13" s="12">
        <f>IF(ISERROR(+G13/E13)=TRUE,0,++G13/E13)</f>
        <v>0.70991444085212385</v>
      </c>
      <c r="K13" s="12">
        <f>IF(ISERROR(+H13/E13)=TRUE,0,++H13/E13)</f>
        <v>0</v>
      </c>
      <c r="L13" s="14">
        <f>+D13-G13</f>
        <v>68736.56</v>
      </c>
    </row>
    <row r="14" spans="1:13" ht="20.100000000000001" customHeight="1" x14ac:dyDescent="0.25">
      <c r="B14" s="16" t="s">
        <v>52</v>
      </c>
      <c r="C14" s="19">
        <v>0</v>
      </c>
      <c r="D14" s="19">
        <v>654102</v>
      </c>
      <c r="E14" s="59">
        <f t="shared" ref="E14:E16" si="0">D14*99%-1</f>
        <v>647559.98</v>
      </c>
      <c r="F14" s="59">
        <v>654078.28</v>
      </c>
      <c r="G14" s="9">
        <v>654078.28</v>
      </c>
      <c r="H14" s="9"/>
      <c r="I14" s="13">
        <f>IF(ISERROR(+#REF!/E14)=TRUE,0,++#REF!/E14)</f>
        <v>0</v>
      </c>
      <c r="J14" s="13">
        <f>IF(ISERROR(+G14/E14)=TRUE,0,++G14/E14)</f>
        <v>1.0100659401465792</v>
      </c>
      <c r="K14" s="13">
        <f>IF(ISERROR(+H14/E14)=TRUE,0,++H14/E14)</f>
        <v>0</v>
      </c>
      <c r="L14" s="15">
        <f>+D14-G14</f>
        <v>23.71999999997206</v>
      </c>
    </row>
    <row r="15" spans="1:13" ht="20.100000000000001" customHeight="1" x14ac:dyDescent="0.25">
      <c r="B15" s="16" t="s">
        <v>53</v>
      </c>
      <c r="C15" s="19">
        <v>0</v>
      </c>
      <c r="D15" s="19">
        <v>739042</v>
      </c>
      <c r="E15" s="59">
        <f t="shared" si="0"/>
        <v>731650.58</v>
      </c>
      <c r="F15" s="59">
        <v>727939.57000000007</v>
      </c>
      <c r="G15" s="9">
        <v>717939.57000000007</v>
      </c>
      <c r="H15" s="9"/>
      <c r="I15" s="13">
        <f>IF(ISERROR(+#REF!/E15)=TRUE,0,++#REF!/E15)</f>
        <v>0</v>
      </c>
      <c r="J15" s="13">
        <f>IF(ISERROR(+G15/E15)=TRUE,0,++G15/E15)</f>
        <v>0.98126016656748927</v>
      </c>
      <c r="K15" s="13">
        <f>IF(ISERROR(+H15/E15)=TRUE,0,++H15/E15)</f>
        <v>0</v>
      </c>
      <c r="L15" s="15">
        <f>+D15-G15</f>
        <v>21102.429999999935</v>
      </c>
    </row>
    <row r="16" spans="1:13" ht="20.100000000000001" customHeight="1" x14ac:dyDescent="0.25">
      <c r="B16" s="68" t="s">
        <v>54</v>
      </c>
      <c r="C16" s="69">
        <v>0</v>
      </c>
      <c r="D16" s="69">
        <v>188799</v>
      </c>
      <c r="E16" s="74">
        <f t="shared" si="0"/>
        <v>186910.01</v>
      </c>
      <c r="F16" s="74">
        <v>188624.13999999998</v>
      </c>
      <c r="G16" s="70">
        <v>157794.51999999999</v>
      </c>
      <c r="H16" s="70"/>
      <c r="I16" s="71">
        <f>IF(ISERROR(+#REF!/E16)=TRUE,0,++#REF!/E16)</f>
        <v>0</v>
      </c>
      <c r="J16" s="71">
        <f>IF(ISERROR(+G16/E16)=TRUE,0,++G16/E16)</f>
        <v>0.84422722999158784</v>
      </c>
      <c r="K16" s="71">
        <f>IF(ISERROR(+H16/E16)=TRUE,0,++H16/E16)</f>
        <v>0</v>
      </c>
      <c r="L16" s="72">
        <f>+D16-G16</f>
        <v>31004.48000000001</v>
      </c>
    </row>
    <row r="17" spans="2:12" ht="23.25" customHeight="1" x14ac:dyDescent="0.25">
      <c r="B17" s="52" t="s">
        <v>4</v>
      </c>
      <c r="C17" s="65">
        <f t="shared" ref="C17:H17" si="1">SUM(C13:C16)</f>
        <v>0</v>
      </c>
      <c r="D17" s="65">
        <f t="shared" si="1"/>
        <v>1813233</v>
      </c>
      <c r="E17" s="65">
        <f t="shared" si="1"/>
        <v>1795096.67</v>
      </c>
      <c r="F17" s="65">
        <f t="shared" si="1"/>
        <v>1753250.86</v>
      </c>
      <c r="G17" s="65">
        <f t="shared" si="1"/>
        <v>1692365.81</v>
      </c>
      <c r="H17" s="53">
        <f t="shared" si="1"/>
        <v>0</v>
      </c>
      <c r="I17" s="54">
        <f>IF(ISERROR(+#REF!/E17)=TRUE,0,++#REF!/E17)</f>
        <v>0</v>
      </c>
      <c r="J17" s="54">
        <f>IF(ISERROR(+G17/E17)=TRUE,0,++G17/E17)</f>
        <v>0.94277140517451918</v>
      </c>
      <c r="K17" s="54">
        <f>IF(ISERROR(+H17/E17)=TRUE,0,++H17/E17)</f>
        <v>0</v>
      </c>
      <c r="L17" s="55">
        <f>SUM(L13:L16)</f>
        <v>120867.18999999992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OCTUB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1.8132330000000001</v>
      </c>
      <c r="E24" s="40">
        <f>+E17/$C$22</f>
        <v>1.7950966699999999</v>
      </c>
      <c r="F24" s="40">
        <f>+F17/$C$22</f>
        <v>1.7532508600000001</v>
      </c>
      <c r="G24" s="40">
        <f>+G17/$C$22</f>
        <v>1.6923658100000001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2020-01-06T20:41:43Z</dcterms:modified>
</cp:coreProperties>
</file>