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9\12. Diciiembre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E16" i="7" l="1"/>
  <c r="E15" i="7"/>
  <c r="E14" i="7"/>
  <c r="E13" i="7"/>
  <c r="E44" i="6"/>
  <c r="E43" i="6"/>
  <c r="E42" i="6"/>
  <c r="E41" i="6"/>
  <c r="E40" i="6"/>
  <c r="E39" i="6"/>
  <c r="E38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9" i="5"/>
  <c r="E18" i="5"/>
  <c r="E17" i="5"/>
  <c r="E16" i="5"/>
  <c r="E15" i="5"/>
  <c r="E14" i="5"/>
  <c r="E13" i="5"/>
  <c r="E42" i="4"/>
  <c r="E40" i="4"/>
  <c r="E37" i="4"/>
  <c r="E33" i="4"/>
  <c r="E31" i="4"/>
  <c r="E20" i="4"/>
  <c r="E16" i="4"/>
  <c r="E42" i="1"/>
  <c r="E41" i="1"/>
  <c r="E40" i="1"/>
  <c r="E25" i="1"/>
  <c r="E23" i="1"/>
  <c r="E22" i="1"/>
  <c r="E19" i="1"/>
  <c r="E44" i="1"/>
  <c r="E43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1" i="1"/>
  <c r="E20" i="1"/>
  <c r="E18" i="1"/>
  <c r="E17" i="1"/>
  <c r="E16" i="1"/>
  <c r="E15" i="1"/>
  <c r="E14" i="1"/>
  <c r="E13" i="1"/>
  <c r="E44" i="4"/>
  <c r="E43" i="4"/>
  <c r="E41" i="4"/>
  <c r="E39" i="4"/>
  <c r="E38" i="4"/>
  <c r="E36" i="4"/>
  <c r="E35" i="4"/>
  <c r="E34" i="4"/>
  <c r="E32" i="4"/>
  <c r="E30" i="4"/>
  <c r="E29" i="4"/>
  <c r="E28" i="4"/>
  <c r="E27" i="4"/>
  <c r="E26" i="4"/>
  <c r="E25" i="4"/>
  <c r="E24" i="4"/>
  <c r="E23" i="4"/>
  <c r="E22" i="4"/>
  <c r="E21" i="4"/>
  <c r="E19" i="4"/>
  <c r="E18" i="4"/>
  <c r="E17" i="4"/>
  <c r="E15" i="4"/>
  <c r="E14" i="4"/>
  <c r="E13" i="4"/>
  <c r="C45" i="6" l="1"/>
  <c r="D45" i="6"/>
  <c r="J37" i="6" l="1"/>
  <c r="E45" i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52" i="6"/>
  <c r="D52" i="6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<sst xmlns="http://schemas.openxmlformats.org/spreadsheetml/2006/main" count="233" uniqueCount="63">
  <si>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</si>
  <si>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</si>
  <si>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</si>
  <si>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</si>
  <si>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</si>
  <si>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</si>
  <si>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</si>
  <si>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</si>
  <si>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</si>
  <si>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</si>
  <si>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</si>
  <si>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</si>
  <si>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</si>
  <si>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</si>
  <si>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</si>
  <si>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</si>
  <si>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</si>
  <si>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</si>
  <si>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</si>
  <si>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</si>
  <si>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</si>
  <si>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</si>
  <si>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</si>
  <si>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</si>
  <si>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</si>
  <si>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</si>
  <si>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</si>
  <si>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</si>
  <si>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</si>
  <si>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</si>
  <si>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</si>
  <si>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</si>
  <si>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</si>
  <si>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</si>
  <si>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</si>
  <si>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</si>
  <si>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</si>
  <si>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</si>
  <si>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</si>
  <si>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</si>
  <si>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</si>
  <si>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</si>
  <si>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</si>
  <si>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</si>
  <si>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</si>
  <si>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</si>
  <si>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</si>
  <si>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</si>
  <si>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</si>
  <si>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</si>
  <si>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</si>
  <si>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</si>
  <si>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</si>
  <si>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</si>
  <si>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</si>
  <si>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</si>
  <si>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</si>
  <si>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</si>
  <si>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</si>
  <si>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</si>
  <si>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DICIEMBRE - 2019</t>
  </si>
  <si>
    <t>Fuente: SIAF, Consulta Amigable y Base de Datos al 31 de Diciembre del 2019</t>
  </si>
  <si>
    <t>DEVENGADO
AL MES DE DICIEMBRE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</si>
</sst>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9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0" fillId="36" borderId="2" xfId="0" applyNumberFormat="1" applyFill="1" applyBorder="1" applyAlignment="1">
      <alignment vertical="center"/>
    </xf>
    <xf numFmtId="3" fontId="0" fillId="36" borderId="23" xfId="0" applyNumberFormat="1" applyFill="1" applyBorder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DICIE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5522.7187139999996</c:v>
                </c:pt>
                <c:pt idx="2" formatCode="#,##0">
                  <c:v>5479.0391898099988</c:v>
                </c:pt>
                <c:pt idx="3">
                  <c:v>5369.1141680000001</c:v>
                </c:pt>
                <c:pt idx="4">
                  <c:v>5286.6108889999996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47776"/>
        <c:axId val="2073537984"/>
        <c:axId val="0"/>
      </c:bar3DChart>
      <c:catAx>
        <c:axId val="20735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3537984"/>
        <c:crosses val="autoZero"/>
        <c:auto val="1"/>
        <c:lblAlgn val="ctr"/>
        <c:lblOffset val="100"/>
        <c:noMultiLvlLbl val="0"/>
      </c:catAx>
      <c:valAx>
        <c:axId val="2073537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07354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DICIE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397.58524799999998</c:v>
                </c:pt>
                <c:pt idx="2">
                  <c:v>390.59782015600001</c:v>
                </c:pt>
                <c:pt idx="3">
                  <c:v>363.27726100000001</c:v>
                </c:pt>
                <c:pt idx="4">
                  <c:v>353.35144600000001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73551040"/>
        <c:axId val="1999031312"/>
        <c:axId val="0"/>
      </c:bar3DChart>
      <c:catAx>
        <c:axId val="207355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31312"/>
        <c:crosses val="autoZero"/>
        <c:auto val="1"/>
        <c:lblAlgn val="ctr"/>
        <c:lblOffset val="100"/>
        <c:noMultiLvlLbl val="0"/>
      </c:catAx>
      <c:valAx>
        <c:axId val="199903131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0735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DICIE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65.090190000000007</c:v>
                </c:pt>
                <c:pt idx="2">
                  <c:v>65.090182999999996</c:v>
                </c:pt>
                <c:pt idx="3">
                  <c:v>4.9533009999999997</c:v>
                </c:pt>
                <c:pt idx="4">
                  <c:v>4.9293009999999997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5168"/>
        <c:axId val="2108337888"/>
        <c:axId val="0"/>
      </c:bar3DChart>
      <c:catAx>
        <c:axId val="21083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7888"/>
        <c:crosses val="autoZero"/>
        <c:auto val="1"/>
        <c:lblAlgn val="ctr"/>
        <c:lblOffset val="100"/>
        <c:noMultiLvlLbl val="0"/>
      </c:catAx>
      <c:valAx>
        <c:axId val="21083378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10833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DICIE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559.65723300000002</c:v>
                </c:pt>
                <c:pt idx="2">
                  <c:v>559.65720199999998</c:v>
                </c:pt>
                <c:pt idx="3">
                  <c:v>516.88057700000002</c:v>
                </c:pt>
                <c:pt idx="4">
                  <c:v>510.588821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108338432"/>
        <c:axId val="2108335712"/>
        <c:axId val="0"/>
      </c:bar3DChart>
      <c:catAx>
        <c:axId val="210833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8335712"/>
        <c:crosses val="autoZero"/>
        <c:auto val="1"/>
        <c:lblAlgn val="ctr"/>
        <c:lblOffset val="100"/>
        <c:noMultiLvlLbl val="0"/>
      </c:catAx>
      <c:valAx>
        <c:axId val="210833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0833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DICIE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5.0579270000000003</c:v>
                </c:pt>
                <c:pt idx="2">
                  <c:v>5.0579270000000003</c:v>
                </c:pt>
                <c:pt idx="3">
                  <c:v>3.0321189999999998</c:v>
                </c:pt>
                <c:pt idx="4">
                  <c:v>3.0188030000000001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8336256"/>
        <c:axId val="2108333536"/>
        <c:axId val="0"/>
      </c:bar3DChart>
      <c:catAx>
        <c:axId val="21083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3536"/>
        <c:crosses val="autoZero"/>
        <c:auto val="1"/>
        <c:lblAlgn val="ctr"/>
        <c:lblOffset val="100"/>
        <c:noMultiLvlLbl val="0"/>
      </c:catAx>
      <c:valAx>
        <c:axId val="2108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833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F21" sqref="F21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6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6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6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6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13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8">
        <v>3063162855</v>
      </c>
      <c r="D13" s="8">
        <v>1186557887</v>
      </c>
      <c r="E13" s="77">
        <f>(D13*99%)-1</f>
        <v>1174692307.1299999</v>
      </c>
      <c r="F13" s="56">
        <v>1127844792</v>
      </c>
      <c r="G13" s="8">
        <v>1084179186</v>
      </c>
      <c r="H13" s="8"/>
      <c r="I13" s="12">
        <f>IF(ISERROR(+#REF!/E13)=TRUE,0,++#REF!/E13)</f>
        <v>0</v>
      </c>
      <c r="J13" s="12">
        <f>IF(ISERROR(+G13/E13)=TRUE,0,++G13/E13)</f>
        <v>0.92294737900247181</v>
      </c>
      <c r="K13" s="12">
        <f>IF(ISERROR(+H13/E13)=TRUE,0,++H13/E13)</f>
        <v>0</v>
      </c>
      <c r="L13" s="14">
        <f>+D13-G13</f>
        <v>102378701</v>
      </c>
    </row>
    <row r="14" spans="1:13" ht="20.100000000000001" customHeight="1" x14ac:dyDescent="0.25">
      <c r="B14" s="25" t="s">
        <v>24</v>
      </c>
      <c r="C14" s="26">
        <v>33324121</v>
      </c>
      <c r="D14" s="26">
        <v>42379843</v>
      </c>
      <c r="E14" s="78">
        <f t="shared" ref="E14:E44" si="0">(D14*99%)-1</f>
        <v>41956043.57</v>
      </c>
      <c r="F14" s="57">
        <v>41238083</v>
      </c>
      <c r="G14" s="26">
        <v>41005254</v>
      </c>
      <c r="H14" s="26"/>
      <c r="I14" s="27"/>
      <c r="J14" s="27">
        <f t="shared" ref="J14:J44" si="1">IF(ISERROR(+G14/E14)=TRUE,0,++G14/E14)</f>
        <v>0.97733843591773162</v>
      </c>
      <c r="K14" s="27">
        <f t="shared" ref="K14:K44" si="2">IF(ISERROR(+H14/E14)=TRUE,0,++H14/E14)</f>
        <v>0</v>
      </c>
      <c r="L14" s="28">
        <f t="shared" ref="L14:L44" si="3">+D14-G14</f>
        <v>1374589</v>
      </c>
    </row>
    <row r="15" spans="1:13" ht="20.100000000000001" customHeight="1" x14ac:dyDescent="0.25">
      <c r="B15" s="25" t="s">
        <v>25</v>
      </c>
      <c r="C15" s="26">
        <v>41944234</v>
      </c>
      <c r="D15" s="26">
        <v>53780735</v>
      </c>
      <c r="E15" s="78">
        <f t="shared" si="0"/>
        <v>53242926.649999999</v>
      </c>
      <c r="F15" s="57">
        <v>52506263</v>
      </c>
      <c r="G15" s="26">
        <v>51946851</v>
      </c>
      <c r="H15" s="26"/>
      <c r="I15" s="27"/>
      <c r="J15" s="27">
        <f t="shared" si="1"/>
        <v>0.97565731766550068</v>
      </c>
      <c r="K15" s="27">
        <f t="shared" si="2"/>
        <v>0</v>
      </c>
      <c r="L15" s="28">
        <f t="shared" si="3"/>
        <v>1833884</v>
      </c>
    </row>
    <row r="16" spans="1:13" ht="20.100000000000001" customHeight="1" x14ac:dyDescent="0.25">
      <c r="B16" s="25" t="s">
        <v>26</v>
      </c>
      <c r="C16" s="26">
        <v>26878627</v>
      </c>
      <c r="D16" s="26">
        <v>29621151</v>
      </c>
      <c r="E16" s="78">
        <f t="shared" si="0"/>
        <v>29324938.489999998</v>
      </c>
      <c r="F16" s="57">
        <v>29289643</v>
      </c>
      <c r="G16" s="26">
        <v>29010857</v>
      </c>
      <c r="H16" s="26"/>
      <c r="I16" s="27"/>
      <c r="J16" s="27">
        <f t="shared" si="1"/>
        <v>0.98928961129425375</v>
      </c>
      <c r="K16" s="27">
        <f t="shared" si="2"/>
        <v>0</v>
      </c>
      <c r="L16" s="28">
        <f t="shared" si="3"/>
        <v>610294</v>
      </c>
    </row>
    <row r="17" spans="2:12" ht="20.100000000000001" customHeight="1" x14ac:dyDescent="0.25">
      <c r="B17" s="25" t="s">
        <v>27</v>
      </c>
      <c r="C17" s="26">
        <v>34767307</v>
      </c>
      <c r="D17" s="26">
        <v>42024050</v>
      </c>
      <c r="E17" s="78">
        <f t="shared" si="0"/>
        <v>41603808.5</v>
      </c>
      <c r="F17" s="57">
        <v>41318225</v>
      </c>
      <c r="G17" s="26">
        <v>40698941</v>
      </c>
      <c r="H17" s="26"/>
      <c r="I17" s="27"/>
      <c r="J17" s="27">
        <f t="shared" si="1"/>
        <v>0.97825036859305803</v>
      </c>
      <c r="K17" s="27">
        <f t="shared" si="2"/>
        <v>0</v>
      </c>
      <c r="L17" s="28">
        <f t="shared" si="3"/>
        <v>1325109</v>
      </c>
    </row>
    <row r="18" spans="2:12" ht="20.100000000000001" customHeight="1" x14ac:dyDescent="0.25">
      <c r="B18" s="25" t="s">
        <v>28</v>
      </c>
      <c r="C18" s="26">
        <v>154773164</v>
      </c>
      <c r="D18" s="26">
        <v>193189656</v>
      </c>
      <c r="E18" s="78">
        <f t="shared" si="0"/>
        <v>191257758.44</v>
      </c>
      <c r="F18" s="57">
        <v>187170173</v>
      </c>
      <c r="G18" s="26">
        <v>185757390</v>
      </c>
      <c r="H18" s="26"/>
      <c r="I18" s="27"/>
      <c r="J18" s="27">
        <f t="shared" si="1"/>
        <v>0.97124107024539064</v>
      </c>
      <c r="K18" s="27">
        <f t="shared" si="2"/>
        <v>0</v>
      </c>
      <c r="L18" s="28">
        <f t="shared" si="3"/>
        <v>7432266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128907818</v>
      </c>
      <c r="E19" s="78">
        <f>(D19*100%)-1</f>
        <v>128907817</v>
      </c>
      <c r="F19" s="57">
        <v>128086734</v>
      </c>
      <c r="G19" s="26">
        <v>127709915</v>
      </c>
      <c r="H19" s="26"/>
      <c r="I19" s="27"/>
      <c r="J19" s="27">
        <f t="shared" si="1"/>
        <v>0.99070729744806707</v>
      </c>
      <c r="K19" s="27">
        <f t="shared" si="2"/>
        <v>0</v>
      </c>
      <c r="L19" s="28">
        <f t="shared" si="3"/>
        <v>1197903</v>
      </c>
    </row>
    <row r="20" spans="2:12" ht="20.100000000000001" customHeight="1" x14ac:dyDescent="0.25">
      <c r="B20" s="25" t="s">
        <v>30</v>
      </c>
      <c r="C20" s="26">
        <v>132082859</v>
      </c>
      <c r="D20" s="26">
        <v>163519718</v>
      </c>
      <c r="E20" s="78">
        <f t="shared" si="0"/>
        <v>161884519.81999999</v>
      </c>
      <c r="F20" s="57">
        <v>161383895</v>
      </c>
      <c r="G20" s="26">
        <v>161361961</v>
      </c>
      <c r="H20" s="26"/>
      <c r="I20" s="27"/>
      <c r="J20" s="27">
        <f t="shared" si="1"/>
        <v>0.99677202724151126</v>
      </c>
      <c r="K20" s="27">
        <f t="shared" si="2"/>
        <v>0</v>
      </c>
      <c r="L20" s="28">
        <f t="shared" si="3"/>
        <v>2157757</v>
      </c>
    </row>
    <row r="21" spans="2:12" ht="20.100000000000001" customHeight="1" x14ac:dyDescent="0.25">
      <c r="B21" s="25" t="s">
        <v>31</v>
      </c>
      <c r="C21" s="26">
        <v>33826478</v>
      </c>
      <c r="D21" s="26">
        <v>38953122</v>
      </c>
      <c r="E21" s="78">
        <f t="shared" si="0"/>
        <v>38563589.780000001</v>
      </c>
      <c r="F21" s="57">
        <v>38375289</v>
      </c>
      <c r="G21" s="26">
        <v>38373427</v>
      </c>
      <c r="H21" s="26"/>
      <c r="I21" s="27"/>
      <c r="J21" s="27">
        <f t="shared" si="1"/>
        <v>0.99506885170481141</v>
      </c>
      <c r="K21" s="27">
        <f t="shared" si="2"/>
        <v>0</v>
      </c>
      <c r="L21" s="28">
        <f t="shared" si="3"/>
        <v>579695</v>
      </c>
    </row>
    <row r="22" spans="2:12" ht="20.100000000000001" customHeight="1" x14ac:dyDescent="0.25">
      <c r="B22" s="25" t="s">
        <v>32</v>
      </c>
      <c r="C22" s="26">
        <v>72976743</v>
      </c>
      <c r="D22" s="26">
        <v>87464289</v>
      </c>
      <c r="E22" s="78">
        <f>(D22*100%)-1</f>
        <v>87464288</v>
      </c>
      <c r="F22" s="57">
        <v>86619429</v>
      </c>
      <c r="G22" s="26">
        <v>86490070</v>
      </c>
      <c r="H22" s="26"/>
      <c r="I22" s="27"/>
      <c r="J22" s="27">
        <f t="shared" si="1"/>
        <v>0.98886153397830212</v>
      </c>
      <c r="K22" s="27">
        <f t="shared" si="2"/>
        <v>0</v>
      </c>
      <c r="L22" s="28">
        <f t="shared" si="3"/>
        <v>974219</v>
      </c>
    </row>
    <row r="23" spans="2:12" ht="20.100000000000001" customHeight="1" x14ac:dyDescent="0.25">
      <c r="B23" s="25" t="s">
        <v>33</v>
      </c>
      <c r="C23" s="26">
        <v>125605482</v>
      </c>
      <c r="D23" s="26">
        <v>168266633</v>
      </c>
      <c r="E23" s="78">
        <f>(D23*100%)-1</f>
        <v>168266632</v>
      </c>
      <c r="F23" s="57">
        <v>167342066</v>
      </c>
      <c r="G23" s="26">
        <v>165779124</v>
      </c>
      <c r="H23" s="26"/>
      <c r="I23" s="27"/>
      <c r="J23" s="27">
        <f t="shared" si="1"/>
        <v>0.98521686700189015</v>
      </c>
      <c r="K23" s="27">
        <f t="shared" si="2"/>
        <v>0</v>
      </c>
      <c r="L23" s="28">
        <f t="shared" si="3"/>
        <v>2487509</v>
      </c>
    </row>
    <row r="24" spans="2:12" ht="20.100000000000001" customHeight="1" x14ac:dyDescent="0.25">
      <c r="B24" s="25" t="s">
        <v>34</v>
      </c>
      <c r="C24" s="26">
        <v>112201522</v>
      </c>
      <c r="D24" s="26">
        <v>141095827</v>
      </c>
      <c r="E24" s="78">
        <f t="shared" si="0"/>
        <v>139684867.72999999</v>
      </c>
      <c r="F24" s="57">
        <v>137459158</v>
      </c>
      <c r="G24" s="26">
        <v>136990774</v>
      </c>
      <c r="H24" s="26"/>
      <c r="I24" s="27"/>
      <c r="J24" s="27">
        <f t="shared" si="1"/>
        <v>0.98071305951903487</v>
      </c>
      <c r="K24" s="27">
        <f t="shared" si="2"/>
        <v>0</v>
      </c>
      <c r="L24" s="28">
        <f t="shared" si="3"/>
        <v>4105053</v>
      </c>
    </row>
    <row r="25" spans="2:12" ht="20.100000000000001" customHeight="1" x14ac:dyDescent="0.25">
      <c r="B25" s="25" t="s">
        <v>35</v>
      </c>
      <c r="C25" s="26">
        <v>175315241</v>
      </c>
      <c r="D25" s="26">
        <v>216200789</v>
      </c>
      <c r="E25" s="78">
        <f>(D25*100%)-1</f>
        <v>216200788</v>
      </c>
      <c r="F25" s="57">
        <v>214949730</v>
      </c>
      <c r="G25" s="26">
        <v>213506530</v>
      </c>
      <c r="H25" s="26"/>
      <c r="I25" s="27"/>
      <c r="J25" s="27">
        <f t="shared" si="1"/>
        <v>0.98753816752971313</v>
      </c>
      <c r="K25" s="27">
        <f t="shared" si="2"/>
        <v>0</v>
      </c>
      <c r="L25" s="28">
        <f t="shared" si="3"/>
        <v>2694259</v>
      </c>
    </row>
    <row r="26" spans="2:12" ht="20.100000000000001" customHeight="1" x14ac:dyDescent="0.25">
      <c r="B26" s="25" t="s">
        <v>36</v>
      </c>
      <c r="C26" s="26">
        <v>159411652</v>
      </c>
      <c r="D26" s="26">
        <v>202459386</v>
      </c>
      <c r="E26" s="78">
        <f t="shared" si="0"/>
        <v>200434791.13999999</v>
      </c>
      <c r="F26" s="57">
        <v>197689119</v>
      </c>
      <c r="G26" s="26">
        <v>196066631</v>
      </c>
      <c r="H26" s="26"/>
      <c r="I26" s="27"/>
      <c r="J26" s="27">
        <f t="shared" si="1"/>
        <v>0.97820657723564119</v>
      </c>
      <c r="K26" s="27">
        <f t="shared" si="2"/>
        <v>0</v>
      </c>
      <c r="L26" s="28">
        <f t="shared" si="3"/>
        <v>6392755</v>
      </c>
    </row>
    <row r="27" spans="2:12" ht="20.100000000000001" customHeight="1" x14ac:dyDescent="0.25">
      <c r="B27" s="25" t="s">
        <v>37</v>
      </c>
      <c r="C27" s="26">
        <v>75824039</v>
      </c>
      <c r="D27" s="26">
        <v>100540653</v>
      </c>
      <c r="E27" s="78">
        <f t="shared" si="0"/>
        <v>99535245.469999999</v>
      </c>
      <c r="F27" s="57">
        <v>97380968</v>
      </c>
      <c r="G27" s="26">
        <v>97214517</v>
      </c>
      <c r="H27" s="26"/>
      <c r="I27" s="27"/>
      <c r="J27" s="27">
        <f t="shared" si="1"/>
        <v>0.9766843547826537</v>
      </c>
      <c r="K27" s="27">
        <f t="shared" si="2"/>
        <v>0</v>
      </c>
      <c r="L27" s="28">
        <f t="shared" si="3"/>
        <v>3326136</v>
      </c>
    </row>
    <row r="28" spans="2:12" ht="20.100000000000001" customHeight="1" x14ac:dyDescent="0.25">
      <c r="B28" s="25" t="s">
        <v>38</v>
      </c>
      <c r="C28" s="26">
        <v>56412723</v>
      </c>
      <c r="D28" s="26">
        <v>71094936</v>
      </c>
      <c r="E28" s="78">
        <f t="shared" si="0"/>
        <v>70383985.640000001</v>
      </c>
      <c r="F28" s="57">
        <v>69213469</v>
      </c>
      <c r="G28" s="26">
        <v>68796450</v>
      </c>
      <c r="H28" s="26"/>
      <c r="I28" s="27"/>
      <c r="J28" s="27">
        <f t="shared" si="1"/>
        <v>0.97744464702354417</v>
      </c>
      <c r="K28" s="27">
        <f t="shared" si="2"/>
        <v>0</v>
      </c>
      <c r="L28" s="28">
        <f t="shared" si="3"/>
        <v>2298486</v>
      </c>
    </row>
    <row r="29" spans="2:12" ht="20.100000000000001" customHeight="1" x14ac:dyDescent="0.25">
      <c r="B29" s="25" t="s">
        <v>39</v>
      </c>
      <c r="C29" s="26">
        <v>40949227</v>
      </c>
      <c r="D29" s="26">
        <v>47899857</v>
      </c>
      <c r="E29" s="78">
        <f t="shared" si="0"/>
        <v>47420857.43</v>
      </c>
      <c r="F29" s="57">
        <v>46593891</v>
      </c>
      <c r="G29" s="26">
        <v>45792764</v>
      </c>
      <c r="H29" s="26"/>
      <c r="I29" s="27"/>
      <c r="J29" s="27">
        <f t="shared" si="1"/>
        <v>0.96566714483382554</v>
      </c>
      <c r="K29" s="27">
        <f t="shared" si="2"/>
        <v>0</v>
      </c>
      <c r="L29" s="28">
        <f t="shared" si="3"/>
        <v>2107093</v>
      </c>
    </row>
    <row r="30" spans="2:12" ht="20.100000000000001" customHeight="1" x14ac:dyDescent="0.25">
      <c r="B30" s="25" t="s">
        <v>40</v>
      </c>
      <c r="C30" s="26">
        <v>49848648</v>
      </c>
      <c r="D30" s="26">
        <v>54994388</v>
      </c>
      <c r="E30" s="78">
        <f t="shared" si="0"/>
        <v>54444443.119999997</v>
      </c>
      <c r="F30" s="57">
        <v>54325017</v>
      </c>
      <c r="G30" s="26">
        <v>54263058</v>
      </c>
      <c r="H30" s="26"/>
      <c r="I30" s="27"/>
      <c r="J30" s="27">
        <f t="shared" si="1"/>
        <v>0.99666843649038328</v>
      </c>
      <c r="K30" s="27">
        <f t="shared" si="2"/>
        <v>0</v>
      </c>
      <c r="L30" s="28">
        <f t="shared" si="3"/>
        <v>731330</v>
      </c>
    </row>
    <row r="31" spans="2:12" ht="20.100000000000001" customHeight="1" x14ac:dyDescent="0.25">
      <c r="B31" s="25" t="s">
        <v>41</v>
      </c>
      <c r="C31" s="26">
        <v>83130944</v>
      </c>
      <c r="D31" s="26">
        <v>106678694</v>
      </c>
      <c r="E31" s="78">
        <f t="shared" si="0"/>
        <v>105611906.06</v>
      </c>
      <c r="F31" s="57">
        <v>105576386</v>
      </c>
      <c r="G31" s="26">
        <v>105569223</v>
      </c>
      <c r="H31" s="26"/>
      <c r="I31" s="27"/>
      <c r="J31" s="27">
        <f t="shared" si="1"/>
        <v>0.99959584992268058</v>
      </c>
      <c r="K31" s="27">
        <f t="shared" si="2"/>
        <v>0</v>
      </c>
      <c r="L31" s="28">
        <f t="shared" si="3"/>
        <v>1109471</v>
      </c>
    </row>
    <row r="32" spans="2:12" ht="20.100000000000001" customHeight="1" x14ac:dyDescent="0.25">
      <c r="B32" s="25" t="s">
        <v>42</v>
      </c>
      <c r="C32" s="26">
        <v>37602624</v>
      </c>
      <c r="D32" s="26">
        <v>52237143</v>
      </c>
      <c r="E32" s="78">
        <f t="shared" si="0"/>
        <v>51714770.57</v>
      </c>
      <c r="F32" s="57">
        <v>51400244</v>
      </c>
      <c r="G32" s="26">
        <v>50789513</v>
      </c>
      <c r="H32" s="26"/>
      <c r="I32" s="27"/>
      <c r="J32" s="27">
        <f t="shared" si="1"/>
        <v>0.98210844677832243</v>
      </c>
      <c r="K32" s="27">
        <f t="shared" si="2"/>
        <v>0</v>
      </c>
      <c r="L32" s="28">
        <f t="shared" si="3"/>
        <v>1447630</v>
      </c>
    </row>
    <row r="33" spans="2:12" ht="20.100000000000001" customHeight="1" x14ac:dyDescent="0.25">
      <c r="B33" s="25" t="s">
        <v>43</v>
      </c>
      <c r="C33" s="26">
        <v>21702759</v>
      </c>
      <c r="D33" s="26">
        <v>33244954</v>
      </c>
      <c r="E33" s="78">
        <f t="shared" si="0"/>
        <v>32912503.460000001</v>
      </c>
      <c r="F33" s="57">
        <v>33218469</v>
      </c>
      <c r="G33" s="26">
        <v>33176201</v>
      </c>
      <c r="H33" s="26"/>
      <c r="I33" s="27"/>
      <c r="J33" s="27">
        <f t="shared" si="1"/>
        <v>1.0080120778512178</v>
      </c>
      <c r="K33" s="27">
        <f t="shared" si="2"/>
        <v>0</v>
      </c>
      <c r="L33" s="28">
        <f t="shared" si="3"/>
        <v>68753</v>
      </c>
    </row>
    <row r="34" spans="2:12" ht="20.100000000000001" customHeight="1" x14ac:dyDescent="0.25">
      <c r="B34" s="25" t="s">
        <v>44</v>
      </c>
      <c r="C34" s="26">
        <v>53615811</v>
      </c>
      <c r="D34" s="26">
        <v>67867801</v>
      </c>
      <c r="E34" s="78">
        <f t="shared" si="0"/>
        <v>67189121.989999995</v>
      </c>
      <c r="F34" s="57">
        <v>66702235</v>
      </c>
      <c r="G34" s="26">
        <v>66537932</v>
      </c>
      <c r="H34" s="26"/>
      <c r="I34" s="27"/>
      <c r="J34" s="27">
        <f t="shared" si="1"/>
        <v>0.99030810389073232</v>
      </c>
      <c r="K34" s="27">
        <f t="shared" si="2"/>
        <v>0</v>
      </c>
      <c r="L34" s="28">
        <f t="shared" si="3"/>
        <v>1329869</v>
      </c>
    </row>
    <row r="35" spans="2:12" ht="20.100000000000001" customHeight="1" x14ac:dyDescent="0.25">
      <c r="B35" s="25" t="s">
        <v>45</v>
      </c>
      <c r="C35" s="26">
        <v>51045597</v>
      </c>
      <c r="D35" s="26">
        <v>58036557</v>
      </c>
      <c r="E35" s="78">
        <f t="shared" si="0"/>
        <v>57456190.43</v>
      </c>
      <c r="F35" s="57">
        <v>57229319</v>
      </c>
      <c r="G35" s="26">
        <v>57221589</v>
      </c>
      <c r="H35" s="26"/>
      <c r="I35" s="27"/>
      <c r="J35" s="27">
        <f t="shared" si="1"/>
        <v>0.9959168641665197</v>
      </c>
      <c r="K35" s="27">
        <f t="shared" si="2"/>
        <v>0</v>
      </c>
      <c r="L35" s="28">
        <f t="shared" si="3"/>
        <v>814968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806030890</v>
      </c>
      <c r="E36" s="78">
        <f t="shared" si="0"/>
        <v>797970580.10000002</v>
      </c>
      <c r="F36" s="57">
        <v>793996931</v>
      </c>
      <c r="G36" s="26">
        <v>782642796</v>
      </c>
      <c r="H36" s="26"/>
      <c r="I36" s="27"/>
      <c r="J36" s="27">
        <f t="shared" si="1"/>
        <v>0.98079154234222621</v>
      </c>
      <c r="K36" s="27">
        <f t="shared" si="2"/>
        <v>0</v>
      </c>
      <c r="L36" s="28">
        <f t="shared" si="3"/>
        <v>23388094</v>
      </c>
    </row>
    <row r="37" spans="2:12" ht="20.100000000000001" customHeight="1" x14ac:dyDescent="0.25">
      <c r="B37" s="25" t="s">
        <v>47</v>
      </c>
      <c r="C37" s="26">
        <v>241765702</v>
      </c>
      <c r="D37" s="26">
        <v>302244550</v>
      </c>
      <c r="E37" s="78">
        <f t="shared" si="0"/>
        <v>299222103.5</v>
      </c>
      <c r="F37" s="57">
        <v>268172600</v>
      </c>
      <c r="G37" s="26">
        <v>256793729</v>
      </c>
      <c r="H37" s="26"/>
      <c r="I37" s="27"/>
      <c r="J37" s="27">
        <f t="shared" si="1"/>
        <v>0.85820441069120412</v>
      </c>
      <c r="K37" s="27">
        <f t="shared" si="2"/>
        <v>0</v>
      </c>
      <c r="L37" s="28">
        <f t="shared" si="3"/>
        <v>45450821</v>
      </c>
    </row>
    <row r="38" spans="2:12" ht="20.100000000000001" customHeight="1" x14ac:dyDescent="0.25">
      <c r="B38" s="25" t="s">
        <v>48</v>
      </c>
      <c r="C38" s="26">
        <v>104722298</v>
      </c>
      <c r="D38" s="26">
        <v>118259717</v>
      </c>
      <c r="E38" s="78">
        <f t="shared" si="0"/>
        <v>117077118.83</v>
      </c>
      <c r="F38" s="57">
        <v>116734459</v>
      </c>
      <c r="G38" s="26">
        <v>115954944</v>
      </c>
      <c r="H38" s="26"/>
      <c r="I38" s="27"/>
      <c r="J38" s="27">
        <f t="shared" si="1"/>
        <v>0.99041507989593225</v>
      </c>
      <c r="K38" s="27">
        <f t="shared" si="2"/>
        <v>0</v>
      </c>
      <c r="L38" s="28">
        <f t="shared" si="3"/>
        <v>2304773</v>
      </c>
    </row>
    <row r="39" spans="2:12" ht="20.100000000000001" customHeight="1" x14ac:dyDescent="0.25">
      <c r="B39" s="25" t="s">
        <v>49</v>
      </c>
      <c r="C39" s="26">
        <v>19925268</v>
      </c>
      <c r="D39" s="26">
        <v>29980689</v>
      </c>
      <c r="E39" s="78">
        <f t="shared" si="0"/>
        <v>29680881.109999999</v>
      </c>
      <c r="F39" s="57">
        <v>29297792</v>
      </c>
      <c r="G39" s="26">
        <v>29247465</v>
      </c>
      <c r="H39" s="26"/>
      <c r="I39" s="27"/>
      <c r="J39" s="27">
        <f t="shared" si="1"/>
        <v>0.98539746483961443</v>
      </c>
      <c r="K39" s="27">
        <f t="shared" si="2"/>
        <v>0</v>
      </c>
      <c r="L39" s="28">
        <f t="shared" si="3"/>
        <v>733224</v>
      </c>
    </row>
    <row r="40" spans="2:12" ht="20.100000000000001" customHeight="1" x14ac:dyDescent="0.25">
      <c r="B40" s="25" t="s">
        <v>50</v>
      </c>
      <c r="C40" s="26">
        <v>64980263</v>
      </c>
      <c r="D40" s="26">
        <v>91511371</v>
      </c>
      <c r="E40" s="78">
        <f>(D40*100%)-1</f>
        <v>91511370</v>
      </c>
      <c r="F40" s="57">
        <v>90885737</v>
      </c>
      <c r="G40" s="26">
        <v>90709413</v>
      </c>
      <c r="H40" s="26"/>
      <c r="I40" s="27"/>
      <c r="J40" s="27">
        <f t="shared" si="1"/>
        <v>0.99123653159164815</v>
      </c>
      <c r="K40" s="27">
        <f t="shared" si="2"/>
        <v>0</v>
      </c>
      <c r="L40" s="28">
        <f t="shared" si="3"/>
        <v>801958</v>
      </c>
    </row>
    <row r="41" spans="2:12" ht="20.100000000000001" customHeight="1" x14ac:dyDescent="0.25">
      <c r="B41" s="25" t="s">
        <v>51</v>
      </c>
      <c r="C41" s="26">
        <v>161381619</v>
      </c>
      <c r="D41" s="26">
        <v>203773611</v>
      </c>
      <c r="E41" s="78">
        <f>(D41*100%)-1</f>
        <v>203773610</v>
      </c>
      <c r="F41" s="57">
        <v>202809553</v>
      </c>
      <c r="G41" s="26">
        <v>201432213</v>
      </c>
      <c r="H41" s="26"/>
      <c r="I41" s="27"/>
      <c r="J41" s="27">
        <f t="shared" si="1"/>
        <v>0.98850981243351388</v>
      </c>
      <c r="K41" s="27">
        <f t="shared" si="2"/>
        <v>0</v>
      </c>
      <c r="L41" s="28">
        <f t="shared" si="3"/>
        <v>2341398</v>
      </c>
    </row>
    <row r="42" spans="2:12" ht="20.100000000000001" customHeight="1" x14ac:dyDescent="0.25">
      <c r="B42" s="25" t="s">
        <v>52</v>
      </c>
      <c r="C42" s="26">
        <v>189872381</v>
      </c>
      <c r="D42" s="26">
        <v>258644984</v>
      </c>
      <c r="E42" s="78">
        <f>(D42*100%)-1</f>
        <v>258644983</v>
      </c>
      <c r="F42" s="57">
        <v>256032086</v>
      </c>
      <c r="G42" s="26">
        <v>255877308</v>
      </c>
      <c r="H42" s="26"/>
      <c r="I42" s="27"/>
      <c r="J42" s="27">
        <f t="shared" si="1"/>
        <v>0.98929932849306412</v>
      </c>
      <c r="K42" s="27">
        <f t="shared" si="2"/>
        <v>0</v>
      </c>
      <c r="L42" s="28">
        <f t="shared" si="3"/>
        <v>2767676</v>
      </c>
    </row>
    <row r="43" spans="2:12" ht="20.100000000000001" customHeight="1" x14ac:dyDescent="0.25">
      <c r="B43" s="25" t="s">
        <v>53</v>
      </c>
      <c r="C43" s="26">
        <v>245381448</v>
      </c>
      <c r="D43" s="26">
        <v>280417577</v>
      </c>
      <c r="E43" s="78">
        <f t="shared" si="0"/>
        <v>277613400.23000002</v>
      </c>
      <c r="F43" s="57">
        <v>275988451</v>
      </c>
      <c r="G43" s="26">
        <v>275054241</v>
      </c>
      <c r="H43" s="26"/>
      <c r="I43" s="27"/>
      <c r="J43" s="27">
        <f t="shared" si="1"/>
        <v>0.99078157168249159</v>
      </c>
      <c r="K43" s="27">
        <f t="shared" si="2"/>
        <v>0</v>
      </c>
      <c r="L43" s="28">
        <f t="shared" si="3"/>
        <v>5363336</v>
      </c>
    </row>
    <row r="44" spans="2:12" ht="20.100000000000001" customHeight="1" x14ac:dyDescent="0.25">
      <c r="B44" s="25" t="s">
        <v>54</v>
      </c>
      <c r="C44" s="26">
        <v>122605719</v>
      </c>
      <c r="D44" s="26">
        <v>144839438</v>
      </c>
      <c r="E44" s="78">
        <f t="shared" si="0"/>
        <v>143391042.62</v>
      </c>
      <c r="F44" s="57">
        <v>142283962</v>
      </c>
      <c r="G44" s="26">
        <v>140660622</v>
      </c>
      <c r="H44" s="26"/>
      <c r="I44" s="27"/>
      <c r="J44" s="27">
        <f t="shared" si="1"/>
        <v>0.98095822047102421</v>
      </c>
      <c r="K44" s="27">
        <f t="shared" si="2"/>
        <v>0</v>
      </c>
      <c r="L44" s="28">
        <f t="shared" si="3"/>
        <v>4178816</v>
      </c>
    </row>
    <row r="45" spans="2:12" ht="23.25" customHeight="1" x14ac:dyDescent="0.25">
      <c r="B45" s="52" t="s">
        <v>4</v>
      </c>
      <c r="C45" s="53">
        <f t="shared" ref="C45:H45" si="4">SUM(C13:C44)</f>
        <v>6628780752</v>
      </c>
      <c r="D45" s="53">
        <f t="shared" si="4"/>
        <v>5522718714</v>
      </c>
      <c r="E45" s="53">
        <f>SUM(E13:E44)</f>
        <v>5479039189.8099985</v>
      </c>
      <c r="F45" s="53">
        <f t="shared" si="4"/>
        <v>5369114168</v>
      </c>
      <c r="G45" s="53">
        <f t="shared" si="4"/>
        <v>5286610889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0.96487918882422308</v>
      </c>
      <c r="K45" s="54">
        <f>IF(ISERROR(+H45/E45)=TRUE,0,++H45/E45)</f>
        <v>0</v>
      </c>
      <c r="L45" s="55">
        <f>SUM(L13:L44)</f>
        <v>236107825</v>
      </c>
    </row>
    <row r="46" spans="2:12" x14ac:dyDescent="0.2">
      <c r="B46" s="11" t="s">
        <v>61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DICIE</v>
      </c>
      <c r="H51" s="32" t="s">
        <v>15</v>
      </c>
      <c r="I51" s="81"/>
      <c r="J51" s="81"/>
      <c r="K51" s="81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5522.7187139999996</v>
      </c>
      <c r="E52" s="33">
        <f>+E45/$C$50</f>
        <v>5479.0391898099988</v>
      </c>
      <c r="F52" s="67">
        <f>+F45/$C$50</f>
        <v>5369.1141680000001</v>
      </c>
      <c r="G52" s="67">
        <f>+G45/$C$50</f>
        <v>5286.6108889999996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3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4" sqref="E44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8">
        <v>73789253</v>
      </c>
      <c r="D13" s="8">
        <v>77322372</v>
      </c>
      <c r="E13" s="75">
        <f>(D13*97.8%)-1</f>
        <v>75621278.816</v>
      </c>
      <c r="F13" s="56">
        <v>72207387</v>
      </c>
      <c r="G13" s="8">
        <v>68951290</v>
      </c>
      <c r="H13" s="8"/>
      <c r="I13" s="12">
        <f>IF(ISERROR(+#REF!/E13)=TRUE,0,++#REF!/E13)</f>
        <v>0</v>
      </c>
      <c r="J13" s="12">
        <f>IF(ISERROR(+G13/E13)=TRUE,0,++G13/E13)</f>
        <v>0.91179746070905165</v>
      </c>
      <c r="K13" s="12">
        <f>IF(ISERROR(+H13/E13)=TRUE,0,++H13/E13)</f>
        <v>0</v>
      </c>
      <c r="L13" s="14">
        <f>+D13-G13</f>
        <v>8371082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f t="shared" ref="E14:E44" si="0">(D14*97.8%)-1</f>
        <v>2396536.1659999997</v>
      </c>
      <c r="F14" s="59">
        <v>1889254</v>
      </c>
      <c r="G14" s="9">
        <v>1885243</v>
      </c>
      <c r="H14" s="9"/>
      <c r="I14" s="13">
        <f>IF(ISERROR(+#REF!/E14)=TRUE,0,++#REF!/E14)</f>
        <v>0</v>
      </c>
      <c r="J14" s="13">
        <f t="shared" ref="J14:J44" si="1">IF(ISERROR(+G14/E14)=TRUE,0,++G14/E14)</f>
        <v>0.78665326513582867</v>
      </c>
      <c r="K14" s="13">
        <f t="shared" ref="K14:K44" si="2">IF(ISERROR(+H14/E14)=TRUE,0,++H14/E14)</f>
        <v>0</v>
      </c>
      <c r="L14" s="15">
        <f t="shared" ref="L14:L44" si="3">+D14-G14</f>
        <v>565204</v>
      </c>
    </row>
    <row r="15" spans="1:13" ht="20.100000000000001" customHeight="1" x14ac:dyDescent="0.25">
      <c r="B15" s="7" t="s">
        <v>25</v>
      </c>
      <c r="C15" s="9">
        <v>4235882</v>
      </c>
      <c r="D15" s="9">
        <v>6030562</v>
      </c>
      <c r="E15" s="58">
        <f t="shared" si="0"/>
        <v>5897888.6359999999</v>
      </c>
      <c r="F15" s="59">
        <v>5533415</v>
      </c>
      <c r="G15" s="9">
        <v>5400346</v>
      </c>
      <c r="H15" s="9"/>
      <c r="I15" s="13"/>
      <c r="J15" s="13">
        <f t="shared" si="1"/>
        <v>0.9156405509315555</v>
      </c>
      <c r="K15" s="13">
        <f t="shared" si="2"/>
        <v>0</v>
      </c>
      <c r="L15" s="15">
        <f t="shared" si="3"/>
        <v>630216</v>
      </c>
    </row>
    <row r="16" spans="1:13" ht="20.100000000000001" customHeight="1" x14ac:dyDescent="0.25">
      <c r="B16" s="7" t="s">
        <v>26</v>
      </c>
      <c r="C16" s="9">
        <v>15258030</v>
      </c>
      <c r="D16" s="9">
        <v>29605295</v>
      </c>
      <c r="E16" s="58">
        <f>(D16*100%)-1</f>
        <v>29605294</v>
      </c>
      <c r="F16" s="59">
        <v>29393738</v>
      </c>
      <c r="G16" s="9">
        <v>29307645</v>
      </c>
      <c r="H16" s="9"/>
      <c r="I16" s="13"/>
      <c r="J16" s="13">
        <f t="shared" si="1"/>
        <v>0.98994608869616363</v>
      </c>
      <c r="K16" s="13">
        <f t="shared" si="2"/>
        <v>0</v>
      </c>
      <c r="L16" s="15">
        <f t="shared" si="3"/>
        <v>297650</v>
      </c>
    </row>
    <row r="17" spans="2:12" ht="20.100000000000001" customHeight="1" x14ac:dyDescent="0.25">
      <c r="B17" s="7" t="s">
        <v>27</v>
      </c>
      <c r="C17" s="9">
        <v>3151200</v>
      </c>
      <c r="D17" s="9">
        <v>5766769</v>
      </c>
      <c r="E17" s="58">
        <f t="shared" si="0"/>
        <v>5639899.0819999995</v>
      </c>
      <c r="F17" s="59">
        <v>5524117</v>
      </c>
      <c r="G17" s="9">
        <v>5446081</v>
      </c>
      <c r="H17" s="9"/>
      <c r="I17" s="13"/>
      <c r="J17" s="13">
        <f t="shared" si="1"/>
        <v>0.96563447693264959</v>
      </c>
      <c r="K17" s="13">
        <f t="shared" si="2"/>
        <v>0</v>
      </c>
      <c r="L17" s="15">
        <f t="shared" si="3"/>
        <v>320688</v>
      </c>
    </row>
    <row r="18" spans="2:12" ht="20.100000000000001" customHeight="1" x14ac:dyDescent="0.25">
      <c r="B18" s="7" t="s">
        <v>28</v>
      </c>
      <c r="C18" s="9">
        <v>11244927</v>
      </c>
      <c r="D18" s="9">
        <v>19008712</v>
      </c>
      <c r="E18" s="58">
        <f t="shared" si="0"/>
        <v>18590519.335999999</v>
      </c>
      <c r="F18" s="59">
        <v>18160792</v>
      </c>
      <c r="G18" s="9">
        <v>17449315</v>
      </c>
      <c r="H18" s="9"/>
      <c r="I18" s="13"/>
      <c r="J18" s="13">
        <f t="shared" si="1"/>
        <v>0.93861363873842463</v>
      </c>
      <c r="K18" s="13">
        <f t="shared" si="2"/>
        <v>0</v>
      </c>
      <c r="L18" s="15">
        <f t="shared" si="3"/>
        <v>1559397</v>
      </c>
    </row>
    <row r="19" spans="2:12" ht="20.100000000000001" customHeight="1" x14ac:dyDescent="0.25">
      <c r="B19" s="7" t="s">
        <v>29</v>
      </c>
      <c r="C19" s="9">
        <v>12105260</v>
      </c>
      <c r="D19" s="9">
        <v>10392690</v>
      </c>
      <c r="E19" s="58">
        <f t="shared" si="0"/>
        <v>10164049.82</v>
      </c>
      <c r="F19" s="59">
        <v>9042813</v>
      </c>
      <c r="G19" s="9">
        <v>8477244</v>
      </c>
      <c r="H19" s="9"/>
      <c r="I19" s="13"/>
      <c r="J19" s="13">
        <f t="shared" si="1"/>
        <v>0.83404195671288039</v>
      </c>
      <c r="K19" s="13">
        <f t="shared" si="2"/>
        <v>0</v>
      </c>
      <c r="L19" s="15">
        <f t="shared" si="3"/>
        <v>1915446</v>
      </c>
    </row>
    <row r="20" spans="2:12" ht="20.100000000000001" customHeight="1" x14ac:dyDescent="0.25">
      <c r="B20" s="7" t="s">
        <v>30</v>
      </c>
      <c r="C20" s="9">
        <v>7768884</v>
      </c>
      <c r="D20" s="9">
        <v>16037324</v>
      </c>
      <c r="E20" s="58">
        <f>(D20*100%)-1</f>
        <v>16037323</v>
      </c>
      <c r="F20" s="59">
        <v>15950696</v>
      </c>
      <c r="G20" s="9">
        <v>15931944</v>
      </c>
      <c r="H20" s="9"/>
      <c r="I20" s="13"/>
      <c r="J20" s="13">
        <f t="shared" si="1"/>
        <v>0.99342914026237417</v>
      </c>
      <c r="K20" s="13">
        <f t="shared" si="2"/>
        <v>0</v>
      </c>
      <c r="L20" s="15">
        <f t="shared" si="3"/>
        <v>105380</v>
      </c>
    </row>
    <row r="21" spans="2:12" ht="20.100000000000001" customHeight="1" x14ac:dyDescent="0.25">
      <c r="B21" s="7" t="s">
        <v>31</v>
      </c>
      <c r="C21" s="9">
        <v>3727469</v>
      </c>
      <c r="D21" s="9">
        <v>5593899</v>
      </c>
      <c r="E21" s="58">
        <f t="shared" si="0"/>
        <v>5470832.2220000001</v>
      </c>
      <c r="F21" s="59">
        <v>5386038</v>
      </c>
      <c r="G21" s="9">
        <v>5382057</v>
      </c>
      <c r="H21" s="9"/>
      <c r="I21" s="13"/>
      <c r="J21" s="13">
        <f t="shared" si="1"/>
        <v>0.98377299496719972</v>
      </c>
      <c r="K21" s="13">
        <f t="shared" si="2"/>
        <v>0</v>
      </c>
      <c r="L21" s="15">
        <f t="shared" si="3"/>
        <v>211842</v>
      </c>
    </row>
    <row r="22" spans="2:12" ht="20.100000000000001" customHeight="1" x14ac:dyDescent="0.25">
      <c r="B22" s="7" t="s">
        <v>32</v>
      </c>
      <c r="C22" s="9">
        <v>2477715</v>
      </c>
      <c r="D22" s="9">
        <v>4390205</v>
      </c>
      <c r="E22" s="58">
        <f t="shared" si="0"/>
        <v>4293619.49</v>
      </c>
      <c r="F22" s="59">
        <v>4282901</v>
      </c>
      <c r="G22" s="9">
        <v>4268589</v>
      </c>
      <c r="H22" s="9"/>
      <c r="I22" s="13"/>
      <c r="J22" s="13">
        <f t="shared" si="1"/>
        <v>0.99417030548275243</v>
      </c>
      <c r="K22" s="13">
        <f t="shared" si="2"/>
        <v>0</v>
      </c>
      <c r="L22" s="15">
        <f t="shared" si="3"/>
        <v>121616</v>
      </c>
    </row>
    <row r="23" spans="2:12" ht="20.100000000000001" customHeight="1" x14ac:dyDescent="0.25">
      <c r="B23" s="7" t="s">
        <v>33</v>
      </c>
      <c r="C23" s="9">
        <v>8902854</v>
      </c>
      <c r="D23" s="9">
        <v>16721248</v>
      </c>
      <c r="E23" s="58">
        <f t="shared" si="0"/>
        <v>16353379.544</v>
      </c>
      <c r="F23" s="59">
        <v>13489150</v>
      </c>
      <c r="G23" s="9">
        <v>13108571</v>
      </c>
      <c r="H23" s="9"/>
      <c r="I23" s="13"/>
      <c r="J23" s="13">
        <f t="shared" si="1"/>
        <v>0.80158177486986115</v>
      </c>
      <c r="K23" s="13">
        <f t="shared" si="2"/>
        <v>0</v>
      </c>
      <c r="L23" s="15">
        <f t="shared" si="3"/>
        <v>3612677</v>
      </c>
    </row>
    <row r="24" spans="2:12" ht="20.100000000000001" customHeight="1" x14ac:dyDescent="0.25">
      <c r="B24" s="7" t="s">
        <v>34</v>
      </c>
      <c r="C24" s="9">
        <v>3672835</v>
      </c>
      <c r="D24" s="9">
        <v>6424805</v>
      </c>
      <c r="E24" s="58">
        <f t="shared" si="0"/>
        <v>6283458.29</v>
      </c>
      <c r="F24" s="59">
        <v>5217706</v>
      </c>
      <c r="G24" s="9">
        <v>4995115</v>
      </c>
      <c r="H24" s="9"/>
      <c r="I24" s="13"/>
      <c r="J24" s="13">
        <f t="shared" si="1"/>
        <v>0.79496270516343315</v>
      </c>
      <c r="K24" s="13">
        <f t="shared" si="2"/>
        <v>0</v>
      </c>
      <c r="L24" s="15">
        <f t="shared" si="3"/>
        <v>1429690</v>
      </c>
    </row>
    <row r="25" spans="2:12" ht="20.100000000000001" customHeight="1" x14ac:dyDescent="0.25">
      <c r="B25" s="7" t="s">
        <v>35</v>
      </c>
      <c r="C25" s="9">
        <v>9654599</v>
      </c>
      <c r="D25" s="9">
        <v>28663636</v>
      </c>
      <c r="E25" s="58">
        <f t="shared" si="0"/>
        <v>28033035.007999998</v>
      </c>
      <c r="F25" s="59">
        <v>26739108</v>
      </c>
      <c r="G25" s="9">
        <v>25902662</v>
      </c>
      <c r="H25" s="9"/>
      <c r="I25" s="13"/>
      <c r="J25" s="13">
        <f t="shared" si="1"/>
        <v>0.92400491037120891</v>
      </c>
      <c r="K25" s="13">
        <f t="shared" si="2"/>
        <v>0</v>
      </c>
      <c r="L25" s="15">
        <f t="shared" si="3"/>
        <v>2760974</v>
      </c>
    </row>
    <row r="26" spans="2:12" ht="20.100000000000001" customHeight="1" x14ac:dyDescent="0.25">
      <c r="B26" s="7" t="s">
        <v>36</v>
      </c>
      <c r="C26" s="9">
        <v>6737178</v>
      </c>
      <c r="D26" s="9">
        <v>14953288</v>
      </c>
      <c r="E26" s="58">
        <f t="shared" si="0"/>
        <v>14624314.663999999</v>
      </c>
      <c r="F26" s="59">
        <v>14107666</v>
      </c>
      <c r="G26" s="9">
        <v>12925563</v>
      </c>
      <c r="H26" s="9"/>
      <c r="I26" s="13"/>
      <c r="J26" s="13">
        <f t="shared" si="1"/>
        <v>0.88384059677122939</v>
      </c>
      <c r="K26" s="13">
        <f t="shared" si="2"/>
        <v>0</v>
      </c>
      <c r="L26" s="15">
        <f t="shared" si="3"/>
        <v>2027725</v>
      </c>
    </row>
    <row r="27" spans="2:12" ht="20.100000000000001" customHeight="1" x14ac:dyDescent="0.25">
      <c r="B27" s="7" t="s">
        <v>37</v>
      </c>
      <c r="C27" s="9">
        <v>4517491</v>
      </c>
      <c r="D27" s="9">
        <v>11392891</v>
      </c>
      <c r="E27" s="58">
        <f t="shared" si="0"/>
        <v>11142246.398</v>
      </c>
      <c r="F27" s="59">
        <v>10157613</v>
      </c>
      <c r="G27" s="9">
        <v>10116790</v>
      </c>
      <c r="H27" s="9"/>
      <c r="I27" s="13"/>
      <c r="J27" s="13">
        <f t="shared" si="1"/>
        <v>0.90796681733909002</v>
      </c>
      <c r="K27" s="13">
        <f t="shared" si="2"/>
        <v>0</v>
      </c>
      <c r="L27" s="15">
        <f t="shared" si="3"/>
        <v>1276101</v>
      </c>
    </row>
    <row r="28" spans="2:12" ht="20.100000000000001" customHeight="1" x14ac:dyDescent="0.25">
      <c r="B28" s="7" t="s">
        <v>38</v>
      </c>
      <c r="C28" s="9">
        <v>5676691</v>
      </c>
      <c r="D28" s="9">
        <v>11475020</v>
      </c>
      <c r="E28" s="58">
        <f t="shared" si="0"/>
        <v>11222568.560000001</v>
      </c>
      <c r="F28" s="59">
        <v>9860034</v>
      </c>
      <c r="G28" s="9">
        <v>9851642</v>
      </c>
      <c r="H28" s="9"/>
      <c r="I28" s="13"/>
      <c r="J28" s="13">
        <f t="shared" si="1"/>
        <v>0.87784199734040202</v>
      </c>
      <c r="K28" s="13">
        <f t="shared" si="2"/>
        <v>0</v>
      </c>
      <c r="L28" s="15">
        <f t="shared" si="3"/>
        <v>1623378</v>
      </c>
    </row>
    <row r="29" spans="2:12" ht="20.100000000000001" customHeight="1" x14ac:dyDescent="0.25">
      <c r="B29" s="7" t="s">
        <v>39</v>
      </c>
      <c r="C29" s="9">
        <v>1654035</v>
      </c>
      <c r="D29" s="9">
        <v>2131419</v>
      </c>
      <c r="E29" s="58">
        <f t="shared" si="0"/>
        <v>2084526.7819999999</v>
      </c>
      <c r="F29" s="59">
        <v>1842448</v>
      </c>
      <c r="G29" s="9">
        <v>1813868</v>
      </c>
      <c r="H29" s="9"/>
      <c r="I29" s="13"/>
      <c r="J29" s="13">
        <f t="shared" si="1"/>
        <v>0.87015816523099965</v>
      </c>
      <c r="K29" s="13">
        <f t="shared" si="2"/>
        <v>0</v>
      </c>
      <c r="L29" s="15">
        <f t="shared" si="3"/>
        <v>317551</v>
      </c>
    </row>
    <row r="30" spans="2:12" ht="20.100000000000001" customHeight="1" x14ac:dyDescent="0.25">
      <c r="B30" s="7" t="s">
        <v>40</v>
      </c>
      <c r="C30" s="9">
        <v>2747476</v>
      </c>
      <c r="D30" s="9">
        <v>4849986</v>
      </c>
      <c r="E30" s="58">
        <f t="shared" si="0"/>
        <v>4743285.3080000002</v>
      </c>
      <c r="F30" s="59">
        <v>3835747</v>
      </c>
      <c r="G30" s="9">
        <v>3800029</v>
      </c>
      <c r="H30" s="9"/>
      <c r="I30" s="13"/>
      <c r="J30" s="13">
        <f t="shared" si="1"/>
        <v>0.8011386103194954</v>
      </c>
      <c r="K30" s="13">
        <f t="shared" si="2"/>
        <v>0</v>
      </c>
      <c r="L30" s="15">
        <f t="shared" si="3"/>
        <v>1049957</v>
      </c>
    </row>
    <row r="31" spans="2:12" ht="20.100000000000001" customHeight="1" x14ac:dyDescent="0.25">
      <c r="B31" s="7" t="s">
        <v>41</v>
      </c>
      <c r="C31" s="9">
        <v>2756867</v>
      </c>
      <c r="D31" s="9">
        <v>7576870</v>
      </c>
      <c r="E31" s="58">
        <f>(D31*100%)-1</f>
        <v>7576869</v>
      </c>
      <c r="F31" s="59">
        <v>7505963</v>
      </c>
      <c r="G31" s="9">
        <v>7505963</v>
      </c>
      <c r="H31" s="9"/>
      <c r="I31" s="13"/>
      <c r="J31" s="13">
        <f t="shared" si="1"/>
        <v>0.99064178092560395</v>
      </c>
      <c r="K31" s="13">
        <f t="shared" si="2"/>
        <v>0</v>
      </c>
      <c r="L31" s="15">
        <f t="shared" si="3"/>
        <v>70907</v>
      </c>
    </row>
    <row r="32" spans="2:12" ht="20.100000000000001" customHeight="1" x14ac:dyDescent="0.25">
      <c r="B32" s="7" t="s">
        <v>42</v>
      </c>
      <c r="C32" s="9">
        <v>1777857</v>
      </c>
      <c r="D32" s="9">
        <v>4564123</v>
      </c>
      <c r="E32" s="58">
        <f t="shared" si="0"/>
        <v>4463711.2939999998</v>
      </c>
      <c r="F32" s="59">
        <v>4307878</v>
      </c>
      <c r="G32" s="9">
        <v>4253202</v>
      </c>
      <c r="H32" s="9"/>
      <c r="I32" s="13"/>
      <c r="J32" s="13">
        <f t="shared" si="1"/>
        <v>0.9528398500407137</v>
      </c>
      <c r="K32" s="13">
        <f t="shared" si="2"/>
        <v>0</v>
      </c>
      <c r="L32" s="15">
        <f t="shared" si="3"/>
        <v>310921</v>
      </c>
    </row>
    <row r="33" spans="2:12" ht="20.100000000000001" customHeight="1" x14ac:dyDescent="0.25">
      <c r="B33" s="7" t="s">
        <v>43</v>
      </c>
      <c r="C33" s="9">
        <v>2204673</v>
      </c>
      <c r="D33" s="9">
        <v>3624852</v>
      </c>
      <c r="E33" s="58">
        <f>(D33*100%)-1</f>
        <v>3624851</v>
      </c>
      <c r="F33" s="59">
        <v>3622563</v>
      </c>
      <c r="G33" s="9">
        <v>3609704</v>
      </c>
      <c r="H33" s="9"/>
      <c r="I33" s="13"/>
      <c r="J33" s="13">
        <f t="shared" si="1"/>
        <v>0.99582134548426959</v>
      </c>
      <c r="K33" s="13">
        <f t="shared" si="2"/>
        <v>0</v>
      </c>
      <c r="L33" s="15">
        <f t="shared" si="3"/>
        <v>15148</v>
      </c>
    </row>
    <row r="34" spans="2:12" ht="20.100000000000001" customHeight="1" x14ac:dyDescent="0.25">
      <c r="B34" s="7" t="s">
        <v>44</v>
      </c>
      <c r="C34" s="9">
        <v>2233315</v>
      </c>
      <c r="D34" s="9">
        <v>3734135</v>
      </c>
      <c r="E34" s="58">
        <f t="shared" si="0"/>
        <v>3651983.03</v>
      </c>
      <c r="F34" s="59">
        <v>3091548</v>
      </c>
      <c r="G34" s="9">
        <v>3087217</v>
      </c>
      <c r="H34" s="9"/>
      <c r="I34" s="13"/>
      <c r="J34" s="13">
        <f t="shared" si="1"/>
        <v>0.84535359957573519</v>
      </c>
      <c r="K34" s="13">
        <f t="shared" si="2"/>
        <v>0</v>
      </c>
      <c r="L34" s="15">
        <f t="shared" si="3"/>
        <v>646918</v>
      </c>
    </row>
    <row r="35" spans="2:12" ht="20.100000000000001" customHeight="1" x14ac:dyDescent="0.25">
      <c r="B35" s="7" t="s">
        <v>45</v>
      </c>
      <c r="C35" s="9">
        <v>3342733</v>
      </c>
      <c r="D35" s="9">
        <v>6020934</v>
      </c>
      <c r="E35" s="58">
        <f t="shared" si="0"/>
        <v>5888472.4519999996</v>
      </c>
      <c r="F35" s="59">
        <v>5695611</v>
      </c>
      <c r="G35" s="9">
        <v>5131177</v>
      </c>
      <c r="H35" s="9"/>
      <c r="I35" s="13"/>
      <c r="J35" s="13">
        <f t="shared" si="1"/>
        <v>0.87139356460047857</v>
      </c>
      <c r="K35" s="13">
        <f t="shared" si="2"/>
        <v>0</v>
      </c>
      <c r="L35" s="15">
        <f t="shared" si="3"/>
        <v>889757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f t="shared" si="0"/>
        <v>18876005.359999999</v>
      </c>
      <c r="F36" s="59">
        <v>18437767</v>
      </c>
      <c r="G36" s="9">
        <v>18178265</v>
      </c>
      <c r="H36" s="9"/>
      <c r="I36" s="13"/>
      <c r="J36" s="13">
        <f t="shared" si="1"/>
        <v>0.96303559218739276</v>
      </c>
      <c r="K36" s="13">
        <f t="shared" si="2"/>
        <v>0</v>
      </c>
      <c r="L36" s="15">
        <f t="shared" si="3"/>
        <v>1122355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f>(D37*100%)-1</f>
        <v>1018414</v>
      </c>
      <c r="F37" s="59">
        <v>1008142</v>
      </c>
      <c r="G37" s="9">
        <v>1000294</v>
      </c>
      <c r="H37" s="9"/>
      <c r="I37" s="13"/>
      <c r="J37" s="13">
        <f t="shared" si="1"/>
        <v>0.98220762872466405</v>
      </c>
      <c r="K37" s="13">
        <f t="shared" si="2"/>
        <v>0</v>
      </c>
      <c r="L37" s="15">
        <f t="shared" si="3"/>
        <v>18121</v>
      </c>
    </row>
    <row r="38" spans="2:12" ht="20.100000000000001" customHeight="1" x14ac:dyDescent="0.25">
      <c r="B38" s="7" t="s">
        <v>48</v>
      </c>
      <c r="C38" s="9">
        <v>1693524</v>
      </c>
      <c r="D38" s="9">
        <v>9576020</v>
      </c>
      <c r="E38" s="58">
        <f t="shared" si="0"/>
        <v>9365346.5600000005</v>
      </c>
      <c r="F38" s="59">
        <v>9081708</v>
      </c>
      <c r="G38" s="9">
        <v>8883746</v>
      </c>
      <c r="H38" s="9"/>
      <c r="I38" s="13"/>
      <c r="J38" s="13">
        <f t="shared" si="1"/>
        <v>0.94857632262569469</v>
      </c>
      <c r="K38" s="13">
        <f t="shared" si="2"/>
        <v>0</v>
      </c>
      <c r="L38" s="15">
        <f t="shared" si="3"/>
        <v>692274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f t="shared" si="0"/>
        <v>846195.89599999995</v>
      </c>
      <c r="F39" s="59">
        <v>764694</v>
      </c>
      <c r="G39" s="9">
        <v>761030</v>
      </c>
      <c r="H39" s="9"/>
      <c r="I39" s="13"/>
      <c r="J39" s="13">
        <f t="shared" si="1"/>
        <v>0.89935439724704125</v>
      </c>
      <c r="K39" s="13">
        <f t="shared" si="2"/>
        <v>0</v>
      </c>
      <c r="L39" s="15">
        <f t="shared" si="3"/>
        <v>104202</v>
      </c>
    </row>
    <row r="40" spans="2:12" ht="20.100000000000001" customHeight="1" x14ac:dyDescent="0.25">
      <c r="B40" s="7" t="s">
        <v>50</v>
      </c>
      <c r="C40" s="9">
        <v>958257</v>
      </c>
      <c r="D40" s="9">
        <v>8980743</v>
      </c>
      <c r="E40" s="58">
        <f>(D40*100%)-1</f>
        <v>8980742</v>
      </c>
      <c r="F40" s="59">
        <v>8807573</v>
      </c>
      <c r="G40" s="9">
        <v>8669976</v>
      </c>
      <c r="H40" s="9"/>
      <c r="I40" s="13"/>
      <c r="J40" s="13">
        <f t="shared" si="1"/>
        <v>0.96539640043105568</v>
      </c>
      <c r="K40" s="13">
        <f t="shared" si="2"/>
        <v>0</v>
      </c>
      <c r="L40" s="15">
        <f t="shared" si="3"/>
        <v>310767</v>
      </c>
    </row>
    <row r="41" spans="2:12" ht="20.100000000000001" customHeight="1" x14ac:dyDescent="0.25">
      <c r="B41" s="7" t="s">
        <v>51</v>
      </c>
      <c r="C41" s="9">
        <v>4507711</v>
      </c>
      <c r="D41" s="9">
        <v>12146737</v>
      </c>
      <c r="E41" s="58">
        <f t="shared" si="0"/>
        <v>11879507.786</v>
      </c>
      <c r="F41" s="59">
        <v>11036185</v>
      </c>
      <c r="G41" s="9">
        <v>10715940</v>
      </c>
      <c r="H41" s="9"/>
      <c r="I41" s="13"/>
      <c r="J41" s="13">
        <f t="shared" si="1"/>
        <v>0.90205252549509962</v>
      </c>
      <c r="K41" s="13">
        <f t="shared" si="2"/>
        <v>0</v>
      </c>
      <c r="L41" s="15">
        <f t="shared" si="3"/>
        <v>1430797</v>
      </c>
    </row>
    <row r="42" spans="2:12" ht="20.100000000000001" customHeight="1" x14ac:dyDescent="0.25">
      <c r="B42" s="7" t="s">
        <v>52</v>
      </c>
      <c r="C42" s="9">
        <v>5232694</v>
      </c>
      <c r="D42" s="9">
        <v>13132847</v>
      </c>
      <c r="E42" s="58">
        <f>(D42*100%)-1</f>
        <v>13132846</v>
      </c>
      <c r="F42" s="59">
        <v>12911066</v>
      </c>
      <c r="G42" s="9">
        <v>12729613</v>
      </c>
      <c r="H42" s="9"/>
      <c r="I42" s="13"/>
      <c r="J42" s="13">
        <f t="shared" si="1"/>
        <v>0.96929584036849281</v>
      </c>
      <c r="K42" s="13">
        <f t="shared" si="2"/>
        <v>0</v>
      </c>
      <c r="L42" s="15">
        <f t="shared" si="3"/>
        <v>403234</v>
      </c>
    </row>
    <row r="43" spans="2:12" ht="20.100000000000001" customHeight="1" x14ac:dyDescent="0.25">
      <c r="B43" s="7" t="s">
        <v>53</v>
      </c>
      <c r="C43" s="9">
        <v>7382104</v>
      </c>
      <c r="D43" s="9">
        <v>20922904</v>
      </c>
      <c r="E43" s="58">
        <f t="shared" si="0"/>
        <v>20462599.112</v>
      </c>
      <c r="F43" s="59">
        <v>14366800</v>
      </c>
      <c r="G43" s="9">
        <v>13867524</v>
      </c>
      <c r="H43" s="9"/>
      <c r="I43" s="13"/>
      <c r="J43" s="13">
        <f t="shared" si="1"/>
        <v>0.67770100582518811</v>
      </c>
      <c r="K43" s="13">
        <f t="shared" si="2"/>
        <v>0</v>
      </c>
      <c r="L43" s="15">
        <f t="shared" si="3"/>
        <v>7055380</v>
      </c>
    </row>
    <row r="44" spans="2:12" ht="20.100000000000001" customHeight="1" x14ac:dyDescent="0.25">
      <c r="B44" s="7" t="s">
        <v>54</v>
      </c>
      <c r="C44" s="9">
        <v>436415</v>
      </c>
      <c r="D44" s="9">
        <v>12910248</v>
      </c>
      <c r="E44" s="58">
        <f t="shared" si="0"/>
        <v>12626221.544</v>
      </c>
      <c r="F44" s="59">
        <v>10019140</v>
      </c>
      <c r="G44" s="9">
        <v>9943801</v>
      </c>
      <c r="H44" s="9"/>
      <c r="I44" s="13"/>
      <c r="J44" s="13">
        <f t="shared" si="1"/>
        <v>0.78755160166861715</v>
      </c>
      <c r="K44" s="13">
        <f t="shared" si="2"/>
        <v>0</v>
      </c>
      <c r="L44" s="15">
        <f t="shared" si="3"/>
        <v>2966447</v>
      </c>
    </row>
    <row r="45" spans="2:12" ht="23.25" customHeight="1" x14ac:dyDescent="0.25">
      <c r="B45" s="52" t="s">
        <v>4</v>
      </c>
      <c r="C45" s="53">
        <f t="shared" ref="C45:H45" si="4">SUM(C13:C44)</f>
        <v>214674734</v>
      </c>
      <c r="D45" s="53">
        <f t="shared" si="4"/>
        <v>397585248</v>
      </c>
      <c r="E45" s="53">
        <f t="shared" si="4"/>
        <v>390597820.15600002</v>
      </c>
      <c r="F45" s="53">
        <f t="shared" si="4"/>
        <v>363277261</v>
      </c>
      <c r="G45" s="53">
        <f t="shared" si="4"/>
        <v>353351446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0.90464264715782527</v>
      </c>
      <c r="K45" s="54">
        <f>IF(ISERROR(+H45/E45)=TRUE,0,++H45/E45)</f>
        <v>0</v>
      </c>
      <c r="L45" s="55">
        <f>SUM(L13:L44)</f>
        <v>44233802</v>
      </c>
    </row>
    <row r="46" spans="2:12" x14ac:dyDescent="0.2">
      <c r="B46" s="11" t="s">
        <v>61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DICIE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397.58524799999998</v>
      </c>
      <c r="E52" s="39">
        <f>+E45/$C$50</f>
        <v>390.59782015600001</v>
      </c>
      <c r="F52" s="39">
        <f>+F45/$C$50</f>
        <v>363.27726100000001</v>
      </c>
      <c r="G52" s="39">
        <f>+G45/$C$50</f>
        <v>353.35144600000001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6" t="s">
        <v>23</v>
      </c>
      <c r="C13" s="41">
        <v>0</v>
      </c>
      <c r="D13" s="41">
        <v>8378018</v>
      </c>
      <c r="E13" s="62">
        <f>(D13*100%)-1</f>
        <v>8378017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8378018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f t="shared" ref="E14:E19" si="0">(D14*100%)-1</f>
        <v>279195</v>
      </c>
      <c r="F14" s="63">
        <v>235000</v>
      </c>
      <c r="G14" s="42">
        <v>235000</v>
      </c>
      <c r="H14" s="26"/>
      <c r="I14" s="27"/>
      <c r="J14" s="13">
        <f t="shared" ref="J14:J16" si="1">IF(ISERROR(+G14/E14)=TRUE,0,++G14/E14)</f>
        <v>0.84170561793728393</v>
      </c>
      <c r="K14" s="13">
        <f t="shared" ref="K14:K16" si="2">IF(ISERROR(+H14/E14)=TRUE,0,++H14/E14)</f>
        <v>0</v>
      </c>
      <c r="L14" s="15">
        <f t="shared" ref="L14:L16" si="3">+D14-G14</f>
        <v>44196</v>
      </c>
    </row>
    <row r="15" spans="1:13" ht="20.100000000000001" customHeight="1" x14ac:dyDescent="0.25">
      <c r="B15" s="25" t="s">
        <v>59</v>
      </c>
      <c r="C15" s="42">
        <v>0</v>
      </c>
      <c r="D15" s="42">
        <v>323118</v>
      </c>
      <c r="E15" s="63">
        <f t="shared" si="0"/>
        <v>323117</v>
      </c>
      <c r="F15" s="63">
        <v>302890</v>
      </c>
      <c r="G15" s="42">
        <v>302890</v>
      </c>
      <c r="H15" s="26"/>
      <c r="I15" s="27"/>
      <c r="J15" s="13">
        <f t="shared" si="1"/>
        <v>0.93740038438088991</v>
      </c>
      <c r="K15" s="13">
        <f t="shared" si="2"/>
        <v>0</v>
      </c>
      <c r="L15" s="15">
        <f t="shared" si="3"/>
        <v>20228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f t="shared" si="0"/>
        <v>145069</v>
      </c>
      <c r="F16" s="63">
        <v>0</v>
      </c>
      <c r="G16" s="42">
        <v>0</v>
      </c>
      <c r="H16" s="26"/>
      <c r="I16" s="27"/>
      <c r="J16" s="13">
        <f t="shared" si="1"/>
        <v>0</v>
      </c>
      <c r="K16" s="13">
        <f t="shared" si="2"/>
        <v>0</v>
      </c>
      <c r="L16" s="15">
        <f t="shared" si="3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55860617</v>
      </c>
      <c r="E17" s="63">
        <f t="shared" si="0"/>
        <v>55860616</v>
      </c>
      <c r="F17" s="64">
        <v>4390344</v>
      </c>
      <c r="G17" s="43">
        <v>4366344</v>
      </c>
      <c r="H17" s="9"/>
      <c r="I17" s="13"/>
      <c r="J17" s="13">
        <f t="shared" ref="J17:J18" si="4">IF(ISERROR(+G17/E17)=TRUE,0,++G17/E17)</f>
        <v>7.8164981209659409E-2</v>
      </c>
      <c r="K17" s="13">
        <f t="shared" ref="K17:K18" si="5">IF(ISERROR(+H17/E17)=TRUE,0,++H17/E17)</f>
        <v>0</v>
      </c>
      <c r="L17" s="15">
        <f t="shared" ref="L17:L18" si="6">+D17-G17</f>
        <v>51494273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f t="shared" si="0"/>
        <v>25066</v>
      </c>
      <c r="F18" s="64">
        <v>25067</v>
      </c>
      <c r="G18" s="43">
        <v>25067</v>
      </c>
      <c r="H18" s="9"/>
      <c r="I18" s="13">
        <f>IF(ISERROR(+#REF!/E18)=TRUE,0,++#REF!/E18)</f>
        <v>0</v>
      </c>
      <c r="J18" s="13">
        <f t="shared" si="4"/>
        <v>1.00003989467805</v>
      </c>
      <c r="K18" s="13">
        <f t="shared" si="5"/>
        <v>0</v>
      </c>
      <c r="L18" s="15">
        <f t="shared" si="6"/>
        <v>0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f t="shared" si="0"/>
        <v>79103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7">SUM(C13:C19)</f>
        <v>249028005</v>
      </c>
      <c r="D20" s="65">
        <f t="shared" si="7"/>
        <v>65090190</v>
      </c>
      <c r="E20" s="65">
        <f t="shared" si="7"/>
        <v>65090183</v>
      </c>
      <c r="F20" s="65">
        <f t="shared" si="7"/>
        <v>4953301</v>
      </c>
      <c r="G20" s="65">
        <f t="shared" si="7"/>
        <v>4929301</v>
      </c>
      <c r="H20" s="53">
        <f t="shared" si="7"/>
        <v>0</v>
      </c>
      <c r="I20" s="54">
        <f>IF(ISERROR(+#REF!/E20)=TRUE,0,++#REF!/E20)</f>
        <v>0</v>
      </c>
      <c r="J20" s="54">
        <f>IF(ISERROR(+G20/E20)=TRUE,0,++G20/E20)</f>
        <v>7.5730329410811453E-2</v>
      </c>
      <c r="K20" s="54">
        <f>IF(ISERROR(+H20/E20)=TRUE,0,++H20/E20)</f>
        <v>0</v>
      </c>
      <c r="L20" s="55">
        <f>SUM(L13:L19)</f>
        <v>60160889</v>
      </c>
    </row>
    <row r="21" spans="2:12" x14ac:dyDescent="0.2">
      <c r="B21" s="11" t="s">
        <v>61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DICIE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8">+D20/$B$25</f>
        <v>65.090190000000007</v>
      </c>
      <c r="E27" s="39">
        <f t="shared" si="8"/>
        <v>65.090182999999996</v>
      </c>
      <c r="F27" s="39">
        <f t="shared" si="8"/>
        <v>4.9533009999999997</v>
      </c>
      <c r="G27" s="39">
        <f t="shared" si="8"/>
        <v>4.9293009999999997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9"/>
      <c r="J10" s="89"/>
      <c r="K10" s="89"/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50.1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17" t="s">
        <v>23</v>
      </c>
      <c r="C13" s="44">
        <v>0</v>
      </c>
      <c r="D13" s="44">
        <v>5260607</v>
      </c>
      <c r="E13" s="60">
        <f>(D13*100%)-1</f>
        <v>5260606</v>
      </c>
      <c r="F13" s="60">
        <v>3139377</v>
      </c>
      <c r="G13" s="41">
        <v>3083651</v>
      </c>
      <c r="H13" s="8"/>
      <c r="I13" s="12">
        <f>IF(ISERROR(+#REF!/E13)=TRUE,0,++#REF!/E13)</f>
        <v>0</v>
      </c>
      <c r="J13" s="12">
        <f>IF(ISERROR(+G13/E13)=TRUE,0,++G13/E13)</f>
        <v>0.58617790421863947</v>
      </c>
      <c r="K13" s="12">
        <f>IF(ISERROR(+H13/E13)=TRUE,0,++H13/E13)</f>
        <v>0</v>
      </c>
      <c r="L13" s="14">
        <f>+D13-G13</f>
        <v>2176956</v>
      </c>
    </row>
    <row r="14" spans="1:13" ht="20.100000000000001" customHeight="1" x14ac:dyDescent="0.25">
      <c r="B14" s="29" t="s">
        <v>24</v>
      </c>
      <c r="C14" s="45">
        <v>0</v>
      </c>
      <c r="D14" s="45">
        <v>6755268</v>
      </c>
      <c r="E14" s="61">
        <f t="shared" ref="E14:E44" si="0">(D14*100%)-1</f>
        <v>6755267</v>
      </c>
      <c r="F14" s="61">
        <v>4299661</v>
      </c>
      <c r="G14" s="42">
        <v>4299661</v>
      </c>
      <c r="H14" s="26"/>
      <c r="I14" s="27"/>
      <c r="J14" s="27">
        <f t="shared" ref="J14:J44" si="1">IF(ISERROR(+G14/E14)=TRUE,0,++G14/E14)</f>
        <v>0.63649016389729673</v>
      </c>
      <c r="K14" s="27">
        <f t="shared" ref="K14:K44" si="2">IF(ISERROR(+H14/E14)=TRUE,0,++H14/E14)</f>
        <v>0</v>
      </c>
      <c r="L14" s="28">
        <f t="shared" ref="L14:L44" si="3">+D14-G14</f>
        <v>2455607</v>
      </c>
    </row>
    <row r="15" spans="1:13" ht="20.100000000000001" customHeight="1" x14ac:dyDescent="0.25">
      <c r="B15" s="29" t="s">
        <v>25</v>
      </c>
      <c r="C15" s="45">
        <v>0</v>
      </c>
      <c r="D15" s="45">
        <v>12892184</v>
      </c>
      <c r="E15" s="61">
        <f t="shared" si="0"/>
        <v>12892183</v>
      </c>
      <c r="F15" s="61">
        <v>12306853</v>
      </c>
      <c r="G15" s="42">
        <v>12197147</v>
      </c>
      <c r="H15" s="26"/>
      <c r="I15" s="27"/>
      <c r="J15" s="27">
        <f t="shared" si="1"/>
        <v>0.94608857165617333</v>
      </c>
      <c r="K15" s="27">
        <f t="shared" si="2"/>
        <v>0</v>
      </c>
      <c r="L15" s="28">
        <f t="shared" si="3"/>
        <v>695037</v>
      </c>
    </row>
    <row r="16" spans="1:13" ht="20.100000000000001" customHeight="1" x14ac:dyDescent="0.25">
      <c r="B16" s="29" t="s">
        <v>26</v>
      </c>
      <c r="C16" s="45">
        <v>0</v>
      </c>
      <c r="D16" s="45">
        <v>12506954</v>
      </c>
      <c r="E16" s="61">
        <f t="shared" si="0"/>
        <v>12506953</v>
      </c>
      <c r="F16" s="61">
        <v>12484858</v>
      </c>
      <c r="G16" s="42">
        <v>12484858</v>
      </c>
      <c r="H16" s="26"/>
      <c r="I16" s="27"/>
      <c r="J16" s="27">
        <f t="shared" si="1"/>
        <v>0.99823338266322736</v>
      </c>
      <c r="K16" s="27">
        <f t="shared" si="2"/>
        <v>0</v>
      </c>
      <c r="L16" s="28">
        <f t="shared" si="3"/>
        <v>22096</v>
      </c>
    </row>
    <row r="17" spans="2:12" ht="20.100000000000001" customHeight="1" x14ac:dyDescent="0.25">
      <c r="B17" s="29" t="s">
        <v>27</v>
      </c>
      <c r="C17" s="45">
        <v>0</v>
      </c>
      <c r="D17" s="45">
        <v>2592062</v>
      </c>
      <c r="E17" s="61">
        <f t="shared" si="0"/>
        <v>2592061</v>
      </c>
      <c r="F17" s="61">
        <v>2588247</v>
      </c>
      <c r="G17" s="42">
        <v>2588247</v>
      </c>
      <c r="H17" s="26"/>
      <c r="I17" s="27"/>
      <c r="J17" s="27">
        <f t="shared" si="1"/>
        <v>0.99852858401094724</v>
      </c>
      <c r="K17" s="27">
        <f t="shared" si="2"/>
        <v>0</v>
      </c>
      <c r="L17" s="28">
        <f t="shared" si="3"/>
        <v>3815</v>
      </c>
    </row>
    <row r="18" spans="2:12" ht="20.100000000000001" customHeight="1" x14ac:dyDescent="0.25">
      <c r="B18" s="29" t="s">
        <v>28</v>
      </c>
      <c r="C18" s="45">
        <v>0</v>
      </c>
      <c r="D18" s="45">
        <v>35812345</v>
      </c>
      <c r="E18" s="61">
        <f t="shared" si="0"/>
        <v>35812344</v>
      </c>
      <c r="F18" s="61">
        <v>32011963</v>
      </c>
      <c r="G18" s="42">
        <v>31756043</v>
      </c>
      <c r="H18" s="26"/>
      <c r="I18" s="27"/>
      <c r="J18" s="27">
        <f t="shared" si="1"/>
        <v>0.88673455722417949</v>
      </c>
      <c r="K18" s="27">
        <f t="shared" si="2"/>
        <v>0</v>
      </c>
      <c r="L18" s="28">
        <f t="shared" si="3"/>
        <v>4056302</v>
      </c>
    </row>
    <row r="19" spans="2:12" ht="20.100000000000001" customHeight="1" x14ac:dyDescent="0.25">
      <c r="B19" s="29" t="s">
        <v>29</v>
      </c>
      <c r="C19" s="45">
        <v>0</v>
      </c>
      <c r="D19" s="45">
        <v>23436904</v>
      </c>
      <c r="E19" s="61">
        <f t="shared" si="0"/>
        <v>23436903</v>
      </c>
      <c r="F19" s="61">
        <v>22518340</v>
      </c>
      <c r="G19" s="42">
        <v>22112030</v>
      </c>
      <c r="H19" s="26"/>
      <c r="I19" s="27"/>
      <c r="J19" s="27">
        <f t="shared" si="1"/>
        <v>0.94347064541761338</v>
      </c>
      <c r="K19" s="27">
        <f t="shared" si="2"/>
        <v>0</v>
      </c>
      <c r="L19" s="28">
        <f t="shared" si="3"/>
        <v>1324874</v>
      </c>
    </row>
    <row r="20" spans="2:12" ht="20.100000000000001" customHeight="1" x14ac:dyDescent="0.25">
      <c r="B20" s="29" t="s">
        <v>30</v>
      </c>
      <c r="C20" s="45">
        <v>0</v>
      </c>
      <c r="D20" s="45">
        <v>36774561</v>
      </c>
      <c r="E20" s="61">
        <f t="shared" si="0"/>
        <v>36774560</v>
      </c>
      <c r="F20" s="61">
        <v>36559191</v>
      </c>
      <c r="G20" s="42">
        <v>36343248</v>
      </c>
      <c r="H20" s="26"/>
      <c r="I20" s="27"/>
      <c r="J20" s="27">
        <f t="shared" si="1"/>
        <v>0.98827145722477716</v>
      </c>
      <c r="K20" s="27">
        <f t="shared" si="2"/>
        <v>0</v>
      </c>
      <c r="L20" s="28">
        <f t="shared" si="3"/>
        <v>431313</v>
      </c>
    </row>
    <row r="21" spans="2:12" ht="20.100000000000001" customHeight="1" x14ac:dyDescent="0.25">
      <c r="B21" s="29" t="s">
        <v>31</v>
      </c>
      <c r="C21" s="45">
        <v>0</v>
      </c>
      <c r="D21" s="45">
        <v>8650334</v>
      </c>
      <c r="E21" s="61">
        <f t="shared" si="0"/>
        <v>8650333</v>
      </c>
      <c r="F21" s="61">
        <v>8422228</v>
      </c>
      <c r="G21" s="42">
        <v>8418261</v>
      </c>
      <c r="H21" s="26"/>
      <c r="I21" s="27"/>
      <c r="J21" s="27">
        <f t="shared" si="1"/>
        <v>0.97317189985634078</v>
      </c>
      <c r="K21" s="27">
        <f t="shared" si="2"/>
        <v>0</v>
      </c>
      <c r="L21" s="28">
        <f t="shared" si="3"/>
        <v>232073</v>
      </c>
    </row>
    <row r="22" spans="2:12" ht="20.100000000000001" customHeight="1" x14ac:dyDescent="0.25">
      <c r="B22" s="29" t="s">
        <v>32</v>
      </c>
      <c r="C22" s="45">
        <v>0</v>
      </c>
      <c r="D22" s="45">
        <v>15109354</v>
      </c>
      <c r="E22" s="61">
        <f t="shared" si="0"/>
        <v>15109353</v>
      </c>
      <c r="F22" s="61">
        <v>15041180</v>
      </c>
      <c r="G22" s="42">
        <v>14887583</v>
      </c>
      <c r="H22" s="26"/>
      <c r="I22" s="27"/>
      <c r="J22" s="27">
        <f t="shared" si="1"/>
        <v>0.98532233643624578</v>
      </c>
      <c r="K22" s="27">
        <f t="shared" si="2"/>
        <v>0</v>
      </c>
      <c r="L22" s="28">
        <f t="shared" si="3"/>
        <v>221771</v>
      </c>
    </row>
    <row r="23" spans="2:12" ht="20.100000000000001" customHeight="1" x14ac:dyDescent="0.25">
      <c r="B23" s="29" t="s">
        <v>33</v>
      </c>
      <c r="C23" s="45">
        <v>0</v>
      </c>
      <c r="D23" s="45">
        <v>39415822</v>
      </c>
      <c r="E23" s="61">
        <f t="shared" si="0"/>
        <v>39415821</v>
      </c>
      <c r="F23" s="61">
        <v>38958497</v>
      </c>
      <c r="G23" s="42">
        <v>38867452</v>
      </c>
      <c r="H23" s="26"/>
      <c r="I23" s="27"/>
      <c r="J23" s="27">
        <f t="shared" si="1"/>
        <v>0.98608759157902615</v>
      </c>
      <c r="K23" s="27">
        <f t="shared" si="2"/>
        <v>0</v>
      </c>
      <c r="L23" s="28">
        <f t="shared" si="3"/>
        <v>548370</v>
      </c>
    </row>
    <row r="24" spans="2:12" ht="20.100000000000001" customHeight="1" x14ac:dyDescent="0.25">
      <c r="B24" s="29" t="s">
        <v>34</v>
      </c>
      <c r="C24" s="45">
        <v>0</v>
      </c>
      <c r="D24" s="45">
        <v>37282493</v>
      </c>
      <c r="E24" s="61">
        <f t="shared" si="0"/>
        <v>37282492</v>
      </c>
      <c r="F24" s="61">
        <v>34840053</v>
      </c>
      <c r="G24" s="42">
        <v>34579505</v>
      </c>
      <c r="H24" s="26"/>
      <c r="I24" s="27"/>
      <c r="J24" s="27">
        <f t="shared" si="1"/>
        <v>0.92749983021521198</v>
      </c>
      <c r="K24" s="27">
        <f t="shared" si="2"/>
        <v>0</v>
      </c>
      <c r="L24" s="28">
        <f t="shared" si="3"/>
        <v>2702988</v>
      </c>
    </row>
    <row r="25" spans="2:12" ht="20.100000000000001" customHeight="1" x14ac:dyDescent="0.25">
      <c r="B25" s="29" t="s">
        <v>35</v>
      </c>
      <c r="C25" s="45">
        <v>0</v>
      </c>
      <c r="D25" s="45">
        <v>44116316</v>
      </c>
      <c r="E25" s="61">
        <f t="shared" si="0"/>
        <v>44116315</v>
      </c>
      <c r="F25" s="61">
        <v>36066960</v>
      </c>
      <c r="G25" s="42">
        <v>34779312</v>
      </c>
      <c r="H25" s="26"/>
      <c r="I25" s="27"/>
      <c r="J25" s="27">
        <f t="shared" si="1"/>
        <v>0.78835487506152768</v>
      </c>
      <c r="K25" s="27">
        <f t="shared" si="2"/>
        <v>0</v>
      </c>
      <c r="L25" s="28">
        <f t="shared" si="3"/>
        <v>9337004</v>
      </c>
    </row>
    <row r="26" spans="2:12" ht="20.100000000000001" customHeight="1" x14ac:dyDescent="0.25">
      <c r="B26" s="29" t="s">
        <v>36</v>
      </c>
      <c r="C26" s="45">
        <v>0</v>
      </c>
      <c r="D26" s="45">
        <v>36458999</v>
      </c>
      <c r="E26" s="61">
        <f t="shared" si="0"/>
        <v>36458998</v>
      </c>
      <c r="F26" s="61">
        <v>34303865</v>
      </c>
      <c r="G26" s="42">
        <v>34150323</v>
      </c>
      <c r="H26" s="26"/>
      <c r="I26" s="27"/>
      <c r="J26" s="27">
        <f t="shared" si="1"/>
        <v>0.93667749728064387</v>
      </c>
      <c r="K26" s="27">
        <f t="shared" si="2"/>
        <v>0</v>
      </c>
      <c r="L26" s="28">
        <f t="shared" si="3"/>
        <v>2308676</v>
      </c>
    </row>
    <row r="27" spans="2:12" ht="20.100000000000001" customHeight="1" x14ac:dyDescent="0.25">
      <c r="B27" s="29" t="s">
        <v>37</v>
      </c>
      <c r="C27" s="45">
        <v>0</v>
      </c>
      <c r="D27" s="45">
        <v>10201919</v>
      </c>
      <c r="E27" s="61">
        <f t="shared" si="0"/>
        <v>10201918</v>
      </c>
      <c r="F27" s="61">
        <v>9742005</v>
      </c>
      <c r="G27" s="42">
        <v>9685865</v>
      </c>
      <c r="H27" s="26"/>
      <c r="I27" s="27"/>
      <c r="J27" s="27">
        <f t="shared" si="1"/>
        <v>0.94941608038802117</v>
      </c>
      <c r="K27" s="27">
        <f t="shared" si="2"/>
        <v>0</v>
      </c>
      <c r="L27" s="28">
        <f t="shared" si="3"/>
        <v>516054</v>
      </c>
    </row>
    <row r="28" spans="2:12" ht="20.100000000000001" customHeight="1" x14ac:dyDescent="0.25">
      <c r="B28" s="29" t="s">
        <v>38</v>
      </c>
      <c r="C28" s="45">
        <v>0</v>
      </c>
      <c r="D28" s="45">
        <v>7003361</v>
      </c>
      <c r="E28" s="61">
        <f t="shared" si="0"/>
        <v>7003360</v>
      </c>
      <c r="F28" s="61">
        <v>6921743</v>
      </c>
      <c r="G28" s="42">
        <v>6910982</v>
      </c>
      <c r="H28" s="26"/>
      <c r="I28" s="27"/>
      <c r="J28" s="27">
        <f t="shared" si="1"/>
        <v>0.9868094743094743</v>
      </c>
      <c r="K28" s="27">
        <f t="shared" si="2"/>
        <v>0</v>
      </c>
      <c r="L28" s="28">
        <f t="shared" si="3"/>
        <v>92379</v>
      </c>
    </row>
    <row r="29" spans="2:12" ht="20.100000000000001" customHeight="1" x14ac:dyDescent="0.25">
      <c r="B29" s="29" t="s">
        <v>39</v>
      </c>
      <c r="C29" s="45">
        <v>0</v>
      </c>
      <c r="D29" s="45">
        <v>5561617</v>
      </c>
      <c r="E29" s="61">
        <f t="shared" si="0"/>
        <v>5561616</v>
      </c>
      <c r="F29" s="61">
        <v>5500538</v>
      </c>
      <c r="G29" s="42">
        <v>5499016</v>
      </c>
      <c r="H29" s="26"/>
      <c r="I29" s="27"/>
      <c r="J29" s="27">
        <f t="shared" si="1"/>
        <v>0.98874427864131575</v>
      </c>
      <c r="K29" s="27">
        <f t="shared" si="2"/>
        <v>0</v>
      </c>
      <c r="L29" s="28">
        <f t="shared" si="3"/>
        <v>62601</v>
      </c>
    </row>
    <row r="30" spans="2:12" ht="20.100000000000001" customHeight="1" x14ac:dyDescent="0.25">
      <c r="B30" s="29" t="s">
        <v>40</v>
      </c>
      <c r="C30" s="45">
        <v>0</v>
      </c>
      <c r="D30" s="45">
        <v>6647782</v>
      </c>
      <c r="E30" s="61">
        <f t="shared" si="0"/>
        <v>6647781</v>
      </c>
      <c r="F30" s="61">
        <v>5976661</v>
      </c>
      <c r="G30" s="42">
        <v>5961586</v>
      </c>
      <c r="H30" s="26"/>
      <c r="I30" s="27"/>
      <c r="J30" s="27">
        <f t="shared" si="1"/>
        <v>0.89677833851626576</v>
      </c>
      <c r="K30" s="27">
        <f t="shared" si="2"/>
        <v>0</v>
      </c>
      <c r="L30" s="28">
        <f t="shared" si="3"/>
        <v>686196</v>
      </c>
    </row>
    <row r="31" spans="2:12" ht="20.100000000000001" customHeight="1" x14ac:dyDescent="0.25">
      <c r="B31" s="29" t="s">
        <v>41</v>
      </c>
      <c r="C31" s="45">
        <v>0</v>
      </c>
      <c r="D31" s="45">
        <v>19315507</v>
      </c>
      <c r="E31" s="61">
        <f t="shared" si="0"/>
        <v>19315506</v>
      </c>
      <c r="F31" s="61">
        <v>18692200</v>
      </c>
      <c r="G31" s="42">
        <v>18692200</v>
      </c>
      <c r="H31" s="26"/>
      <c r="I31" s="27"/>
      <c r="J31" s="27">
        <f t="shared" si="1"/>
        <v>0.96773027846125281</v>
      </c>
      <c r="K31" s="27">
        <f t="shared" si="2"/>
        <v>0</v>
      </c>
      <c r="L31" s="28">
        <f t="shared" si="3"/>
        <v>623307</v>
      </c>
    </row>
    <row r="32" spans="2:12" ht="20.100000000000001" customHeight="1" x14ac:dyDescent="0.25">
      <c r="B32" s="29" t="s">
        <v>42</v>
      </c>
      <c r="C32" s="45">
        <v>0</v>
      </c>
      <c r="D32" s="45">
        <v>7157439</v>
      </c>
      <c r="E32" s="61">
        <f t="shared" si="0"/>
        <v>7157438</v>
      </c>
      <c r="F32" s="61">
        <v>6799422</v>
      </c>
      <c r="G32" s="42">
        <v>6542269</v>
      </c>
      <c r="H32" s="26"/>
      <c r="I32" s="27"/>
      <c r="J32" s="27">
        <f t="shared" si="1"/>
        <v>0.9140517878045189</v>
      </c>
      <c r="K32" s="27">
        <f t="shared" si="2"/>
        <v>0</v>
      </c>
      <c r="L32" s="28">
        <f t="shared" si="3"/>
        <v>615170</v>
      </c>
    </row>
    <row r="33" spans="2:12" ht="20.100000000000001" customHeight="1" x14ac:dyDescent="0.25">
      <c r="B33" s="29" t="s">
        <v>43</v>
      </c>
      <c r="C33" s="45">
        <v>0</v>
      </c>
      <c r="D33" s="45">
        <v>4217006</v>
      </c>
      <c r="E33" s="61">
        <f t="shared" si="0"/>
        <v>4217005</v>
      </c>
      <c r="F33" s="61">
        <v>4211871</v>
      </c>
      <c r="G33" s="42">
        <v>4210575</v>
      </c>
      <c r="H33" s="26"/>
      <c r="I33" s="27"/>
      <c r="J33" s="27">
        <f t="shared" si="1"/>
        <v>0.99847522115814424</v>
      </c>
      <c r="K33" s="27">
        <f t="shared" si="2"/>
        <v>0</v>
      </c>
      <c r="L33" s="28">
        <f t="shared" si="3"/>
        <v>6431</v>
      </c>
    </row>
    <row r="34" spans="2:12" ht="20.100000000000001" customHeight="1" x14ac:dyDescent="0.25">
      <c r="B34" s="29" t="s">
        <v>44</v>
      </c>
      <c r="C34" s="45">
        <v>0</v>
      </c>
      <c r="D34" s="45">
        <v>12348663</v>
      </c>
      <c r="E34" s="61">
        <f t="shared" si="0"/>
        <v>12348662</v>
      </c>
      <c r="F34" s="61">
        <v>11419647</v>
      </c>
      <c r="G34" s="42">
        <v>11359506</v>
      </c>
      <c r="H34" s="26"/>
      <c r="I34" s="27"/>
      <c r="J34" s="27">
        <f t="shared" si="1"/>
        <v>0.91989771847346702</v>
      </c>
      <c r="K34" s="27">
        <f t="shared" si="2"/>
        <v>0</v>
      </c>
      <c r="L34" s="28">
        <f t="shared" si="3"/>
        <v>989157</v>
      </c>
    </row>
    <row r="35" spans="2:12" ht="20.100000000000001" customHeight="1" x14ac:dyDescent="0.25">
      <c r="B35" s="29" t="s">
        <v>45</v>
      </c>
      <c r="C35" s="45">
        <v>0</v>
      </c>
      <c r="D35" s="45">
        <v>7001593</v>
      </c>
      <c r="E35" s="61">
        <f t="shared" si="0"/>
        <v>7001592</v>
      </c>
      <c r="F35" s="61">
        <v>6946318</v>
      </c>
      <c r="G35" s="42">
        <v>6870825</v>
      </c>
      <c r="H35" s="26"/>
      <c r="I35" s="27"/>
      <c r="J35" s="27">
        <f t="shared" si="1"/>
        <v>0.98132324762711109</v>
      </c>
      <c r="K35" s="27">
        <f t="shared" si="2"/>
        <v>0</v>
      </c>
      <c r="L35" s="28">
        <f t="shared" si="3"/>
        <v>130768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f t="shared" si="0"/>
        <v>99044</v>
      </c>
      <c r="F36" s="61">
        <v>76413</v>
      </c>
      <c r="G36" s="42">
        <v>70708</v>
      </c>
      <c r="H36" s="26"/>
      <c r="I36" s="27"/>
      <c r="J36" s="27">
        <f t="shared" si="1"/>
        <v>0.71390493114171483</v>
      </c>
      <c r="K36" s="27">
        <f t="shared" si="2"/>
        <v>0</v>
      </c>
      <c r="L36" s="28">
        <f t="shared" si="3"/>
        <v>28337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4">IF(ISERROR(+G37/E37)=TRUE,0,++G37/E37)</f>
        <v>0</v>
      </c>
      <c r="K37" s="27">
        <f t="shared" ref="K37:K39" si="5">IF(ISERROR(+H37/E37)=TRUE,0,++H37/E37)</f>
        <v>0</v>
      </c>
      <c r="L37" s="28">
        <f t="shared" ref="L37:L39" si="6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61326684</v>
      </c>
      <c r="E38" s="61">
        <f t="shared" si="0"/>
        <v>61326683</v>
      </c>
      <c r="F38" s="61">
        <v>54451449</v>
      </c>
      <c r="G38" s="42">
        <v>52917480</v>
      </c>
      <c r="H38" s="26"/>
      <c r="I38" s="27"/>
      <c r="J38" s="27">
        <f t="shared" si="4"/>
        <v>0.86287856135966134</v>
      </c>
      <c r="K38" s="27">
        <f t="shared" si="5"/>
        <v>0</v>
      </c>
      <c r="L38" s="28">
        <f t="shared" si="6"/>
        <v>8409204</v>
      </c>
    </row>
    <row r="39" spans="2:12" ht="20.100000000000001" customHeight="1" x14ac:dyDescent="0.25">
      <c r="B39" s="29" t="s">
        <v>49</v>
      </c>
      <c r="C39" s="45">
        <v>0</v>
      </c>
      <c r="D39" s="45">
        <v>3940237</v>
      </c>
      <c r="E39" s="61">
        <f t="shared" si="0"/>
        <v>3940236</v>
      </c>
      <c r="F39" s="61">
        <v>3038626</v>
      </c>
      <c r="G39" s="42">
        <v>3031142</v>
      </c>
      <c r="H39" s="26"/>
      <c r="I39" s="27"/>
      <c r="J39" s="27">
        <f t="shared" si="4"/>
        <v>0.76927930205195827</v>
      </c>
      <c r="K39" s="27">
        <f t="shared" si="5"/>
        <v>0</v>
      </c>
      <c r="L39" s="28">
        <f t="shared" si="6"/>
        <v>909095</v>
      </c>
    </row>
    <row r="40" spans="2:12" ht="20.100000000000001" customHeight="1" x14ac:dyDescent="0.25">
      <c r="B40" s="29" t="s">
        <v>50</v>
      </c>
      <c r="C40" s="45">
        <v>0</v>
      </c>
      <c r="D40" s="45">
        <v>15969610</v>
      </c>
      <c r="E40" s="61">
        <f t="shared" si="0"/>
        <v>15969609</v>
      </c>
      <c r="F40" s="61">
        <v>15032963</v>
      </c>
      <c r="G40" s="42">
        <v>14668753</v>
      </c>
      <c r="H40" s="26"/>
      <c r="I40" s="27"/>
      <c r="J40" s="27">
        <f t="shared" si="1"/>
        <v>0.91854177519311841</v>
      </c>
      <c r="K40" s="27">
        <f t="shared" si="2"/>
        <v>0</v>
      </c>
      <c r="L40" s="28">
        <f t="shared" si="3"/>
        <v>1300857</v>
      </c>
    </row>
    <row r="41" spans="2:12" ht="20.100000000000001" customHeight="1" x14ac:dyDescent="0.25">
      <c r="B41" s="29" t="s">
        <v>51</v>
      </c>
      <c r="C41" s="45">
        <v>0</v>
      </c>
      <c r="D41" s="45">
        <v>19896206</v>
      </c>
      <c r="E41" s="61">
        <f t="shared" si="0"/>
        <v>19896205</v>
      </c>
      <c r="F41" s="61">
        <v>19095380</v>
      </c>
      <c r="G41" s="42">
        <v>18960423</v>
      </c>
      <c r="H41" s="26"/>
      <c r="I41" s="27"/>
      <c r="J41" s="27">
        <f t="shared" si="1"/>
        <v>0.95296680949960055</v>
      </c>
      <c r="K41" s="27">
        <f t="shared" si="2"/>
        <v>0</v>
      </c>
      <c r="L41" s="28">
        <f t="shared" si="3"/>
        <v>935783</v>
      </c>
    </row>
    <row r="42" spans="2:12" ht="20.100000000000001" customHeight="1" x14ac:dyDescent="0.25">
      <c r="B42" s="29" t="s">
        <v>52</v>
      </c>
      <c r="C42" s="45">
        <v>0</v>
      </c>
      <c r="D42" s="45">
        <v>26167854</v>
      </c>
      <c r="E42" s="61">
        <f t="shared" si="0"/>
        <v>26167853</v>
      </c>
      <c r="F42" s="61">
        <v>25005128</v>
      </c>
      <c r="G42" s="42">
        <v>24807475</v>
      </c>
      <c r="H42" s="26"/>
      <c r="I42" s="27"/>
      <c r="J42" s="27">
        <f t="shared" si="1"/>
        <v>0.94801338879425834</v>
      </c>
      <c r="K42" s="27">
        <f t="shared" si="2"/>
        <v>0</v>
      </c>
      <c r="L42" s="28">
        <f t="shared" si="3"/>
        <v>1360379</v>
      </c>
    </row>
    <row r="43" spans="2:12" ht="20.100000000000001" customHeight="1" x14ac:dyDescent="0.25">
      <c r="B43" s="29" t="s">
        <v>53</v>
      </c>
      <c r="C43" s="45">
        <v>0</v>
      </c>
      <c r="D43" s="45">
        <v>23320152</v>
      </c>
      <c r="E43" s="61">
        <f t="shared" si="0"/>
        <v>23320151</v>
      </c>
      <c r="F43" s="61">
        <v>21360405</v>
      </c>
      <c r="G43" s="42">
        <v>20915293</v>
      </c>
      <c r="H43" s="26"/>
      <c r="I43" s="27"/>
      <c r="J43" s="27">
        <f t="shared" si="1"/>
        <v>0.8968763967265907</v>
      </c>
      <c r="K43" s="27">
        <f t="shared" si="2"/>
        <v>0</v>
      </c>
      <c r="L43" s="28">
        <f t="shared" si="3"/>
        <v>2404859</v>
      </c>
    </row>
    <row r="44" spans="2:12" ht="20.100000000000001" customHeight="1" x14ac:dyDescent="0.25">
      <c r="B44" s="29" t="s">
        <v>54</v>
      </c>
      <c r="C44" s="45">
        <v>0</v>
      </c>
      <c r="D44" s="45">
        <v>12418355</v>
      </c>
      <c r="E44" s="61">
        <f t="shared" si="0"/>
        <v>12418354</v>
      </c>
      <c r="F44" s="61">
        <v>9068535</v>
      </c>
      <c r="G44" s="42">
        <v>8937402</v>
      </c>
      <c r="H44" s="26"/>
      <c r="I44" s="27"/>
      <c r="J44" s="27">
        <f t="shared" si="1"/>
        <v>0.71969296414001405</v>
      </c>
      <c r="K44" s="27">
        <f t="shared" si="2"/>
        <v>0</v>
      </c>
      <c r="L44" s="28">
        <f t="shared" si="3"/>
        <v>3480953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7">SUM(D13:D44)</f>
        <v>559657233</v>
      </c>
      <c r="E45" s="65">
        <f t="shared" si="7"/>
        <v>559657202</v>
      </c>
      <c r="F45" s="65">
        <f t="shared" si="7"/>
        <v>516880577</v>
      </c>
      <c r="G45" s="65">
        <f t="shared" si="7"/>
        <v>510588821</v>
      </c>
      <c r="H45" s="53">
        <f t="shared" ref="H45" si="8">SUM(H13:H44)</f>
        <v>0</v>
      </c>
      <c r="I45" s="54">
        <f>IF(ISERROR(+#REF!/E45)=TRUE,0,++#REF!/E45)</f>
        <v>0</v>
      </c>
      <c r="J45" s="54">
        <f>IF(ISERROR(+G45/E45)=TRUE,0,++G45/E45)</f>
        <v>0.91232422128287027</v>
      </c>
      <c r="K45" s="54">
        <f>IF(ISERROR(+H45/E45)=TRUE,0,++H45/E45)</f>
        <v>0</v>
      </c>
      <c r="L45" s="55">
        <f>SUM(L13:L44)</f>
        <v>49068412</v>
      </c>
    </row>
    <row r="46" spans="2:12" x14ac:dyDescent="0.2">
      <c r="B46" s="11" t="s">
        <v>61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DICIE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559.65723300000002</v>
      </c>
      <c r="E52" s="40">
        <f>+E45/$C$50</f>
        <v>559.65720199999998</v>
      </c>
      <c r="F52" s="40">
        <f>+F45/$C$50</f>
        <v>516.88057700000002</v>
      </c>
      <c r="G52" s="40">
        <f>+G45/$C$50</f>
        <v>510.588821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80" t="s">
        <v>60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7" t="s">
        <v>20</v>
      </c>
      <c r="C11" s="86" t="s">
        <v>0</v>
      </c>
      <c r="D11" s="86"/>
      <c r="E11" s="84" t="s">
        <v>8</v>
      </c>
      <c r="F11" s="84" t="s">
        <v>22</v>
      </c>
      <c r="G11" s="84" t="s">
        <v>62</v>
      </c>
      <c r="H11" s="84" t="s">
        <v>15</v>
      </c>
      <c r="I11" s="90" t="s">
        <v>17</v>
      </c>
      <c r="J11" s="90"/>
      <c r="K11" s="90"/>
      <c r="L11" s="82" t="s">
        <v>16</v>
      </c>
    </row>
    <row r="12" spans="1:13" s="5" customFormat="1" ht="46.5" customHeight="1" x14ac:dyDescent="0.25">
      <c r="B12" s="88"/>
      <c r="C12" s="50" t="s">
        <v>3</v>
      </c>
      <c r="D12" s="50" t="s">
        <v>2</v>
      </c>
      <c r="E12" s="85"/>
      <c r="F12" s="85"/>
      <c r="G12" s="85"/>
      <c r="H12" s="85"/>
      <c r="I12" s="50" t="s">
        <v>9</v>
      </c>
      <c r="J12" s="50" t="s">
        <v>10</v>
      </c>
      <c r="K12" s="51" t="s">
        <v>11</v>
      </c>
      <c r="L12" s="83"/>
    </row>
    <row r="13" spans="1:13" ht="20.100000000000001" customHeight="1" x14ac:dyDescent="0.25">
      <c r="B13" s="17" t="s">
        <v>51</v>
      </c>
      <c r="C13" s="18">
        <v>0</v>
      </c>
      <c r="D13" s="18">
        <v>1030682</v>
      </c>
      <c r="E13" s="79">
        <f>+D13</f>
        <v>1030682</v>
      </c>
      <c r="F13" s="73">
        <v>344970</v>
      </c>
      <c r="G13" s="8">
        <v>339137</v>
      </c>
      <c r="H13" s="8"/>
      <c r="I13" s="12">
        <f>IF(ISERROR(+#REF!/E13)=TRUE,0,++#REF!/E13)</f>
        <v>0</v>
      </c>
      <c r="J13" s="12">
        <f>IF(ISERROR(+G13/E13)=TRUE,0,++G13/E13)</f>
        <v>0.32904135320108435</v>
      </c>
      <c r="K13" s="12">
        <f>IF(ISERROR(+H13/E13)=TRUE,0,++H13/E13)</f>
        <v>0</v>
      </c>
      <c r="L13" s="14">
        <f>+D13-G13</f>
        <v>691545</v>
      </c>
    </row>
    <row r="14" spans="1:13" ht="20.100000000000001" customHeight="1" x14ac:dyDescent="0.25">
      <c r="B14" s="16" t="s">
        <v>52</v>
      </c>
      <c r="C14" s="19">
        <v>0</v>
      </c>
      <c r="D14" s="19">
        <v>1435511</v>
      </c>
      <c r="E14" s="59">
        <f t="shared" ref="E14:E16" si="0">+D14</f>
        <v>1435511</v>
      </c>
      <c r="F14" s="59">
        <v>1385944</v>
      </c>
      <c r="G14" s="9">
        <v>1385301</v>
      </c>
      <c r="H14" s="9"/>
      <c r="I14" s="13">
        <f>IF(ISERROR(+#REF!/E14)=TRUE,0,++#REF!/E14)</f>
        <v>0</v>
      </c>
      <c r="J14" s="13">
        <f>IF(ISERROR(+G14/E14)=TRUE,0,++G14/E14)</f>
        <v>0.96502290821874581</v>
      </c>
      <c r="K14" s="13">
        <f>IF(ISERROR(+H14/E14)=TRUE,0,++H14/E14)</f>
        <v>0</v>
      </c>
      <c r="L14" s="15">
        <f>+D14-G14</f>
        <v>50210</v>
      </c>
    </row>
    <row r="15" spans="1:13" ht="20.100000000000001" customHeight="1" x14ac:dyDescent="0.25">
      <c r="B15" s="16" t="s">
        <v>53</v>
      </c>
      <c r="C15" s="19">
        <v>0</v>
      </c>
      <c r="D15" s="19">
        <v>1675429</v>
      </c>
      <c r="E15" s="59">
        <f t="shared" si="0"/>
        <v>1675429</v>
      </c>
      <c r="F15" s="59">
        <v>892160</v>
      </c>
      <c r="G15" s="9">
        <v>885320</v>
      </c>
      <c r="H15" s="9"/>
      <c r="I15" s="13">
        <f>IF(ISERROR(+#REF!/E15)=TRUE,0,++#REF!/E15)</f>
        <v>0</v>
      </c>
      <c r="J15" s="13">
        <f>IF(ISERROR(+G15/E15)=TRUE,0,++G15/E15)</f>
        <v>0.52841391667447557</v>
      </c>
      <c r="K15" s="13">
        <f>IF(ISERROR(+H15/E15)=TRUE,0,++H15/E15)</f>
        <v>0</v>
      </c>
      <c r="L15" s="15">
        <f>+D15-G15</f>
        <v>790109</v>
      </c>
    </row>
    <row r="16" spans="1:13" ht="20.100000000000001" customHeight="1" x14ac:dyDescent="0.25">
      <c r="B16" s="68" t="s">
        <v>54</v>
      </c>
      <c r="C16" s="69">
        <v>0</v>
      </c>
      <c r="D16" s="69">
        <v>916305</v>
      </c>
      <c r="E16" s="74">
        <f t="shared" si="0"/>
        <v>916305</v>
      </c>
      <c r="F16" s="74">
        <v>409045</v>
      </c>
      <c r="G16" s="70">
        <v>409045</v>
      </c>
      <c r="H16" s="70"/>
      <c r="I16" s="71">
        <f>IF(ISERROR(+#REF!/E16)=TRUE,0,++#REF!/E16)</f>
        <v>0</v>
      </c>
      <c r="J16" s="71">
        <f>IF(ISERROR(+G16/E16)=TRUE,0,++G16/E16)</f>
        <v>0.44640703695821804</v>
      </c>
      <c r="K16" s="71">
        <f>IF(ISERROR(+H16/E16)=TRUE,0,++H16/E16)</f>
        <v>0</v>
      </c>
      <c r="L16" s="72">
        <f>+D16-G16</f>
        <v>507260</v>
      </c>
    </row>
    <row r="17" spans="2:12" ht="23.25" customHeight="1" x14ac:dyDescent="0.25">
      <c r="B17" s="52" t="s">
        <v>4</v>
      </c>
      <c r="C17" s="65">
        <f t="shared" ref="C17:H17" si="1">SUM(C13:C16)</f>
        <v>0</v>
      </c>
      <c r="D17" s="65">
        <f t="shared" si="1"/>
        <v>5057927</v>
      </c>
      <c r="E17" s="65">
        <f t="shared" si="1"/>
        <v>5057927</v>
      </c>
      <c r="F17" s="65">
        <f t="shared" si="1"/>
        <v>3032119</v>
      </c>
      <c r="G17" s="65">
        <f t="shared" si="1"/>
        <v>3018803</v>
      </c>
      <c r="H17" s="53">
        <f t="shared" si="1"/>
        <v>0</v>
      </c>
      <c r="I17" s="54">
        <f>IF(ISERROR(+#REF!/E17)=TRUE,0,++#REF!/E17)</f>
        <v>0</v>
      </c>
      <c r="J17" s="54">
        <f>IF(ISERROR(+G17/E17)=TRUE,0,++G17/E17)</f>
        <v>0.59684590149284478</v>
      </c>
      <c r="K17" s="54">
        <f>IF(ISERROR(+H17/E17)=TRUE,0,++H17/E17)</f>
        <v>0</v>
      </c>
      <c r="L17" s="55">
        <f>SUM(L13:L16)</f>
        <v>2039124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DICIE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5.0579270000000003</v>
      </c>
      <c r="E24" s="40">
        <f>+E17/$C$22</f>
        <v>5.0579270000000003</v>
      </c>
      <c r="F24" s="40">
        <f>+F17/$C$22</f>
        <v>3.0321189999999998</v>
      </c>
      <c r="G24" s="40">
        <f>+G17/$C$22</f>
        <v>3.0188030000000001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2020-01-07T16:30:35Z</dcterms:modified>
</cp:coreProperties>
</file>