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.- Informacion Portal MINSA - Transparencia\PCA - 2020\Marzo - 2020\"/>
    </mc:Choice>
  </mc:AlternateContent>
  <bookViews>
    <workbookView xWindow="0" yWindow="0" windowWidth="28800" windowHeight="12300" activeTab="3"/>
  </bookViews>
  <sheets>
    <sheet name="RO" sheetId="1" r:id="rId1"/>
    <sheet name="RDR" sheetId="4" r:id="rId2"/>
    <sheet name="ROOC" sheetId="5" r:id="rId3"/>
    <sheet name="DYT" sheetId="6" r:id="rId4"/>
    <sheet name="RD" sheetId="7" state="hidden" r:id="rId5"/>
  </sheets>
  <definedNames>
    <definedName name="_xlnm._FilterDatabase" localSheetId="0" hidden="1">RO!$B$11:$L$45</definedName>
    <definedName name="_xlnm.Print_Area" localSheetId="3">DYT!$B$2:$L$47</definedName>
    <definedName name="_xlnm.Print_Area" localSheetId="4">RD!$B$2:$L$19</definedName>
    <definedName name="_xlnm.Print_Area" localSheetId="1">RDR!$B$2:$L$47</definedName>
    <definedName name="_xlnm.Print_Area" localSheetId="0">RO!$B$2:$L$48</definedName>
    <definedName name="_xlnm.Print_Area" localSheetId="2">ROOC!$B$2:$L$22</definedName>
  </definedNames>
  <calcPr calcId="162913"/>
</workbook>
</file>

<file path=xl/calcChain.xml><?xml version="1.0" encoding="utf-8"?>
<calcChain xmlns="http://schemas.openxmlformats.org/spreadsheetml/2006/main">
  <c r="E45" i="1" l="1"/>
  <c r="L44" i="1"/>
  <c r="K44" i="1"/>
  <c r="J44" i="1"/>
  <c r="E46" i="1" l="1"/>
  <c r="C45" i="6" l="1"/>
  <c r="D45" i="6"/>
  <c r="J37" i="6" l="1"/>
  <c r="G23" i="7" l="1"/>
  <c r="G51" i="6"/>
  <c r="G26" i="5"/>
  <c r="G51" i="4"/>
  <c r="G52" i="1"/>
  <c r="K36" i="6" l="1"/>
  <c r="J36" i="6" l="1"/>
  <c r="L36" i="6"/>
  <c r="L39" i="6" l="1"/>
  <c r="K39" i="6"/>
  <c r="J39" i="6"/>
  <c r="L38" i="6"/>
  <c r="K38" i="6"/>
  <c r="J38" i="6"/>
  <c r="L37" i="6"/>
  <c r="K37" i="6"/>
  <c r="C52" i="6"/>
  <c r="D52" i="6"/>
  <c r="G20" i="5" l="1"/>
  <c r="G27" i="5" s="1"/>
  <c r="F20" i="5"/>
  <c r="F27" i="5" s="1"/>
  <c r="E20" i="5"/>
  <c r="E27" i="5" s="1"/>
  <c r="D20" i="5"/>
  <c r="D27" i="5" s="1"/>
  <c r="C20" i="5"/>
  <c r="C27" i="5" s="1"/>
  <c r="G45" i="6" l="1"/>
  <c r="G52" i="6" s="1"/>
  <c r="F45" i="6"/>
  <c r="F52" i="6" s="1"/>
  <c r="E45" i="6"/>
  <c r="E52" i="6" s="1"/>
  <c r="L18" i="5" l="1"/>
  <c r="K18" i="5"/>
  <c r="J18" i="5"/>
  <c r="L17" i="5"/>
  <c r="K17" i="5"/>
  <c r="J17" i="5"/>
  <c r="L16" i="5"/>
  <c r="K16" i="5"/>
  <c r="J16" i="5"/>
  <c r="L15" i="5"/>
  <c r="K15" i="5"/>
  <c r="J15" i="5"/>
  <c r="L14" i="5"/>
  <c r="K14" i="5"/>
  <c r="J14" i="5"/>
  <c r="L44" i="6" l="1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44" i="4" l="1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5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5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J18" i="1" l="1"/>
  <c r="J26" i="1"/>
  <c r="J34" i="1"/>
  <c r="J42" i="1"/>
  <c r="K22" i="1"/>
  <c r="K31" i="1"/>
  <c r="J38" i="1"/>
  <c r="J30" i="1"/>
  <c r="K15" i="1"/>
  <c r="K37" i="1"/>
  <c r="J20" i="1"/>
  <c r="J28" i="1"/>
  <c r="J36" i="1"/>
  <c r="J45" i="1"/>
  <c r="C46" i="1"/>
  <c r="C53" i="1" s="1"/>
  <c r="D46" i="1"/>
  <c r="D53" i="1" s="1"/>
  <c r="C45" i="4" l="1"/>
  <c r="C52" i="4" s="1"/>
  <c r="G45" i="4" l="1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L19" i="5" l="1"/>
  <c r="L16" i="7"/>
  <c r="L15" i="7"/>
  <c r="L14" i="7"/>
  <c r="L13" i="4"/>
  <c r="L13" i="6"/>
  <c r="L13" i="5"/>
  <c r="L13" i="7"/>
  <c r="L13" i="1"/>
  <c r="E45" i="4"/>
  <c r="E52" i="4" s="1"/>
  <c r="E53" i="1" l="1"/>
  <c r="H17" i="7" l="1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5" i="6"/>
  <c r="K13" i="6"/>
  <c r="J13" i="6"/>
  <c r="I13" i="6"/>
  <c r="H20" i="5"/>
  <c r="K19" i="5"/>
  <c r="J19" i="5"/>
  <c r="I19" i="5"/>
  <c r="I18" i="5"/>
  <c r="K13" i="5"/>
  <c r="J13" i="5"/>
  <c r="I13" i="5"/>
  <c r="H45" i="4"/>
  <c r="I14" i="4"/>
  <c r="K13" i="4"/>
  <c r="J13" i="4"/>
  <c r="I13" i="4"/>
  <c r="K13" i="1"/>
  <c r="J13" i="1"/>
  <c r="L20" i="5" l="1"/>
  <c r="L45" i="6"/>
  <c r="L45" i="4"/>
  <c r="L46" i="1"/>
  <c r="I17" i="7"/>
  <c r="K17" i="7"/>
  <c r="J17" i="7"/>
  <c r="J45" i="6"/>
  <c r="I45" i="6"/>
  <c r="K45" i="6"/>
  <c r="I20" i="5"/>
  <c r="K20" i="5"/>
  <c r="J20" i="5"/>
  <c r="I45" i="4"/>
  <c r="K45" i="4"/>
  <c r="J45" i="4"/>
  <c r="K46" i="1"/>
  <c r="I46" i="1" l="1"/>
  <c r="J46" i="1"/>
</calcChain>
</file>

<file path=xl/sharedStrings.xml><?xml version="1.0" encoding="utf-8"?>
<sst xmlns="http://schemas.openxmlformats.org/spreadsheetml/2006/main" count="234" uniqueCount="67">
  <si>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</si>
  <si>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</si>
  <si>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</si>
  <si>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</si>
  <si>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</si>
  <si>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</si>
  <si>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</si>
  <si>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</si>
  <si>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</si>
  <si>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</si>
  <si>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</si>
  <si>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</si>
  <si>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</si>
  <si>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</si>
  <si>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</si>
  <si>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</si>
  <si>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</si>
  <si>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</si>
  <si>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</si>
  <si>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</si>
  <si>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</si>
  <si>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</si>
  <si>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</si>
  <si>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</si>
  <si>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</si>
  <si>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</si>
  <si>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</si>
  <si>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</si>
  <si>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</si>
  <si>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</si>
  <si>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</si>
  <si>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</si>
  <si>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</si>
  <si>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</si>
  <si>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</si>
  <si>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</si>
  <si>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</si>
  <si>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</si>
  <si>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</si>
  <si>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</si>
  <si>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</si>
  <si>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</si>
  <si>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</si>
  <si>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</si>
  <si>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</si>
  <si>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</si>
  <si>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</si>
  <si>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</si>
  <si>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</si>
  <si>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</si>
  <si>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</si>
  <si>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</si>
  <si>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</si>
  <si>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</si>
  <si>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</si>
  <si>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</si>
  <si>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</si>
  <si>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</si>
  <si>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124   CENTRO NACIONAL DE ABASTECIMIENTOS DE RECURSOS ESTRATEGICOS DE SALUD</t>
  </si>
  <si>
    <t>016. HOSPITAL NACIONAL HIPÓLITO UNANUE</t>
  </si>
  <si>
    <t>DEVENGADO
AL MES DE ENERO
(4)</t>
  </si>
  <si>
    <t>Fuente: SIAF, Consulta Amigable y Base de Datos al 31 de Enero del 2020</t>
  </si>
  <si>
    <t>EJECUCION PRESUPUESTAL MENSUALIZADA DE GASTOS 
AL MES DE ENERO - 2020</t>
  </si>
  <si>
    <t>EJECUCION PRESUPUESTAL MENSUALIZADA DE GASTOS 
AL MES DE MARZO 2020</t>
  </si>
  <si>
    <t>DEVENGADO
AL MES DE MARZO
(4)</t>
  </si>
  <si>
    <t>Fuente: SIAF, Consulta Amigable y Base de Datos al 31 de Marzo del 2020</t>
  </si>
  <si>
    <t>148  HOSPITAL EMERGENCIA ATE VITARTE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</si>
</sst>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169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585-4DA9-A368-E84D3FF24551}"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585-4DA9-A368-E84D3FF24551}"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585-4DA9-A368-E84D3FF24551}"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585-4DA9-A368-E84D3FF24551}"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585-4DA9-A368-E84D3FF24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MARZO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6690.1872210000001</c:v>
                </c:pt>
                <c:pt idx="1">
                  <c:v>6559.5410920000004</c:v>
                </c:pt>
                <c:pt idx="2" formatCode="#,##0">
                  <c:v>5207.3069720000003</c:v>
                </c:pt>
                <c:pt idx="3">
                  <c:v>4167.2006169500009</c:v>
                </c:pt>
                <c:pt idx="4">
                  <c:v>1123.7811105399999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73547776"/>
        <c:axId val="2073537984"/>
        <c:axId val="0"/>
      </c:bar3DChart>
      <c:catAx>
        <c:axId val="2073547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73537984"/>
        <c:crosses val="autoZero"/>
        <c:auto val="1"/>
        <c:lblAlgn val="ctr"/>
        <c:lblOffset val="100"/>
        <c:noMultiLvlLbl val="0"/>
      </c:catAx>
      <c:valAx>
        <c:axId val="2073537984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207354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59-459B-A063-30CD63376309}"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59-459B-A063-30CD63376309}"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59-459B-A063-30CD63376309}"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59-459B-A063-30CD63376309}"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59-459B-A063-30CD633763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MARZO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312.80071099999998</c:v>
                </c:pt>
                <c:pt idx="1">
                  <c:v>362.89302900000001</c:v>
                </c:pt>
                <c:pt idx="2">
                  <c:v>258.72065600000002</c:v>
                </c:pt>
                <c:pt idx="3">
                  <c:v>101.56472903999999</c:v>
                </c:pt>
                <c:pt idx="4">
                  <c:v>36.665076059999997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73551040"/>
        <c:axId val="1999031312"/>
        <c:axId val="0"/>
      </c:bar3DChart>
      <c:catAx>
        <c:axId val="2073551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99031312"/>
        <c:crosses val="autoZero"/>
        <c:auto val="1"/>
        <c:lblAlgn val="ctr"/>
        <c:lblOffset val="100"/>
        <c:noMultiLvlLbl val="0"/>
      </c:catAx>
      <c:valAx>
        <c:axId val="199903131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2073551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ROOC!$B$27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ROOC!$C$26:$G$26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AL MES DE MARZO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153.071449</c:v>
                </c:pt>
                <c:pt idx="1">
                  <c:v>211.340307</c:v>
                </c:pt>
                <c:pt idx="2">
                  <c:v>153.071449</c:v>
                </c:pt>
                <c:pt idx="3">
                  <c:v>5.7520168999999992</c:v>
                </c:pt>
                <c:pt idx="4">
                  <c:v>1.08725049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108335168"/>
        <c:axId val="2108337888"/>
        <c:axId val="0"/>
      </c:bar3DChart>
      <c:catAx>
        <c:axId val="2108335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08337888"/>
        <c:crosses val="autoZero"/>
        <c:auto val="1"/>
        <c:lblAlgn val="ctr"/>
        <c:lblOffset val="100"/>
        <c:noMultiLvlLbl val="0"/>
      </c:catAx>
      <c:valAx>
        <c:axId val="210833788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2108335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9A-4661-BCDB-99F4EB9F6690}"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79A-4661-BCDB-99F4EB9F6690}"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79A-4661-BCDB-99F4EB9F6690}"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79A-4661-BCDB-99F4EB9F6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MARZO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457.35246799999999</c:v>
                </c:pt>
                <c:pt idx="2">
                  <c:v>361.84814499999999</c:v>
                </c:pt>
                <c:pt idx="3">
                  <c:v>180.87406986000005</c:v>
                </c:pt>
                <c:pt idx="4">
                  <c:v>31.805147619999993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108338432"/>
        <c:axId val="2108335712"/>
        <c:axId val="0"/>
      </c:bar3DChart>
      <c:catAx>
        <c:axId val="2108338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08335712"/>
        <c:crosses val="autoZero"/>
        <c:auto val="1"/>
        <c:lblAlgn val="ctr"/>
        <c:lblOffset val="100"/>
        <c:noMultiLvlLbl val="0"/>
      </c:catAx>
      <c:valAx>
        <c:axId val="210833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108338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C-4201-80E6-B25E8D66041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C-4201-80E6-B25E8D6604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C-4201-80E6-B25E8D66041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C-4201-80E6-B25E8D660418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C-4201-80E6-B25E8D6604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ENERO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8336256"/>
        <c:axId val="2108333536"/>
        <c:axId val="0"/>
      </c:bar3DChart>
      <c:catAx>
        <c:axId val="210833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08333536"/>
        <c:crosses val="autoZero"/>
        <c:auto val="1"/>
        <c:lblAlgn val="ctr"/>
        <c:lblOffset val="100"/>
        <c:noMultiLvlLbl val="0"/>
      </c:catAx>
      <c:valAx>
        <c:axId val="210833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0833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/>
        <xdr:cNvGrpSpPr>
          <a:grpSpLocks/>
        </xdr:cNvGrpSpPr>
      </xdr:nvGrpSpPr>
      <xdr:grpSpPr bwMode="auto">
        <a:xfrm>
          <a:off x="427160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47</xdr:row>
      <xdr:rowOff>49072</xdr:rowOff>
    </xdr:from>
    <xdr:to>
      <xdr:col>12</xdr:col>
      <xdr:colOff>20478</xdr:colOff>
      <xdr:row>89</xdr:row>
      <xdr:rowOff>15455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363390</xdr:colOff>
      <xdr:row>22</xdr:row>
      <xdr:rowOff>23531</xdr:rowOff>
    </xdr:from>
    <xdr:to>
      <xdr:col>12</xdr:col>
      <xdr:colOff>38419</xdr:colOff>
      <xdr:row>47</xdr:row>
      <xdr:rowOff>145677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2"/>
  <sheetViews>
    <sheetView showGridLines="0" zoomScaleNormal="10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6.855468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2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63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13</v>
      </c>
      <c r="F11" s="82" t="s">
        <v>22</v>
      </c>
      <c r="G11" s="82" t="s">
        <v>64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23</v>
      </c>
      <c r="C13" s="8">
        <v>2562700188</v>
      </c>
      <c r="D13" s="8">
        <v>1781509042</v>
      </c>
      <c r="E13" s="56">
        <v>1204704726</v>
      </c>
      <c r="F13" s="56">
        <v>1131897623.1999998</v>
      </c>
      <c r="G13" s="8">
        <v>303762080.31999999</v>
      </c>
      <c r="H13" s="8"/>
      <c r="I13" s="12">
        <f>IF(ISERROR(+#REF!/E13)=TRUE,0,++#REF!/E13)</f>
        <v>0</v>
      </c>
      <c r="J13" s="12">
        <f>IF(ISERROR(+G13/E13)=TRUE,0,++G13/E13)</f>
        <v>0.25214650010429196</v>
      </c>
      <c r="K13" s="12">
        <f>IF(ISERROR(+H13/E13)=TRUE,0,++H13/E13)</f>
        <v>0</v>
      </c>
      <c r="L13" s="14">
        <f>+D13-G13</f>
        <v>1477746961.6800001</v>
      </c>
    </row>
    <row r="14" spans="1:13" ht="20.100000000000001" customHeight="1" x14ac:dyDescent="0.25">
      <c r="B14" s="25" t="s">
        <v>24</v>
      </c>
      <c r="C14" s="26">
        <v>35768509</v>
      </c>
      <c r="D14" s="26">
        <v>43299101</v>
      </c>
      <c r="E14" s="57">
        <v>40446501</v>
      </c>
      <c r="F14" s="57">
        <v>35931822.009999998</v>
      </c>
      <c r="G14" s="26">
        <v>8758859.4899999965</v>
      </c>
      <c r="H14" s="26"/>
      <c r="I14" s="27"/>
      <c r="J14" s="27">
        <f t="shared" ref="J14:J45" si="0">IF(ISERROR(+G14/E14)=TRUE,0,++G14/E14)</f>
        <v>0.21655419562745357</v>
      </c>
      <c r="K14" s="27">
        <f t="shared" ref="K14:K45" si="1">IF(ISERROR(+H14/E14)=TRUE,0,++H14/E14)</f>
        <v>0</v>
      </c>
      <c r="L14" s="28">
        <f t="shared" ref="L14:L45" si="2">+D14-G14</f>
        <v>34540241.510000005</v>
      </c>
    </row>
    <row r="15" spans="1:13" ht="20.100000000000001" customHeight="1" x14ac:dyDescent="0.25">
      <c r="B15" s="25" t="s">
        <v>25</v>
      </c>
      <c r="C15" s="26">
        <v>46654618</v>
      </c>
      <c r="D15" s="26">
        <v>50976825</v>
      </c>
      <c r="E15" s="57">
        <v>48423181</v>
      </c>
      <c r="F15" s="57">
        <v>44927411.389999986</v>
      </c>
      <c r="G15" s="26">
        <v>12240918.459999999</v>
      </c>
      <c r="H15" s="26"/>
      <c r="I15" s="27"/>
      <c r="J15" s="27">
        <f t="shared" si="0"/>
        <v>0.2527904653764898</v>
      </c>
      <c r="K15" s="27">
        <f t="shared" si="1"/>
        <v>0</v>
      </c>
      <c r="L15" s="28">
        <f t="shared" si="2"/>
        <v>38735906.539999999</v>
      </c>
    </row>
    <row r="16" spans="1:13" ht="20.100000000000001" customHeight="1" x14ac:dyDescent="0.25">
      <c r="B16" s="25" t="s">
        <v>26</v>
      </c>
      <c r="C16" s="26">
        <v>28905808</v>
      </c>
      <c r="D16" s="26">
        <v>29857224</v>
      </c>
      <c r="E16" s="57">
        <v>27915771</v>
      </c>
      <c r="F16" s="57">
        <v>25655598.550000001</v>
      </c>
      <c r="G16" s="26">
        <v>6329053.9800000004</v>
      </c>
      <c r="H16" s="26"/>
      <c r="I16" s="27"/>
      <c r="J16" s="27">
        <f t="shared" si="0"/>
        <v>0.22671965535180813</v>
      </c>
      <c r="K16" s="27">
        <f t="shared" si="1"/>
        <v>0</v>
      </c>
      <c r="L16" s="28">
        <f t="shared" si="2"/>
        <v>23528170.02</v>
      </c>
    </row>
    <row r="17" spans="2:12" ht="20.100000000000001" customHeight="1" x14ac:dyDescent="0.25">
      <c r="B17" s="25" t="s">
        <v>27</v>
      </c>
      <c r="C17" s="26">
        <v>35355825</v>
      </c>
      <c r="D17" s="26">
        <v>37904053</v>
      </c>
      <c r="E17" s="57">
        <v>37337373</v>
      </c>
      <c r="F17" s="57">
        <v>34039061.020000003</v>
      </c>
      <c r="G17" s="26">
        <v>8495536.4800000042</v>
      </c>
      <c r="H17" s="26"/>
      <c r="I17" s="27"/>
      <c r="J17" s="27">
        <f t="shared" si="0"/>
        <v>0.2275343924169492</v>
      </c>
      <c r="K17" s="27">
        <f t="shared" si="1"/>
        <v>0</v>
      </c>
      <c r="L17" s="28">
        <f t="shared" si="2"/>
        <v>29408516.519999996</v>
      </c>
    </row>
    <row r="18" spans="2:12" ht="20.100000000000001" customHeight="1" x14ac:dyDescent="0.25">
      <c r="B18" s="25" t="s">
        <v>28</v>
      </c>
      <c r="C18" s="26">
        <v>163694470</v>
      </c>
      <c r="D18" s="26">
        <v>172380963</v>
      </c>
      <c r="E18" s="57">
        <v>167625877</v>
      </c>
      <c r="F18" s="57">
        <v>160780640.67999992</v>
      </c>
      <c r="G18" s="26">
        <v>46029161.709999993</v>
      </c>
      <c r="H18" s="26"/>
      <c r="I18" s="27"/>
      <c r="J18" s="27">
        <f t="shared" si="0"/>
        <v>0.27459460635663069</v>
      </c>
      <c r="K18" s="27">
        <f t="shared" si="1"/>
        <v>0</v>
      </c>
      <c r="L18" s="28">
        <f t="shared" si="2"/>
        <v>126351801.29000001</v>
      </c>
    </row>
    <row r="19" spans="2:12" ht="20.100000000000001" customHeight="1" x14ac:dyDescent="0.25">
      <c r="B19" s="25" t="s">
        <v>29</v>
      </c>
      <c r="C19" s="26">
        <v>116245008</v>
      </c>
      <c r="D19" s="26">
        <v>119532992</v>
      </c>
      <c r="E19" s="57">
        <v>117102769</v>
      </c>
      <c r="F19" s="57">
        <v>110027897.66</v>
      </c>
      <c r="G19" s="26">
        <v>30617295.41</v>
      </c>
      <c r="H19" s="26"/>
      <c r="I19" s="27"/>
      <c r="J19" s="27">
        <f t="shared" si="0"/>
        <v>0.26145663054304036</v>
      </c>
      <c r="K19" s="27">
        <f t="shared" si="1"/>
        <v>0</v>
      </c>
      <c r="L19" s="28">
        <f t="shared" si="2"/>
        <v>88915696.590000004</v>
      </c>
    </row>
    <row r="20" spans="2:12" ht="20.100000000000001" customHeight="1" x14ac:dyDescent="0.25">
      <c r="B20" s="25" t="s">
        <v>30</v>
      </c>
      <c r="C20" s="26">
        <v>142205553</v>
      </c>
      <c r="D20" s="26">
        <v>151189378</v>
      </c>
      <c r="E20" s="57">
        <v>143405468</v>
      </c>
      <c r="F20" s="57">
        <v>132140772.59000003</v>
      </c>
      <c r="G20" s="26">
        <v>36696009.98999998</v>
      </c>
      <c r="H20" s="26"/>
      <c r="I20" s="27"/>
      <c r="J20" s="27">
        <f t="shared" si="0"/>
        <v>0.25588989389163308</v>
      </c>
      <c r="K20" s="27">
        <f t="shared" si="1"/>
        <v>0</v>
      </c>
      <c r="L20" s="28">
        <f t="shared" si="2"/>
        <v>114493368.01000002</v>
      </c>
    </row>
    <row r="21" spans="2:12" ht="20.100000000000001" customHeight="1" x14ac:dyDescent="0.25">
      <c r="B21" s="25" t="s">
        <v>31</v>
      </c>
      <c r="C21" s="26">
        <v>37542918</v>
      </c>
      <c r="D21" s="26">
        <v>37295693</v>
      </c>
      <c r="E21" s="57">
        <v>36278536</v>
      </c>
      <c r="F21" s="57">
        <v>33550650.439999998</v>
      </c>
      <c r="G21" s="26">
        <v>8176785.7200000007</v>
      </c>
      <c r="H21" s="26"/>
      <c r="I21" s="27"/>
      <c r="J21" s="27">
        <f t="shared" si="0"/>
        <v>0.22538907633979499</v>
      </c>
      <c r="K21" s="27">
        <f t="shared" si="1"/>
        <v>0</v>
      </c>
      <c r="L21" s="28">
        <f t="shared" si="2"/>
        <v>29118907.280000001</v>
      </c>
    </row>
    <row r="22" spans="2:12" ht="20.100000000000001" customHeight="1" x14ac:dyDescent="0.25">
      <c r="B22" s="25" t="s">
        <v>32</v>
      </c>
      <c r="C22" s="26">
        <v>78838296</v>
      </c>
      <c r="D22" s="26">
        <v>86051563</v>
      </c>
      <c r="E22" s="57">
        <v>84233269</v>
      </c>
      <c r="F22" s="57">
        <v>32824176.960000038</v>
      </c>
      <c r="G22" s="26">
        <v>19601741.77999999</v>
      </c>
      <c r="H22" s="26"/>
      <c r="I22" s="27"/>
      <c r="J22" s="27">
        <f t="shared" si="0"/>
        <v>0.23270783637757178</v>
      </c>
      <c r="K22" s="27">
        <f t="shared" si="1"/>
        <v>0</v>
      </c>
      <c r="L22" s="28">
        <f t="shared" si="2"/>
        <v>66449821.220000014</v>
      </c>
    </row>
    <row r="23" spans="2:12" ht="20.100000000000001" customHeight="1" x14ac:dyDescent="0.25">
      <c r="B23" s="25" t="s">
        <v>33</v>
      </c>
      <c r="C23" s="26">
        <v>133845388</v>
      </c>
      <c r="D23" s="26">
        <v>152713951</v>
      </c>
      <c r="E23" s="57">
        <v>146946566</v>
      </c>
      <c r="F23" s="57">
        <v>142267250.22000003</v>
      </c>
      <c r="G23" s="26">
        <v>37640934.450000003</v>
      </c>
      <c r="H23" s="26"/>
      <c r="I23" s="27"/>
      <c r="J23" s="27">
        <f t="shared" si="0"/>
        <v>0.25615388963904068</v>
      </c>
      <c r="K23" s="27">
        <f t="shared" si="1"/>
        <v>0</v>
      </c>
      <c r="L23" s="28">
        <f t="shared" si="2"/>
        <v>115073016.55</v>
      </c>
    </row>
    <row r="24" spans="2:12" ht="20.100000000000001" customHeight="1" x14ac:dyDescent="0.25">
      <c r="B24" s="25" t="s">
        <v>34</v>
      </c>
      <c r="C24" s="26">
        <v>116770913</v>
      </c>
      <c r="D24" s="26">
        <v>132788283</v>
      </c>
      <c r="E24" s="57">
        <v>116820913</v>
      </c>
      <c r="F24" s="57">
        <v>109426414.07000005</v>
      </c>
      <c r="G24" s="26">
        <v>32324998.560000006</v>
      </c>
      <c r="H24" s="26"/>
      <c r="I24" s="27"/>
      <c r="J24" s="27">
        <f t="shared" si="0"/>
        <v>0.27670558061808681</v>
      </c>
      <c r="K24" s="27">
        <f t="shared" si="1"/>
        <v>0</v>
      </c>
      <c r="L24" s="28">
        <f t="shared" si="2"/>
        <v>100463284.44</v>
      </c>
    </row>
    <row r="25" spans="2:12" ht="20.100000000000001" customHeight="1" x14ac:dyDescent="0.25">
      <c r="B25" s="25" t="s">
        <v>35</v>
      </c>
      <c r="C25" s="26">
        <v>186049082</v>
      </c>
      <c r="D25" s="26">
        <v>196072502</v>
      </c>
      <c r="E25" s="57">
        <v>191107476</v>
      </c>
      <c r="F25" s="57">
        <v>183464074.32000005</v>
      </c>
      <c r="G25" s="26">
        <v>46661044.580000035</v>
      </c>
      <c r="H25" s="26"/>
      <c r="I25" s="27"/>
      <c r="J25" s="27">
        <f t="shared" si="0"/>
        <v>0.24416127279081451</v>
      </c>
      <c r="K25" s="27">
        <f t="shared" si="1"/>
        <v>0</v>
      </c>
      <c r="L25" s="28">
        <f t="shared" si="2"/>
        <v>149411457.41999996</v>
      </c>
    </row>
    <row r="26" spans="2:12" ht="20.100000000000001" customHeight="1" x14ac:dyDescent="0.25">
      <c r="B26" s="25" t="s">
        <v>36</v>
      </c>
      <c r="C26" s="26">
        <v>174565520</v>
      </c>
      <c r="D26" s="26">
        <v>185868685</v>
      </c>
      <c r="E26" s="57">
        <v>173156008</v>
      </c>
      <c r="F26" s="57">
        <v>91314585.149999976</v>
      </c>
      <c r="G26" s="26">
        <v>40977368.579999983</v>
      </c>
      <c r="H26" s="26"/>
      <c r="I26" s="27"/>
      <c r="J26" s="27">
        <f t="shared" si="0"/>
        <v>0.23664999588117083</v>
      </c>
      <c r="K26" s="27">
        <f t="shared" si="1"/>
        <v>0</v>
      </c>
      <c r="L26" s="28">
        <f t="shared" si="2"/>
        <v>144891316.42000002</v>
      </c>
    </row>
    <row r="27" spans="2:12" ht="20.100000000000001" customHeight="1" x14ac:dyDescent="0.25">
      <c r="B27" s="25" t="s">
        <v>37</v>
      </c>
      <c r="C27" s="26">
        <v>80680292</v>
      </c>
      <c r="D27" s="26">
        <v>84955152</v>
      </c>
      <c r="E27" s="57">
        <v>83122275</v>
      </c>
      <c r="F27" s="57">
        <v>79872643.99999997</v>
      </c>
      <c r="G27" s="26">
        <v>23386467.900000002</v>
      </c>
      <c r="H27" s="26"/>
      <c r="I27" s="27"/>
      <c r="J27" s="27">
        <f t="shared" si="0"/>
        <v>0.28135019042729525</v>
      </c>
      <c r="K27" s="27">
        <f t="shared" si="1"/>
        <v>0</v>
      </c>
      <c r="L27" s="28">
        <f t="shared" si="2"/>
        <v>61568684.099999994</v>
      </c>
    </row>
    <row r="28" spans="2:12" ht="20.100000000000001" customHeight="1" x14ac:dyDescent="0.25">
      <c r="B28" s="25" t="s">
        <v>38</v>
      </c>
      <c r="C28" s="26">
        <v>58169952</v>
      </c>
      <c r="D28" s="26">
        <v>61313210</v>
      </c>
      <c r="E28" s="57">
        <v>59790385</v>
      </c>
      <c r="F28" s="57">
        <v>56542037.240000002</v>
      </c>
      <c r="G28" s="26">
        <v>14999333.709999995</v>
      </c>
      <c r="H28" s="26"/>
      <c r="I28" s="27"/>
      <c r="J28" s="27">
        <f t="shared" si="0"/>
        <v>0.25086531404673168</v>
      </c>
      <c r="K28" s="27">
        <f t="shared" si="1"/>
        <v>0</v>
      </c>
      <c r="L28" s="28">
        <f t="shared" si="2"/>
        <v>46313876.290000007</v>
      </c>
    </row>
    <row r="29" spans="2:12" ht="20.100000000000001" customHeight="1" x14ac:dyDescent="0.25">
      <c r="B29" s="25" t="s">
        <v>39</v>
      </c>
      <c r="C29" s="26">
        <v>38485790</v>
      </c>
      <c r="D29" s="26">
        <v>41202535</v>
      </c>
      <c r="E29" s="57">
        <v>40778171</v>
      </c>
      <c r="F29" s="57">
        <v>37850193.999999993</v>
      </c>
      <c r="G29" s="26">
        <v>9608624.6900000013</v>
      </c>
      <c r="H29" s="26"/>
      <c r="I29" s="27"/>
      <c r="J29" s="27">
        <f t="shared" si="0"/>
        <v>0.23563157577616714</v>
      </c>
      <c r="K29" s="27">
        <f t="shared" si="1"/>
        <v>0</v>
      </c>
      <c r="L29" s="28">
        <f t="shared" si="2"/>
        <v>31593910.309999999</v>
      </c>
    </row>
    <row r="30" spans="2:12" ht="20.100000000000001" customHeight="1" x14ac:dyDescent="0.25">
      <c r="B30" s="25" t="s">
        <v>40</v>
      </c>
      <c r="C30" s="26">
        <v>52858093</v>
      </c>
      <c r="D30" s="26">
        <v>56361491</v>
      </c>
      <c r="E30" s="57">
        <v>51991569</v>
      </c>
      <c r="F30" s="57">
        <v>43960093.890000001</v>
      </c>
      <c r="G30" s="26">
        <v>12743374.9</v>
      </c>
      <c r="H30" s="26"/>
      <c r="I30" s="27"/>
      <c r="J30" s="27">
        <f t="shared" si="0"/>
        <v>0.24510464186991548</v>
      </c>
      <c r="K30" s="27">
        <f t="shared" si="1"/>
        <v>0</v>
      </c>
      <c r="L30" s="28">
        <f t="shared" si="2"/>
        <v>43618116.100000001</v>
      </c>
    </row>
    <row r="31" spans="2:12" ht="20.100000000000001" customHeight="1" x14ac:dyDescent="0.25">
      <c r="B31" s="25" t="s">
        <v>41</v>
      </c>
      <c r="C31" s="26">
        <v>90349747</v>
      </c>
      <c r="D31" s="26">
        <v>96473126</v>
      </c>
      <c r="E31" s="57">
        <v>92637497</v>
      </c>
      <c r="F31" s="57">
        <v>86659149.13000004</v>
      </c>
      <c r="G31" s="26">
        <v>23502121.489999972</v>
      </c>
      <c r="H31" s="26"/>
      <c r="I31" s="27"/>
      <c r="J31" s="27">
        <f t="shared" si="0"/>
        <v>0.25369987587207771</v>
      </c>
      <c r="K31" s="27">
        <f t="shared" si="1"/>
        <v>0</v>
      </c>
      <c r="L31" s="28">
        <f t="shared" si="2"/>
        <v>72971004.51000002</v>
      </c>
    </row>
    <row r="32" spans="2:12" ht="20.100000000000001" customHeight="1" x14ac:dyDescent="0.25">
      <c r="B32" s="25" t="s">
        <v>42</v>
      </c>
      <c r="C32" s="26">
        <v>42929718</v>
      </c>
      <c r="D32" s="26">
        <v>45251490</v>
      </c>
      <c r="E32" s="57">
        <v>44471540</v>
      </c>
      <c r="F32" s="57">
        <v>40808409.199999988</v>
      </c>
      <c r="G32" s="26">
        <v>13002762.060000023</v>
      </c>
      <c r="H32" s="26"/>
      <c r="I32" s="27"/>
      <c r="J32" s="27">
        <f t="shared" si="0"/>
        <v>0.29238389450871327</v>
      </c>
      <c r="K32" s="27">
        <f t="shared" si="1"/>
        <v>0</v>
      </c>
      <c r="L32" s="28">
        <f t="shared" si="2"/>
        <v>32248727.939999975</v>
      </c>
    </row>
    <row r="33" spans="2:12" ht="20.100000000000001" customHeight="1" x14ac:dyDescent="0.25">
      <c r="B33" s="25" t="s">
        <v>43</v>
      </c>
      <c r="C33" s="26">
        <v>25889937</v>
      </c>
      <c r="D33" s="26">
        <v>27793703</v>
      </c>
      <c r="E33" s="57">
        <v>27645016</v>
      </c>
      <c r="F33" s="57">
        <v>24478620.640000001</v>
      </c>
      <c r="G33" s="26">
        <v>7379600.8800000036</v>
      </c>
      <c r="H33" s="26"/>
      <c r="I33" s="27"/>
      <c r="J33" s="27">
        <f t="shared" si="0"/>
        <v>0.26694145809139713</v>
      </c>
      <c r="K33" s="27">
        <f t="shared" si="1"/>
        <v>0</v>
      </c>
      <c r="L33" s="28">
        <f t="shared" si="2"/>
        <v>20414102.119999997</v>
      </c>
    </row>
    <row r="34" spans="2:12" ht="20.100000000000001" customHeight="1" x14ac:dyDescent="0.25">
      <c r="B34" s="25" t="s">
        <v>44</v>
      </c>
      <c r="C34" s="26">
        <v>54398618</v>
      </c>
      <c r="D34" s="26">
        <v>53777803</v>
      </c>
      <c r="E34" s="57">
        <v>52633930</v>
      </c>
      <c r="F34" s="57">
        <v>23061375.53999998</v>
      </c>
      <c r="G34" s="26">
        <v>13630157.130000005</v>
      </c>
      <c r="H34" s="26"/>
      <c r="I34" s="27"/>
      <c r="J34" s="27">
        <f t="shared" si="0"/>
        <v>0.25896141766347308</v>
      </c>
      <c r="K34" s="27">
        <f t="shared" si="1"/>
        <v>0</v>
      </c>
      <c r="L34" s="28">
        <f t="shared" si="2"/>
        <v>40147645.869999997</v>
      </c>
    </row>
    <row r="35" spans="2:12" ht="20.100000000000001" customHeight="1" x14ac:dyDescent="0.25">
      <c r="B35" s="25" t="s">
        <v>45</v>
      </c>
      <c r="C35" s="26">
        <v>55182720</v>
      </c>
      <c r="D35" s="26">
        <v>59149072</v>
      </c>
      <c r="E35" s="57">
        <v>56375389</v>
      </c>
      <c r="F35" s="57">
        <v>30866995.070000008</v>
      </c>
      <c r="G35" s="26">
        <v>14051118.019999979</v>
      </c>
      <c r="H35" s="26"/>
      <c r="I35" s="27"/>
      <c r="J35" s="27">
        <f t="shared" si="0"/>
        <v>0.24924205879980676</v>
      </c>
      <c r="K35" s="27">
        <f t="shared" si="1"/>
        <v>0</v>
      </c>
      <c r="L35" s="28">
        <f t="shared" si="2"/>
        <v>45097953.980000019</v>
      </c>
    </row>
    <row r="36" spans="2:12" ht="20.100000000000001" customHeight="1" x14ac:dyDescent="0.25">
      <c r="B36" s="25" t="s">
        <v>46</v>
      </c>
      <c r="C36" s="26">
        <v>796453928</v>
      </c>
      <c r="D36" s="26">
        <v>1091023032</v>
      </c>
      <c r="E36" s="57">
        <v>707470264</v>
      </c>
      <c r="F36" s="57">
        <v>326781470.42000043</v>
      </c>
      <c r="G36" s="26">
        <v>41544466.889999896</v>
      </c>
      <c r="H36" s="26"/>
      <c r="I36" s="27"/>
      <c r="J36" s="27">
        <f t="shared" si="0"/>
        <v>5.8722562634801988E-2</v>
      </c>
      <c r="K36" s="27">
        <f t="shared" si="1"/>
        <v>0</v>
      </c>
      <c r="L36" s="28">
        <f t="shared" si="2"/>
        <v>1049478565.1100001</v>
      </c>
    </row>
    <row r="37" spans="2:12" ht="20.100000000000001" customHeight="1" x14ac:dyDescent="0.25">
      <c r="B37" s="25" t="s">
        <v>47</v>
      </c>
      <c r="C37" s="26">
        <v>516806951</v>
      </c>
      <c r="D37" s="26">
        <v>600147260</v>
      </c>
      <c r="E37" s="57">
        <v>381676782</v>
      </c>
      <c r="F37" s="57">
        <v>187915592.75000003</v>
      </c>
      <c r="G37" s="26">
        <v>50412157.45000001</v>
      </c>
      <c r="H37" s="26"/>
      <c r="I37" s="27"/>
      <c r="J37" s="27">
        <f t="shared" si="0"/>
        <v>0.13208075478376888</v>
      </c>
      <c r="K37" s="27">
        <f t="shared" si="1"/>
        <v>0</v>
      </c>
      <c r="L37" s="28">
        <f t="shared" si="2"/>
        <v>549735102.54999995</v>
      </c>
    </row>
    <row r="38" spans="2:12" ht="20.100000000000001" customHeight="1" x14ac:dyDescent="0.25">
      <c r="B38" s="25" t="s">
        <v>48</v>
      </c>
      <c r="C38" s="26">
        <v>111374149</v>
      </c>
      <c r="D38" s="26">
        <v>118629718</v>
      </c>
      <c r="E38" s="57">
        <v>104484289</v>
      </c>
      <c r="F38" s="57">
        <v>94891169.850000024</v>
      </c>
      <c r="G38" s="26">
        <v>30664001.350000005</v>
      </c>
      <c r="H38" s="26"/>
      <c r="I38" s="27"/>
      <c r="J38" s="27">
        <f t="shared" si="0"/>
        <v>0.29347954265162302</v>
      </c>
      <c r="K38" s="27">
        <f t="shared" si="1"/>
        <v>0</v>
      </c>
      <c r="L38" s="28">
        <f t="shared" si="2"/>
        <v>87965716.649999991</v>
      </c>
    </row>
    <row r="39" spans="2:12" ht="20.100000000000001" customHeight="1" x14ac:dyDescent="0.25">
      <c r="B39" s="25" t="s">
        <v>49</v>
      </c>
      <c r="C39" s="26">
        <v>22997693</v>
      </c>
      <c r="D39" s="26">
        <v>23240192</v>
      </c>
      <c r="E39" s="57">
        <v>22802198</v>
      </c>
      <c r="F39" s="57">
        <v>11590822.040000001</v>
      </c>
      <c r="G39" s="26">
        <v>5779091.4900000002</v>
      </c>
      <c r="H39" s="26"/>
      <c r="I39" s="27"/>
      <c r="J39" s="27">
        <f t="shared" si="0"/>
        <v>0.25344449206168634</v>
      </c>
      <c r="K39" s="27">
        <f t="shared" si="1"/>
        <v>0</v>
      </c>
      <c r="L39" s="28">
        <f t="shared" si="2"/>
        <v>17461100.509999998</v>
      </c>
    </row>
    <row r="40" spans="2:12" ht="20.100000000000001" customHeight="1" x14ac:dyDescent="0.25">
      <c r="B40" s="25" t="s">
        <v>50</v>
      </c>
      <c r="C40" s="26">
        <v>71559743</v>
      </c>
      <c r="D40" s="26">
        <v>87090296</v>
      </c>
      <c r="E40" s="57">
        <v>79121681</v>
      </c>
      <c r="F40" s="57">
        <v>66469953.119999975</v>
      </c>
      <c r="G40" s="26">
        <v>20339047.990000017</v>
      </c>
      <c r="H40" s="26"/>
      <c r="I40" s="27"/>
      <c r="J40" s="27">
        <f t="shared" si="0"/>
        <v>0.25706036238031921</v>
      </c>
      <c r="K40" s="27">
        <f t="shared" si="1"/>
        <v>0</v>
      </c>
      <c r="L40" s="28">
        <f t="shared" si="2"/>
        <v>66751248.009999983</v>
      </c>
    </row>
    <row r="41" spans="2:12" ht="20.100000000000001" customHeight="1" x14ac:dyDescent="0.25">
      <c r="B41" s="25" t="s">
        <v>51</v>
      </c>
      <c r="C41" s="26">
        <v>191294556</v>
      </c>
      <c r="D41" s="26">
        <v>204165555</v>
      </c>
      <c r="E41" s="57">
        <v>192790057</v>
      </c>
      <c r="F41" s="57">
        <v>179771339.31999999</v>
      </c>
      <c r="G41" s="26">
        <v>46749961.990000017</v>
      </c>
      <c r="H41" s="26"/>
      <c r="I41" s="27"/>
      <c r="J41" s="27">
        <f t="shared" si="0"/>
        <v>0.24249156163691585</v>
      </c>
      <c r="K41" s="27">
        <f t="shared" si="1"/>
        <v>0</v>
      </c>
      <c r="L41" s="28">
        <f t="shared" si="2"/>
        <v>157415593.00999999</v>
      </c>
    </row>
    <row r="42" spans="2:12" ht="20.100000000000001" customHeight="1" x14ac:dyDescent="0.25">
      <c r="B42" s="25" t="s">
        <v>52</v>
      </c>
      <c r="C42" s="26">
        <v>218824317</v>
      </c>
      <c r="D42" s="26">
        <v>246334253</v>
      </c>
      <c r="E42" s="57">
        <v>219893378</v>
      </c>
      <c r="F42" s="57">
        <v>202144129.84000003</v>
      </c>
      <c r="G42" s="26">
        <v>62326363.120000012</v>
      </c>
      <c r="H42" s="26"/>
      <c r="I42" s="27"/>
      <c r="J42" s="27">
        <f t="shared" si="0"/>
        <v>0.28343901797715804</v>
      </c>
      <c r="K42" s="27">
        <f t="shared" si="1"/>
        <v>0</v>
      </c>
      <c r="L42" s="28">
        <f t="shared" si="2"/>
        <v>184007889.88</v>
      </c>
    </row>
    <row r="43" spans="2:12" ht="20.100000000000001" customHeight="1" x14ac:dyDescent="0.25">
      <c r="B43" s="25" t="s">
        <v>53</v>
      </c>
      <c r="C43" s="26">
        <v>262878954</v>
      </c>
      <c r="D43" s="26">
        <v>277994502</v>
      </c>
      <c r="E43" s="57">
        <v>249973457</v>
      </c>
      <c r="F43" s="57">
        <v>228459791.98000011</v>
      </c>
      <c r="G43" s="26">
        <v>61954479.959999911</v>
      </c>
      <c r="H43" s="26"/>
      <c r="I43" s="27"/>
      <c r="J43" s="27">
        <f t="shared" si="0"/>
        <v>0.24784423395800745</v>
      </c>
      <c r="K43" s="27">
        <f t="shared" si="1"/>
        <v>0</v>
      </c>
      <c r="L43" s="28">
        <f t="shared" si="2"/>
        <v>216040022.04000008</v>
      </c>
    </row>
    <row r="44" spans="2:12" ht="20.100000000000001" customHeight="1" x14ac:dyDescent="0.25">
      <c r="B44" s="25" t="s">
        <v>54</v>
      </c>
      <c r="C44" s="26">
        <v>139909967</v>
      </c>
      <c r="D44" s="26">
        <v>141735517</v>
      </c>
      <c r="E44" s="57">
        <v>138681730</v>
      </c>
      <c r="F44" s="57">
        <v>124958387.63</v>
      </c>
      <c r="G44" s="26">
        <v>33396190.010000005</v>
      </c>
      <c r="H44" s="26"/>
      <c r="I44" s="27"/>
      <c r="J44" s="27">
        <f t="shared" ref="J44" si="3">IF(ISERROR(+G44/E44)=TRUE,0,++G44/E44)</f>
        <v>0.24081174939193509</v>
      </c>
      <c r="K44" s="27">
        <f t="shared" ref="K44" si="4">IF(ISERROR(+H44/E44)=TRUE,0,++H44/E44)</f>
        <v>0</v>
      </c>
      <c r="L44" s="28">
        <f t="shared" ref="L44" si="5">+D44-G44</f>
        <v>108339326.98999999</v>
      </c>
    </row>
    <row r="45" spans="2:12" ht="20.100000000000001" customHeight="1" x14ac:dyDescent="0.25">
      <c r="B45" s="25" t="s">
        <v>66</v>
      </c>
      <c r="C45" s="26">
        <v>0</v>
      </c>
      <c r="D45" s="26">
        <v>65462930</v>
      </c>
      <c r="E45" s="57">
        <f>+D45</f>
        <v>65462930</v>
      </c>
      <c r="F45" s="57">
        <v>51870463.029999994</v>
      </c>
      <c r="G45" s="26">
        <v>0</v>
      </c>
      <c r="H45" s="26"/>
      <c r="I45" s="27"/>
      <c r="J45" s="27">
        <f t="shared" si="0"/>
        <v>0</v>
      </c>
      <c r="K45" s="27">
        <f t="shared" si="1"/>
        <v>0</v>
      </c>
      <c r="L45" s="28">
        <f t="shared" si="2"/>
        <v>65462930</v>
      </c>
    </row>
    <row r="46" spans="2:12" ht="23.25" customHeight="1" x14ac:dyDescent="0.25">
      <c r="B46" s="52" t="s">
        <v>4</v>
      </c>
      <c r="C46" s="53">
        <f t="shared" ref="C46:H46" si="6">SUM(C13:C45)</f>
        <v>6690187221</v>
      </c>
      <c r="D46" s="53">
        <f t="shared" si="6"/>
        <v>6559541092</v>
      </c>
      <c r="E46" s="53">
        <f>SUM(E13:E45)</f>
        <v>5207306972</v>
      </c>
      <c r="F46" s="53">
        <f t="shared" si="6"/>
        <v>4167200616.9500008</v>
      </c>
      <c r="G46" s="53">
        <f t="shared" si="6"/>
        <v>1123781110.54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0.21580850074378907</v>
      </c>
      <c r="K46" s="54">
        <f>IF(ISERROR(+H46/E46)=TRUE,0,++H46/E46)</f>
        <v>0</v>
      </c>
      <c r="L46" s="55">
        <f>SUM(L13:L45)</f>
        <v>5435759981.46</v>
      </c>
    </row>
    <row r="47" spans="2:12" x14ac:dyDescent="0.2">
      <c r="B47" s="11" t="s">
        <v>65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55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AL MES DE MARZO</v>
      </c>
      <c r="H52" s="32" t="s">
        <v>15</v>
      </c>
      <c r="I52" s="79"/>
      <c r="J52" s="79"/>
      <c r="K52" s="79"/>
      <c r="L52" s="31"/>
    </row>
    <row r="53" spans="2:12" s="22" customFormat="1" x14ac:dyDescent="0.25">
      <c r="B53" s="33" t="s">
        <v>56</v>
      </c>
      <c r="C53" s="67">
        <f>+C46/$C$51</f>
        <v>6690.1872210000001</v>
      </c>
      <c r="D53" s="67">
        <f>+D46/$C$51</f>
        <v>6559.5410920000004</v>
      </c>
      <c r="E53" s="33">
        <f>+E46/$C$51</f>
        <v>5207.3069720000003</v>
      </c>
      <c r="F53" s="67">
        <f>+F46/$C$51</f>
        <v>4167.2006169500009</v>
      </c>
      <c r="G53" s="67">
        <f>+G46/$C$51</f>
        <v>1123.7811105399999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63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64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23</v>
      </c>
      <c r="C13" s="8">
        <v>79438689</v>
      </c>
      <c r="D13" s="8">
        <v>79644699</v>
      </c>
      <c r="E13" s="77">
        <v>56810571</v>
      </c>
      <c r="F13" s="56">
        <v>21756548.429999996</v>
      </c>
      <c r="G13" s="8">
        <v>6286450.2800000003</v>
      </c>
      <c r="H13" s="8"/>
      <c r="I13" s="12">
        <f>IF(ISERROR(+#REF!/E13)=TRUE,0,++#REF!/E13)</f>
        <v>0</v>
      </c>
      <c r="J13" s="12">
        <f>IF(ISERROR(+G13/E13)=TRUE,0,++G13/E13)</f>
        <v>0.11065634738999543</v>
      </c>
      <c r="K13" s="12">
        <f>IF(ISERROR(+H13/E13)=TRUE,0,++H13/E13)</f>
        <v>0</v>
      </c>
      <c r="L13" s="14">
        <f>+D13-G13</f>
        <v>73358248.719999999</v>
      </c>
    </row>
    <row r="14" spans="1:13" ht="20.100000000000001" customHeight="1" x14ac:dyDescent="0.25">
      <c r="B14" s="7" t="s">
        <v>24</v>
      </c>
      <c r="C14" s="9">
        <v>3051462</v>
      </c>
      <c r="D14" s="9">
        <v>3704612</v>
      </c>
      <c r="E14" s="58">
        <v>1883590</v>
      </c>
      <c r="F14" s="59">
        <v>665452.32999999996</v>
      </c>
      <c r="G14" s="9">
        <v>231268.86000000002</v>
      </c>
      <c r="H14" s="9"/>
      <c r="I14" s="13">
        <f>IF(ISERROR(+#REF!/E14)=TRUE,0,++#REF!/E14)</f>
        <v>0</v>
      </c>
      <c r="J14" s="13">
        <f t="shared" ref="J14:J44" si="0">IF(ISERROR(+G14/E14)=TRUE,0,++G14/E14)</f>
        <v>0.12278089180766516</v>
      </c>
      <c r="K14" s="13">
        <f t="shared" ref="K14:K44" si="1">IF(ISERROR(+H14/E14)=TRUE,0,++H14/E14)</f>
        <v>0</v>
      </c>
      <c r="L14" s="15">
        <f t="shared" ref="L14:L44" si="2">+D14-G14</f>
        <v>3473343.14</v>
      </c>
    </row>
    <row r="15" spans="1:13" ht="20.100000000000001" customHeight="1" x14ac:dyDescent="0.25">
      <c r="B15" s="7" t="s">
        <v>25</v>
      </c>
      <c r="C15" s="9">
        <v>5155243</v>
      </c>
      <c r="D15" s="9">
        <v>5978407</v>
      </c>
      <c r="E15" s="58">
        <v>4391079</v>
      </c>
      <c r="F15" s="59">
        <v>935114.55999999994</v>
      </c>
      <c r="G15" s="9">
        <v>385985</v>
      </c>
      <c r="H15" s="9"/>
      <c r="I15" s="13"/>
      <c r="J15" s="13">
        <f t="shared" si="0"/>
        <v>8.7902085113932132E-2</v>
      </c>
      <c r="K15" s="13">
        <f t="shared" si="1"/>
        <v>0</v>
      </c>
      <c r="L15" s="15">
        <f t="shared" si="2"/>
        <v>5592422</v>
      </c>
    </row>
    <row r="16" spans="1:13" ht="20.100000000000001" customHeight="1" x14ac:dyDescent="0.25">
      <c r="B16" s="7" t="s">
        <v>26</v>
      </c>
      <c r="C16" s="9">
        <v>19759479</v>
      </c>
      <c r="D16" s="9">
        <v>22756569</v>
      </c>
      <c r="E16" s="58">
        <v>16215582</v>
      </c>
      <c r="F16" s="59">
        <v>6388867.1699999999</v>
      </c>
      <c r="G16" s="9">
        <v>2158864.21</v>
      </c>
      <c r="H16" s="9"/>
      <c r="I16" s="13"/>
      <c r="J16" s="13">
        <f t="shared" si="0"/>
        <v>0.13313516653302976</v>
      </c>
      <c r="K16" s="13">
        <f t="shared" si="1"/>
        <v>0</v>
      </c>
      <c r="L16" s="15">
        <f t="shared" si="2"/>
        <v>20597704.789999999</v>
      </c>
    </row>
    <row r="17" spans="2:12" ht="20.100000000000001" customHeight="1" x14ac:dyDescent="0.25">
      <c r="B17" s="7" t="s">
        <v>27</v>
      </c>
      <c r="C17" s="9">
        <v>3548416</v>
      </c>
      <c r="D17" s="9">
        <v>4190047</v>
      </c>
      <c r="E17" s="58">
        <v>3138732</v>
      </c>
      <c r="F17" s="59">
        <v>677897.8</v>
      </c>
      <c r="G17" s="9">
        <v>396333.13</v>
      </c>
      <c r="H17" s="9"/>
      <c r="I17" s="13"/>
      <c r="J17" s="13">
        <f t="shared" si="0"/>
        <v>0.12627173329866964</v>
      </c>
      <c r="K17" s="13">
        <f t="shared" si="1"/>
        <v>0</v>
      </c>
      <c r="L17" s="15">
        <f t="shared" si="2"/>
        <v>3793713.87</v>
      </c>
    </row>
    <row r="18" spans="2:12" ht="20.100000000000001" customHeight="1" x14ac:dyDescent="0.25">
      <c r="B18" s="7" t="s">
        <v>28</v>
      </c>
      <c r="C18" s="9">
        <v>15108450</v>
      </c>
      <c r="D18" s="9">
        <v>18090533</v>
      </c>
      <c r="E18" s="58">
        <v>12108449</v>
      </c>
      <c r="F18" s="59">
        <v>539952.39</v>
      </c>
      <c r="G18" s="9">
        <v>156777.69999999998</v>
      </c>
      <c r="H18" s="9"/>
      <c r="I18" s="13"/>
      <c r="J18" s="13">
        <f t="shared" si="0"/>
        <v>1.2947793726512783E-2</v>
      </c>
      <c r="K18" s="13">
        <f t="shared" si="1"/>
        <v>0</v>
      </c>
      <c r="L18" s="15">
        <f t="shared" si="2"/>
        <v>17933755.300000001</v>
      </c>
    </row>
    <row r="19" spans="2:12" ht="20.100000000000001" customHeight="1" x14ac:dyDescent="0.25">
      <c r="B19" s="7" t="s">
        <v>29</v>
      </c>
      <c r="C19" s="9">
        <v>8102244</v>
      </c>
      <c r="D19" s="9">
        <v>9118010</v>
      </c>
      <c r="E19" s="58">
        <v>6502243</v>
      </c>
      <c r="F19" s="59">
        <v>1573978.3699999999</v>
      </c>
      <c r="G19" s="9">
        <v>634148.28</v>
      </c>
      <c r="H19" s="9"/>
      <c r="I19" s="13"/>
      <c r="J19" s="13">
        <f t="shared" si="0"/>
        <v>9.7527619315365494E-2</v>
      </c>
      <c r="K19" s="13">
        <f t="shared" si="1"/>
        <v>0</v>
      </c>
      <c r="L19" s="15">
        <f t="shared" si="2"/>
        <v>8483861.7200000007</v>
      </c>
    </row>
    <row r="20" spans="2:12" ht="20.100000000000001" customHeight="1" x14ac:dyDescent="0.25">
      <c r="B20" s="7" t="s">
        <v>30</v>
      </c>
      <c r="C20" s="9">
        <v>11854275</v>
      </c>
      <c r="D20" s="9">
        <v>12702208</v>
      </c>
      <c r="E20" s="58">
        <v>9799982</v>
      </c>
      <c r="F20" s="59">
        <v>987287.64</v>
      </c>
      <c r="G20" s="9">
        <v>485363.61</v>
      </c>
      <c r="H20" s="9"/>
      <c r="I20" s="13"/>
      <c r="J20" s="13">
        <f t="shared" si="0"/>
        <v>4.9526989947532553E-2</v>
      </c>
      <c r="K20" s="13">
        <f t="shared" si="1"/>
        <v>0</v>
      </c>
      <c r="L20" s="15">
        <f t="shared" si="2"/>
        <v>12216844.390000001</v>
      </c>
    </row>
    <row r="21" spans="2:12" ht="20.100000000000001" customHeight="1" x14ac:dyDescent="0.25">
      <c r="B21" s="7" t="s">
        <v>31</v>
      </c>
      <c r="C21" s="9">
        <v>4500000</v>
      </c>
      <c r="D21" s="9">
        <v>4900539</v>
      </c>
      <c r="E21" s="58">
        <v>4900539</v>
      </c>
      <c r="F21" s="59">
        <v>2110080.77</v>
      </c>
      <c r="G21" s="9">
        <v>484427.08999999997</v>
      </c>
      <c r="H21" s="9"/>
      <c r="I21" s="13"/>
      <c r="J21" s="13">
        <f t="shared" si="0"/>
        <v>9.8851797730821034E-2</v>
      </c>
      <c r="K21" s="13">
        <f t="shared" si="1"/>
        <v>0</v>
      </c>
      <c r="L21" s="15">
        <f t="shared" si="2"/>
        <v>4416111.91</v>
      </c>
    </row>
    <row r="22" spans="2:12" ht="20.100000000000001" customHeight="1" x14ac:dyDescent="0.25">
      <c r="B22" s="7" t="s">
        <v>32</v>
      </c>
      <c r="C22" s="9">
        <v>4536598</v>
      </c>
      <c r="D22" s="9">
        <v>5796040</v>
      </c>
      <c r="E22" s="58">
        <v>4329277</v>
      </c>
      <c r="F22" s="59">
        <v>4026875.84</v>
      </c>
      <c r="G22" s="9">
        <v>180144.71</v>
      </c>
      <c r="H22" s="9"/>
      <c r="I22" s="13"/>
      <c r="J22" s="13">
        <f t="shared" si="0"/>
        <v>4.1610807070095075E-2</v>
      </c>
      <c r="K22" s="13">
        <f t="shared" si="1"/>
        <v>0</v>
      </c>
      <c r="L22" s="15">
        <f t="shared" si="2"/>
        <v>5615895.29</v>
      </c>
    </row>
    <row r="23" spans="2:12" ht="20.100000000000001" customHeight="1" x14ac:dyDescent="0.25">
      <c r="B23" s="7" t="s">
        <v>33</v>
      </c>
      <c r="C23" s="9">
        <v>12500000</v>
      </c>
      <c r="D23" s="9">
        <v>16272859</v>
      </c>
      <c r="E23" s="58">
        <v>10062124</v>
      </c>
      <c r="F23" s="59">
        <v>8090161.1800000016</v>
      </c>
      <c r="G23" s="9">
        <v>3695588.5</v>
      </c>
      <c r="H23" s="9"/>
      <c r="I23" s="13"/>
      <c r="J23" s="13">
        <f t="shared" si="0"/>
        <v>0.36727717726396536</v>
      </c>
      <c r="K23" s="13">
        <f t="shared" si="1"/>
        <v>0</v>
      </c>
      <c r="L23" s="15">
        <f t="shared" si="2"/>
        <v>12577270.5</v>
      </c>
    </row>
    <row r="24" spans="2:12" ht="20.100000000000001" customHeight="1" x14ac:dyDescent="0.25">
      <c r="B24" s="7" t="s">
        <v>34</v>
      </c>
      <c r="C24" s="9">
        <v>7560660</v>
      </c>
      <c r="D24" s="9">
        <v>9415534</v>
      </c>
      <c r="E24" s="58">
        <v>5000000</v>
      </c>
      <c r="F24" s="59">
        <v>584082.21</v>
      </c>
      <c r="G24" s="9">
        <v>172434.14</v>
      </c>
      <c r="H24" s="9"/>
      <c r="I24" s="13"/>
      <c r="J24" s="13">
        <f t="shared" si="0"/>
        <v>3.4486828000000004E-2</v>
      </c>
      <c r="K24" s="13">
        <f t="shared" si="1"/>
        <v>0</v>
      </c>
      <c r="L24" s="15">
        <f t="shared" si="2"/>
        <v>9243099.8599999994</v>
      </c>
    </row>
    <row r="25" spans="2:12" ht="20.100000000000001" customHeight="1" x14ac:dyDescent="0.25">
      <c r="B25" s="7" t="s">
        <v>35</v>
      </c>
      <c r="C25" s="9">
        <v>20995704</v>
      </c>
      <c r="D25" s="9">
        <v>20995704</v>
      </c>
      <c r="E25" s="58">
        <v>16796562</v>
      </c>
      <c r="F25" s="59">
        <v>7303088.2599999988</v>
      </c>
      <c r="G25" s="9">
        <v>6087200.8999999994</v>
      </c>
      <c r="H25" s="9"/>
      <c r="I25" s="13"/>
      <c r="J25" s="13">
        <f t="shared" si="0"/>
        <v>0.36240755102145306</v>
      </c>
      <c r="K25" s="13">
        <f t="shared" si="1"/>
        <v>0</v>
      </c>
      <c r="L25" s="15">
        <f t="shared" si="2"/>
        <v>14908503.100000001</v>
      </c>
    </row>
    <row r="26" spans="2:12" ht="20.100000000000001" customHeight="1" x14ac:dyDescent="0.25">
      <c r="B26" s="7" t="s">
        <v>36</v>
      </c>
      <c r="C26" s="9">
        <v>12500000</v>
      </c>
      <c r="D26" s="9">
        <v>14914687</v>
      </c>
      <c r="E26" s="58">
        <v>9999999</v>
      </c>
      <c r="F26" s="59">
        <v>3390311.6399999997</v>
      </c>
      <c r="G26" s="9">
        <v>1055715.29</v>
      </c>
      <c r="H26" s="9"/>
      <c r="I26" s="13"/>
      <c r="J26" s="13">
        <f t="shared" si="0"/>
        <v>0.10557153955715395</v>
      </c>
      <c r="K26" s="13">
        <f t="shared" si="1"/>
        <v>0</v>
      </c>
      <c r="L26" s="15">
        <f t="shared" si="2"/>
        <v>13858971.710000001</v>
      </c>
    </row>
    <row r="27" spans="2:12" ht="20.100000000000001" customHeight="1" x14ac:dyDescent="0.25">
      <c r="B27" s="7" t="s">
        <v>37</v>
      </c>
      <c r="C27" s="9">
        <v>7693328</v>
      </c>
      <c r="D27" s="9">
        <v>9640622</v>
      </c>
      <c r="E27" s="58">
        <v>6154661</v>
      </c>
      <c r="F27" s="59">
        <v>3345020.34</v>
      </c>
      <c r="G27" s="9">
        <v>861551.29</v>
      </c>
      <c r="H27" s="9"/>
      <c r="I27" s="13"/>
      <c r="J27" s="13">
        <f t="shared" si="0"/>
        <v>0.13998354905331098</v>
      </c>
      <c r="K27" s="13">
        <f t="shared" si="1"/>
        <v>0</v>
      </c>
      <c r="L27" s="15">
        <f t="shared" si="2"/>
        <v>8779070.7100000009</v>
      </c>
    </row>
    <row r="28" spans="2:12" ht="20.100000000000001" customHeight="1" x14ac:dyDescent="0.25">
      <c r="B28" s="7" t="s">
        <v>38</v>
      </c>
      <c r="C28" s="9">
        <v>10724943</v>
      </c>
      <c r="D28" s="9">
        <v>10724943</v>
      </c>
      <c r="E28" s="58">
        <v>8579953</v>
      </c>
      <c r="F28" s="59">
        <v>6140153.6700000009</v>
      </c>
      <c r="G28" s="9">
        <v>2267774.6999999997</v>
      </c>
      <c r="H28" s="9"/>
      <c r="I28" s="13"/>
      <c r="J28" s="13">
        <f t="shared" si="0"/>
        <v>0.26431085345106198</v>
      </c>
      <c r="K28" s="13">
        <f t="shared" si="1"/>
        <v>0</v>
      </c>
      <c r="L28" s="15">
        <f t="shared" si="2"/>
        <v>8457168.3000000007</v>
      </c>
    </row>
    <row r="29" spans="2:12" ht="20.100000000000001" customHeight="1" x14ac:dyDescent="0.25">
      <c r="B29" s="7" t="s">
        <v>39</v>
      </c>
      <c r="C29" s="9">
        <v>2259976</v>
      </c>
      <c r="D29" s="9">
        <v>2259976</v>
      </c>
      <c r="E29" s="58">
        <v>1924185</v>
      </c>
      <c r="F29" s="59">
        <v>999604</v>
      </c>
      <c r="G29" s="9">
        <v>196299.93</v>
      </c>
      <c r="H29" s="9"/>
      <c r="I29" s="13"/>
      <c r="J29" s="13">
        <f t="shared" si="0"/>
        <v>0.10201718130013486</v>
      </c>
      <c r="K29" s="13">
        <f t="shared" si="1"/>
        <v>0</v>
      </c>
      <c r="L29" s="15">
        <f t="shared" si="2"/>
        <v>2063676.07</v>
      </c>
    </row>
    <row r="30" spans="2:12" ht="20.100000000000001" customHeight="1" x14ac:dyDescent="0.25">
      <c r="B30" s="7" t="s">
        <v>40</v>
      </c>
      <c r="C30" s="9">
        <v>3342470</v>
      </c>
      <c r="D30" s="9">
        <v>4574544</v>
      </c>
      <c r="E30" s="58">
        <v>4574544</v>
      </c>
      <c r="F30" s="59">
        <v>2299400.2199999997</v>
      </c>
      <c r="G30" s="9">
        <v>295305.25</v>
      </c>
      <c r="H30" s="9"/>
      <c r="I30" s="13"/>
      <c r="J30" s="13">
        <f t="shared" si="0"/>
        <v>6.4554029866146223E-2</v>
      </c>
      <c r="K30" s="13">
        <f t="shared" si="1"/>
        <v>0</v>
      </c>
      <c r="L30" s="15">
        <f t="shared" si="2"/>
        <v>4279238.75</v>
      </c>
    </row>
    <row r="31" spans="2:12" ht="20.100000000000001" customHeight="1" x14ac:dyDescent="0.25">
      <c r="B31" s="7" t="s">
        <v>41</v>
      </c>
      <c r="C31" s="9">
        <v>7000000</v>
      </c>
      <c r="D31" s="9">
        <v>8344358</v>
      </c>
      <c r="E31" s="58">
        <v>5599999</v>
      </c>
      <c r="F31" s="59">
        <v>931454.03</v>
      </c>
      <c r="G31" s="9">
        <v>71860.939999999988</v>
      </c>
      <c r="H31" s="9"/>
      <c r="I31" s="13"/>
      <c r="J31" s="13">
        <f t="shared" si="0"/>
        <v>1.2832313005770177E-2</v>
      </c>
      <c r="K31" s="13">
        <f t="shared" si="1"/>
        <v>0</v>
      </c>
      <c r="L31" s="15">
        <f t="shared" si="2"/>
        <v>8272497.0599999996</v>
      </c>
    </row>
    <row r="32" spans="2:12" ht="20.100000000000001" customHeight="1" x14ac:dyDescent="0.25">
      <c r="B32" s="7" t="s">
        <v>42</v>
      </c>
      <c r="C32" s="9">
        <v>4000000</v>
      </c>
      <c r="D32" s="9">
        <v>5914440</v>
      </c>
      <c r="E32" s="58">
        <v>3205249</v>
      </c>
      <c r="F32" s="59">
        <v>604018</v>
      </c>
      <c r="G32" s="9">
        <v>265254</v>
      </c>
      <c r="H32" s="9"/>
      <c r="I32" s="13"/>
      <c r="J32" s="13">
        <f t="shared" si="0"/>
        <v>8.2756129087006969E-2</v>
      </c>
      <c r="K32" s="13">
        <f t="shared" si="1"/>
        <v>0</v>
      </c>
      <c r="L32" s="15">
        <f t="shared" si="2"/>
        <v>5649186</v>
      </c>
    </row>
    <row r="33" spans="2:12" ht="20.100000000000001" customHeight="1" x14ac:dyDescent="0.25">
      <c r="B33" s="7" t="s">
        <v>43</v>
      </c>
      <c r="C33" s="9">
        <v>3500000</v>
      </c>
      <c r="D33" s="9">
        <v>3593969</v>
      </c>
      <c r="E33" s="58">
        <v>2799999</v>
      </c>
      <c r="F33" s="59">
        <v>880487.95</v>
      </c>
      <c r="G33" s="9">
        <v>758611.61</v>
      </c>
      <c r="H33" s="9"/>
      <c r="I33" s="13"/>
      <c r="J33" s="13">
        <f t="shared" si="0"/>
        <v>0.27093281461886237</v>
      </c>
      <c r="K33" s="13">
        <f t="shared" si="1"/>
        <v>0</v>
      </c>
      <c r="L33" s="15">
        <f t="shared" si="2"/>
        <v>2835357.39</v>
      </c>
    </row>
    <row r="34" spans="2:12" ht="20.100000000000001" customHeight="1" x14ac:dyDescent="0.25">
      <c r="B34" s="7" t="s">
        <v>44</v>
      </c>
      <c r="C34" s="9">
        <v>2613060</v>
      </c>
      <c r="D34" s="9">
        <v>3788581</v>
      </c>
      <c r="E34" s="58">
        <v>3788581</v>
      </c>
      <c r="F34" s="59">
        <v>836403.99</v>
      </c>
      <c r="G34" s="9">
        <v>226530.16999999998</v>
      </c>
      <c r="H34" s="9"/>
      <c r="I34" s="13"/>
      <c r="J34" s="13">
        <f t="shared" si="0"/>
        <v>5.9792880236690195E-2</v>
      </c>
      <c r="K34" s="13">
        <f t="shared" si="1"/>
        <v>0</v>
      </c>
      <c r="L34" s="15">
        <f t="shared" si="2"/>
        <v>3562050.83</v>
      </c>
    </row>
    <row r="35" spans="2:12" ht="20.100000000000001" customHeight="1" x14ac:dyDescent="0.25">
      <c r="B35" s="7" t="s">
        <v>45</v>
      </c>
      <c r="C35" s="9">
        <v>4563238</v>
      </c>
      <c r="D35" s="9">
        <v>5155230</v>
      </c>
      <c r="E35" s="58">
        <v>3660589</v>
      </c>
      <c r="F35" s="59">
        <v>1281393.28</v>
      </c>
      <c r="G35" s="9">
        <v>107171.58</v>
      </c>
      <c r="H35" s="9"/>
      <c r="I35" s="13"/>
      <c r="J35" s="13">
        <f t="shared" si="0"/>
        <v>2.9277140919125311E-2</v>
      </c>
      <c r="K35" s="13">
        <f t="shared" si="1"/>
        <v>0</v>
      </c>
      <c r="L35" s="15">
        <f t="shared" si="2"/>
        <v>5048058.42</v>
      </c>
    </row>
    <row r="36" spans="2:12" ht="20.100000000000001" customHeight="1" x14ac:dyDescent="0.25">
      <c r="B36" s="7" t="s">
        <v>46</v>
      </c>
      <c r="C36" s="9">
        <v>4000000</v>
      </c>
      <c r="D36" s="9">
        <v>6279159</v>
      </c>
      <c r="E36" s="58">
        <v>6279159</v>
      </c>
      <c r="F36" s="59">
        <v>3518269.73</v>
      </c>
      <c r="G36" s="9">
        <v>2019749.4200000004</v>
      </c>
      <c r="H36" s="9"/>
      <c r="I36" s="13"/>
      <c r="J36" s="13">
        <f t="shared" si="0"/>
        <v>0.32165922538352676</v>
      </c>
      <c r="K36" s="13">
        <f t="shared" si="1"/>
        <v>0</v>
      </c>
      <c r="L36" s="15">
        <f t="shared" si="2"/>
        <v>4259409.58</v>
      </c>
    </row>
    <row r="37" spans="2:12" ht="20.100000000000001" customHeight="1" x14ac:dyDescent="0.25">
      <c r="B37" s="7" t="s">
        <v>47</v>
      </c>
      <c r="C37" s="9">
        <v>1500000</v>
      </c>
      <c r="D37" s="9">
        <v>1500000</v>
      </c>
      <c r="E37" s="58">
        <v>1199999</v>
      </c>
      <c r="F37" s="59">
        <v>963492.49</v>
      </c>
      <c r="G37" s="9">
        <v>698132.99</v>
      </c>
      <c r="H37" s="9"/>
      <c r="I37" s="13"/>
      <c r="J37" s="13">
        <f t="shared" si="0"/>
        <v>0.58177797648164709</v>
      </c>
      <c r="K37" s="13">
        <f t="shared" si="1"/>
        <v>0</v>
      </c>
      <c r="L37" s="15">
        <f t="shared" si="2"/>
        <v>801867.01</v>
      </c>
    </row>
    <row r="38" spans="2:12" ht="20.100000000000001" customHeight="1" x14ac:dyDescent="0.25">
      <c r="B38" s="7" t="s">
        <v>48</v>
      </c>
      <c r="C38" s="9">
        <v>8500000</v>
      </c>
      <c r="D38" s="9">
        <v>12599485</v>
      </c>
      <c r="E38" s="58">
        <v>7792187</v>
      </c>
      <c r="F38" s="59">
        <v>6321382.8500000006</v>
      </c>
      <c r="G38" s="9">
        <v>783485.20000000007</v>
      </c>
      <c r="H38" s="9"/>
      <c r="I38" s="13"/>
      <c r="J38" s="13">
        <f t="shared" si="0"/>
        <v>0.10054753562767424</v>
      </c>
      <c r="K38" s="13">
        <f t="shared" si="1"/>
        <v>0</v>
      </c>
      <c r="L38" s="15">
        <f t="shared" si="2"/>
        <v>11815999.800000001</v>
      </c>
    </row>
    <row r="39" spans="2:12" ht="20.100000000000001" customHeight="1" x14ac:dyDescent="0.25">
      <c r="B39" s="7" t="s">
        <v>49</v>
      </c>
      <c r="C39" s="9">
        <v>1092476</v>
      </c>
      <c r="D39" s="9">
        <v>1250054</v>
      </c>
      <c r="E39" s="58">
        <v>873980</v>
      </c>
      <c r="F39" s="59">
        <v>38873</v>
      </c>
      <c r="G39" s="9">
        <v>1100</v>
      </c>
      <c r="H39" s="9"/>
      <c r="I39" s="13"/>
      <c r="J39" s="13">
        <f t="shared" si="0"/>
        <v>1.2586100368429482E-3</v>
      </c>
      <c r="K39" s="13">
        <f t="shared" si="1"/>
        <v>0</v>
      </c>
      <c r="L39" s="15">
        <f t="shared" si="2"/>
        <v>1248954</v>
      </c>
    </row>
    <row r="40" spans="2:12" ht="20.100000000000001" customHeight="1" x14ac:dyDescent="0.25">
      <c r="B40" s="7" t="s">
        <v>50</v>
      </c>
      <c r="C40" s="9">
        <v>4000000</v>
      </c>
      <c r="D40" s="9">
        <v>4812583</v>
      </c>
      <c r="E40" s="58">
        <v>3199999</v>
      </c>
      <c r="F40" s="59">
        <v>649415.47</v>
      </c>
      <c r="G40" s="9">
        <v>51699.24</v>
      </c>
      <c r="H40" s="9"/>
      <c r="I40" s="13"/>
      <c r="J40" s="13">
        <f t="shared" si="0"/>
        <v>1.6156017548755484E-2</v>
      </c>
      <c r="K40" s="13">
        <f t="shared" si="1"/>
        <v>0</v>
      </c>
      <c r="L40" s="15">
        <f t="shared" si="2"/>
        <v>4760883.76</v>
      </c>
    </row>
    <row r="41" spans="2:12" ht="20.100000000000001" customHeight="1" x14ac:dyDescent="0.25">
      <c r="B41" s="7" t="s">
        <v>51</v>
      </c>
      <c r="C41" s="9">
        <v>7500000</v>
      </c>
      <c r="D41" s="9">
        <v>10954162</v>
      </c>
      <c r="E41" s="58">
        <v>6605213</v>
      </c>
      <c r="F41" s="59">
        <v>3704638.3100000005</v>
      </c>
      <c r="G41" s="9">
        <v>2019863.9300000002</v>
      </c>
      <c r="H41" s="9"/>
      <c r="I41" s="13"/>
      <c r="J41" s="13">
        <f t="shared" si="0"/>
        <v>0.30579845494763003</v>
      </c>
      <c r="K41" s="13">
        <f t="shared" si="1"/>
        <v>0</v>
      </c>
      <c r="L41" s="15">
        <f t="shared" si="2"/>
        <v>8934298.0700000003</v>
      </c>
    </row>
    <row r="42" spans="2:12" ht="20.100000000000001" customHeight="1" x14ac:dyDescent="0.25">
      <c r="B42" s="7" t="s">
        <v>52</v>
      </c>
      <c r="C42" s="9">
        <v>8000000</v>
      </c>
      <c r="D42" s="9">
        <v>8000000</v>
      </c>
      <c r="E42" s="58">
        <v>6424282</v>
      </c>
      <c r="F42" s="59">
        <v>3939132.41</v>
      </c>
      <c r="G42" s="9">
        <v>236700</v>
      </c>
      <c r="H42" s="9"/>
      <c r="I42" s="13"/>
      <c r="J42" s="13">
        <f t="shared" si="0"/>
        <v>3.6844584344211541E-2</v>
      </c>
      <c r="K42" s="13">
        <f t="shared" si="1"/>
        <v>0</v>
      </c>
      <c r="L42" s="15">
        <f t="shared" si="2"/>
        <v>7763300</v>
      </c>
    </row>
    <row r="43" spans="2:12" ht="20.100000000000001" customHeight="1" x14ac:dyDescent="0.25">
      <c r="B43" s="7" t="s">
        <v>53</v>
      </c>
      <c r="C43" s="9">
        <v>15000000</v>
      </c>
      <c r="D43" s="9">
        <v>24624452</v>
      </c>
      <c r="E43" s="58">
        <v>16999999</v>
      </c>
      <c r="F43" s="59">
        <v>5633344.2600000007</v>
      </c>
      <c r="G43" s="9">
        <v>3150420.03</v>
      </c>
      <c r="H43" s="9"/>
      <c r="I43" s="13"/>
      <c r="J43" s="13">
        <f t="shared" si="0"/>
        <v>0.18531883619522566</v>
      </c>
      <c r="K43" s="13">
        <f t="shared" si="1"/>
        <v>0</v>
      </c>
      <c r="L43" s="15">
        <f t="shared" si="2"/>
        <v>21474031.969999999</v>
      </c>
    </row>
    <row r="44" spans="2:12" ht="20.100000000000001" customHeight="1" x14ac:dyDescent="0.25">
      <c r="B44" s="7" t="s">
        <v>54</v>
      </c>
      <c r="C44" s="9">
        <v>8900000</v>
      </c>
      <c r="D44" s="9">
        <v>10396023</v>
      </c>
      <c r="E44" s="58">
        <v>7119349</v>
      </c>
      <c r="F44" s="59">
        <v>448546.45</v>
      </c>
      <c r="G44" s="9">
        <v>242864.08000000002</v>
      </c>
      <c r="H44" s="9"/>
      <c r="I44" s="13"/>
      <c r="J44" s="13">
        <f t="shared" si="0"/>
        <v>3.4113242657439605E-2</v>
      </c>
      <c r="K44" s="13">
        <f t="shared" si="1"/>
        <v>0</v>
      </c>
      <c r="L44" s="15">
        <f t="shared" si="2"/>
        <v>10153158.92</v>
      </c>
    </row>
    <row r="45" spans="2:12" ht="23.25" customHeight="1" x14ac:dyDescent="0.25">
      <c r="B45" s="52" t="s">
        <v>4</v>
      </c>
      <c r="C45" s="53">
        <f t="shared" ref="C45:H45" si="3">SUM(C13:C44)</f>
        <v>312800711</v>
      </c>
      <c r="D45" s="53">
        <f t="shared" si="3"/>
        <v>362893029</v>
      </c>
      <c r="E45" s="53">
        <f t="shared" si="3"/>
        <v>258720656</v>
      </c>
      <c r="F45" s="53">
        <f t="shared" si="3"/>
        <v>101564729.03999999</v>
      </c>
      <c r="G45" s="53">
        <f t="shared" si="3"/>
        <v>36665076.059999995</v>
      </c>
      <c r="H45" s="53">
        <f t="shared" si="3"/>
        <v>0</v>
      </c>
      <c r="I45" s="54">
        <f>IF(ISERROR(+#REF!/E45)=TRUE,0,++#REF!/E45)</f>
        <v>0</v>
      </c>
      <c r="J45" s="54">
        <f>IF(ISERROR(+G45/E45)=TRUE,0,++G45/E45)</f>
        <v>0.14171684869259144</v>
      </c>
      <c r="K45" s="54">
        <f>IF(ISERROR(+H45/E45)=TRUE,0,++H45/E45)</f>
        <v>0</v>
      </c>
      <c r="L45" s="55">
        <f>SUM(L13:L44)</f>
        <v>326227952.94</v>
      </c>
    </row>
    <row r="46" spans="2:12" x14ac:dyDescent="0.2">
      <c r="B46" s="11" t="s">
        <v>65</v>
      </c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MARZO</v>
      </c>
      <c r="K51" s="23"/>
    </row>
    <row r="52" spans="2:11" s="22" customFormat="1" x14ac:dyDescent="0.25">
      <c r="B52" s="22" t="s">
        <v>56</v>
      </c>
      <c r="C52" s="39">
        <f>+C45/$C$50</f>
        <v>312.80071099999998</v>
      </c>
      <c r="D52" s="39">
        <f>+D45/$C$50</f>
        <v>362.89302900000001</v>
      </c>
      <c r="E52" s="39">
        <f>+E45/$C$50</f>
        <v>258.72065600000002</v>
      </c>
      <c r="F52" s="39">
        <f>+F45/$C$50</f>
        <v>101.56472903999999</v>
      </c>
      <c r="G52" s="39">
        <f>+G45/$C$50</f>
        <v>36.665076059999997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4"/>
  <sheetViews>
    <sheetView showGridLines="0" zoomScale="145" zoomScaleNormal="14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63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64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23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25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13">
        <f t="shared" ref="J14:J16" si="0">IF(ISERROR(+G14/E14)=TRUE,0,++G14/E14)</f>
        <v>0</v>
      </c>
      <c r="K14" s="13">
        <f t="shared" ref="K14:K16" si="1">IF(ISERROR(+H14/E14)=TRUE,0,++H14/E14)</f>
        <v>0</v>
      </c>
      <c r="L14" s="15">
        <f t="shared" ref="L14:L16" si="2">+D14-G14</f>
        <v>0</v>
      </c>
    </row>
    <row r="15" spans="1:13" ht="20.100000000000001" customHeight="1" x14ac:dyDescent="0.25">
      <c r="B15" s="25" t="s">
        <v>59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25" t="s">
        <v>38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47</v>
      </c>
      <c r="C17" s="43">
        <v>153071449</v>
      </c>
      <c r="D17" s="42">
        <v>211340307</v>
      </c>
      <c r="E17" s="63">
        <v>153071449</v>
      </c>
      <c r="F17" s="64">
        <v>5752016.8999999994</v>
      </c>
      <c r="G17" s="43">
        <v>1087250.49</v>
      </c>
      <c r="H17" s="9"/>
      <c r="I17" s="13"/>
      <c r="J17" s="13">
        <f t="shared" ref="J17:J18" si="3">IF(ISERROR(+G17/E17)=TRUE,0,++G17/E17)</f>
        <v>7.1028953936406519E-3</v>
      </c>
      <c r="K17" s="13">
        <f t="shared" ref="K17:K18" si="4">IF(ISERROR(+H17/E17)=TRUE,0,++H17/E17)</f>
        <v>0</v>
      </c>
      <c r="L17" s="15">
        <f t="shared" ref="L17:L18" si="5">+D17-G17</f>
        <v>210253056.50999999</v>
      </c>
    </row>
    <row r="18" spans="2:12" ht="20.100000000000001" customHeight="1" x14ac:dyDescent="0.25">
      <c r="B18" s="7" t="s">
        <v>51</v>
      </c>
      <c r="C18" s="43">
        <v>0</v>
      </c>
      <c r="D18" s="43">
        <v>0</v>
      </c>
      <c r="E18" s="64">
        <v>0</v>
      </c>
      <c r="F18" s="64">
        <v>0</v>
      </c>
      <c r="G18" s="43">
        <v>0</v>
      </c>
      <c r="H18" s="9"/>
      <c r="I18" s="13">
        <f>IF(ISERROR(+#REF!/E18)=TRUE,0,++#REF!/E18)</f>
        <v>0</v>
      </c>
      <c r="J18" s="13">
        <f t="shared" si="3"/>
        <v>0</v>
      </c>
      <c r="K18" s="13">
        <f t="shared" si="4"/>
        <v>0</v>
      </c>
      <c r="L18" s="15">
        <f t="shared" si="5"/>
        <v>0</v>
      </c>
    </row>
    <row r="19" spans="2:12" ht="20.100000000000001" customHeight="1" x14ac:dyDescent="0.25">
      <c r="B19" s="7" t="s">
        <v>52</v>
      </c>
      <c r="C19" s="43">
        <v>0</v>
      </c>
      <c r="D19" s="43">
        <v>0</v>
      </c>
      <c r="E19" s="64">
        <v>0</v>
      </c>
      <c r="F19" s="64">
        <v>0</v>
      </c>
      <c r="G19" s="43">
        <v>0</v>
      </c>
      <c r="H19" s="9"/>
      <c r="I19" s="13">
        <f>IF(ISERROR(+#REF!/E19)=TRUE,0,++#REF!/E19)</f>
        <v>0</v>
      </c>
      <c r="J19" s="13">
        <f>IF(ISERROR(+G19/E19)=TRUE,0,++G19/E19)</f>
        <v>0</v>
      </c>
      <c r="K19" s="13">
        <f>IF(ISERROR(+H19/E19)=TRUE,0,++H19/E19)</f>
        <v>0</v>
      </c>
      <c r="L19" s="15">
        <f>+D19-G19</f>
        <v>0</v>
      </c>
    </row>
    <row r="20" spans="2:12" ht="23.25" customHeight="1" x14ac:dyDescent="0.25">
      <c r="B20" s="52" t="s">
        <v>4</v>
      </c>
      <c r="C20" s="65">
        <f t="shared" ref="C20:H20" si="6">SUM(C13:C19)</f>
        <v>153071449</v>
      </c>
      <c r="D20" s="65">
        <f t="shared" si="6"/>
        <v>211340307</v>
      </c>
      <c r="E20" s="65">
        <f t="shared" si="6"/>
        <v>153071449</v>
      </c>
      <c r="F20" s="65">
        <f t="shared" si="6"/>
        <v>5752016.8999999994</v>
      </c>
      <c r="G20" s="65">
        <f t="shared" si="6"/>
        <v>1087250.49</v>
      </c>
      <c r="H20" s="53">
        <f t="shared" si="6"/>
        <v>0</v>
      </c>
      <c r="I20" s="54">
        <f>IF(ISERROR(+#REF!/E20)=TRUE,0,++#REF!/E20)</f>
        <v>0</v>
      </c>
      <c r="J20" s="54">
        <f>IF(ISERROR(+G20/E20)=TRUE,0,++G20/E20)</f>
        <v>7.1028953936406519E-3</v>
      </c>
      <c r="K20" s="54">
        <f>IF(ISERROR(+H20/E20)=TRUE,0,++H20/E20)</f>
        <v>0</v>
      </c>
      <c r="L20" s="55">
        <f>SUM(L13:L19)</f>
        <v>210253056.50999999</v>
      </c>
    </row>
    <row r="21" spans="2:12" x14ac:dyDescent="0.2">
      <c r="B21" s="11" t="s">
        <v>65</v>
      </c>
    </row>
    <row r="22" spans="2:12" s="20" customFormat="1" x14ac:dyDescent="0.25">
      <c r="K22" s="24"/>
    </row>
    <row r="23" spans="2:12" s="20" customFormat="1" x14ac:dyDescent="0.25">
      <c r="K23" s="24"/>
    </row>
    <row r="24" spans="2:12" s="22" customFormat="1" x14ac:dyDescent="0.25">
      <c r="K24" s="23"/>
    </row>
    <row r="25" spans="2:12" s="22" customFormat="1" x14ac:dyDescent="0.25">
      <c r="B25" s="22">
        <v>1000000</v>
      </c>
      <c r="K25" s="23"/>
    </row>
    <row r="26" spans="2:12" s="22" customFormat="1" ht="30" x14ac:dyDescent="0.25">
      <c r="B26" s="30" t="s">
        <v>55</v>
      </c>
      <c r="C26" s="30" t="s">
        <v>3</v>
      </c>
      <c r="D26" s="30" t="s">
        <v>2</v>
      </c>
      <c r="E26" s="31" t="s">
        <v>18</v>
      </c>
      <c r="F26" s="31" t="s">
        <v>57</v>
      </c>
      <c r="G26" s="31" t="str">
        <f>MID(G11,1,25)</f>
        <v>DEVENGADO
AL MES DE MARZO</v>
      </c>
      <c r="K26" s="23"/>
    </row>
    <row r="27" spans="2:12" s="22" customFormat="1" x14ac:dyDescent="0.25">
      <c r="B27" s="22" t="s">
        <v>56</v>
      </c>
      <c r="C27" s="39">
        <f>+C20/$B$25</f>
        <v>153.071449</v>
      </c>
      <c r="D27" s="39">
        <f t="shared" ref="D27:G27" si="7">+D20/$B$25</f>
        <v>211.340307</v>
      </c>
      <c r="E27" s="39">
        <f t="shared" si="7"/>
        <v>153.071449</v>
      </c>
      <c r="F27" s="39">
        <f t="shared" si="7"/>
        <v>5.7520168999999992</v>
      </c>
      <c r="G27" s="39">
        <f t="shared" si="7"/>
        <v>1.08725049</v>
      </c>
      <c r="K27" s="23"/>
    </row>
    <row r="28" spans="2:12" s="22" customFormat="1" x14ac:dyDescent="0.25">
      <c r="C28" s="39"/>
      <c r="D28" s="39"/>
      <c r="E28" s="39"/>
      <c r="F28" s="39"/>
      <c r="G28" s="39"/>
      <c r="K28" s="23"/>
    </row>
    <row r="29" spans="2:12" s="22" customFormat="1" x14ac:dyDescent="0.25">
      <c r="C29" s="39"/>
      <c r="D29" s="39"/>
      <c r="E29" s="39"/>
      <c r="F29" s="39"/>
      <c r="G29" s="39"/>
      <c r="K29" s="23"/>
    </row>
    <row r="30" spans="2:12" s="22" customFormat="1" x14ac:dyDescent="0.25">
      <c r="C30" s="39"/>
      <c r="D30" s="39"/>
      <c r="E30" s="39"/>
      <c r="F30" s="39"/>
      <c r="G30" s="39"/>
      <c r="K30" s="23"/>
    </row>
    <row r="31" spans="2:12" s="22" customFormat="1" x14ac:dyDescent="0.25">
      <c r="K31" s="23"/>
    </row>
    <row r="32" spans="2:12" s="22" customFormat="1" x14ac:dyDescent="0.25">
      <c r="K32" s="23"/>
    </row>
    <row r="33" spans="11:11" s="22" customFormat="1" x14ac:dyDescent="0.25">
      <c r="K33" s="23"/>
    </row>
    <row r="34" spans="11:11" s="22" customFormat="1" x14ac:dyDescent="0.25">
      <c r="K34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4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63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64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23</v>
      </c>
      <c r="C13" s="44">
        <v>0</v>
      </c>
      <c r="D13" s="44">
        <v>5202218</v>
      </c>
      <c r="E13" s="60">
        <v>2621218</v>
      </c>
      <c r="F13" s="60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5202218</v>
      </c>
    </row>
    <row r="14" spans="1:13" ht="20.100000000000001" customHeight="1" x14ac:dyDescent="0.25">
      <c r="B14" s="29" t="s">
        <v>24</v>
      </c>
      <c r="C14" s="45">
        <v>0</v>
      </c>
      <c r="D14" s="45">
        <v>3831990</v>
      </c>
      <c r="E14" s="61">
        <v>3481990</v>
      </c>
      <c r="F14" s="61">
        <v>1918287.96</v>
      </c>
      <c r="G14" s="42">
        <v>569362.83000000007</v>
      </c>
      <c r="H14" s="26"/>
      <c r="I14" s="27"/>
      <c r="J14" s="27">
        <f t="shared" ref="J14:J44" si="0">IF(ISERROR(+G14/E14)=TRUE,0,++G14/E14)</f>
        <v>0.16351650349369184</v>
      </c>
      <c r="K14" s="27">
        <f t="shared" ref="K14:K44" si="1">IF(ISERROR(+H14/E14)=TRUE,0,++H14/E14)</f>
        <v>0</v>
      </c>
      <c r="L14" s="28">
        <f t="shared" ref="L14:L44" si="2">+D14-G14</f>
        <v>3262627.17</v>
      </c>
    </row>
    <row r="15" spans="1:13" ht="20.100000000000001" customHeight="1" x14ac:dyDescent="0.25">
      <c r="B15" s="29" t="s">
        <v>25</v>
      </c>
      <c r="C15" s="45">
        <v>0</v>
      </c>
      <c r="D15" s="45">
        <v>11985115</v>
      </c>
      <c r="E15" s="61">
        <v>10631766</v>
      </c>
      <c r="F15" s="61">
        <v>4735752.2300000004</v>
      </c>
      <c r="G15" s="42">
        <v>2352728.02</v>
      </c>
      <c r="H15" s="26"/>
      <c r="I15" s="27"/>
      <c r="J15" s="27">
        <f t="shared" si="0"/>
        <v>0.22129230647100398</v>
      </c>
      <c r="K15" s="27">
        <f t="shared" si="1"/>
        <v>0</v>
      </c>
      <c r="L15" s="28">
        <f t="shared" si="2"/>
        <v>9632386.9800000004</v>
      </c>
    </row>
    <row r="16" spans="1:13" ht="20.100000000000001" customHeight="1" x14ac:dyDescent="0.25">
      <c r="B16" s="29" t="s">
        <v>26</v>
      </c>
      <c r="C16" s="45">
        <v>0</v>
      </c>
      <c r="D16" s="45">
        <v>8914989</v>
      </c>
      <c r="E16" s="61">
        <v>8190973</v>
      </c>
      <c r="F16" s="61">
        <v>2125172.37</v>
      </c>
      <c r="G16" s="42">
        <v>350604.07000000007</v>
      </c>
      <c r="H16" s="26"/>
      <c r="I16" s="27"/>
      <c r="J16" s="27">
        <f t="shared" si="0"/>
        <v>4.2803714528176329E-2</v>
      </c>
      <c r="K16" s="27">
        <f t="shared" si="1"/>
        <v>0</v>
      </c>
      <c r="L16" s="28">
        <f t="shared" si="2"/>
        <v>8564384.9299999997</v>
      </c>
    </row>
    <row r="17" spans="2:12" ht="20.100000000000001" customHeight="1" x14ac:dyDescent="0.25">
      <c r="B17" s="29" t="s">
        <v>27</v>
      </c>
      <c r="C17" s="45">
        <v>0</v>
      </c>
      <c r="D17" s="45">
        <v>1994642</v>
      </c>
      <c r="E17" s="61">
        <v>1994642</v>
      </c>
      <c r="F17" s="61">
        <v>943758.37</v>
      </c>
      <c r="G17" s="42">
        <v>391362.1</v>
      </c>
      <c r="H17" s="26"/>
      <c r="I17" s="27"/>
      <c r="J17" s="27">
        <f t="shared" si="0"/>
        <v>0.19620668771639221</v>
      </c>
      <c r="K17" s="27">
        <f t="shared" si="1"/>
        <v>0</v>
      </c>
      <c r="L17" s="28">
        <f t="shared" si="2"/>
        <v>1603279.9</v>
      </c>
    </row>
    <row r="18" spans="2:12" ht="20.100000000000001" customHeight="1" x14ac:dyDescent="0.25">
      <c r="B18" s="29" t="s">
        <v>28</v>
      </c>
      <c r="C18" s="45">
        <v>0</v>
      </c>
      <c r="D18" s="45">
        <v>23527133</v>
      </c>
      <c r="E18" s="61">
        <v>14517099</v>
      </c>
      <c r="F18" s="61">
        <v>7672575.5100000007</v>
      </c>
      <c r="G18" s="42">
        <v>2758669.4899999998</v>
      </c>
      <c r="H18" s="26"/>
      <c r="I18" s="27"/>
      <c r="J18" s="27">
        <f t="shared" si="0"/>
        <v>0.19002897824145168</v>
      </c>
      <c r="K18" s="27">
        <f t="shared" si="1"/>
        <v>0</v>
      </c>
      <c r="L18" s="28">
        <f t="shared" si="2"/>
        <v>20768463.510000002</v>
      </c>
    </row>
    <row r="19" spans="2:12" ht="20.100000000000001" customHeight="1" x14ac:dyDescent="0.25">
      <c r="B19" s="29" t="s">
        <v>29</v>
      </c>
      <c r="C19" s="45">
        <v>0</v>
      </c>
      <c r="D19" s="45">
        <v>20095141</v>
      </c>
      <c r="E19" s="61">
        <v>20095141</v>
      </c>
      <c r="F19" s="61">
        <v>14088974.719999999</v>
      </c>
      <c r="G19" s="42">
        <v>4357862.1000000006</v>
      </c>
      <c r="H19" s="26"/>
      <c r="I19" s="27"/>
      <c r="J19" s="27">
        <f t="shared" si="0"/>
        <v>0.21686148407717074</v>
      </c>
      <c r="K19" s="27">
        <f t="shared" si="1"/>
        <v>0</v>
      </c>
      <c r="L19" s="28">
        <f t="shared" si="2"/>
        <v>15737278.899999999</v>
      </c>
    </row>
    <row r="20" spans="2:12" ht="20.100000000000001" customHeight="1" x14ac:dyDescent="0.25">
      <c r="B20" s="29" t="s">
        <v>30</v>
      </c>
      <c r="C20" s="45">
        <v>0</v>
      </c>
      <c r="D20" s="45">
        <v>24818379</v>
      </c>
      <c r="E20" s="61">
        <v>24818379</v>
      </c>
      <c r="F20" s="61">
        <v>11519135.529999997</v>
      </c>
      <c r="G20" s="42">
        <v>4758949.26</v>
      </c>
      <c r="H20" s="26"/>
      <c r="I20" s="27"/>
      <c r="J20" s="27">
        <f t="shared" si="0"/>
        <v>0.1917510108133976</v>
      </c>
      <c r="K20" s="27">
        <f t="shared" si="1"/>
        <v>0</v>
      </c>
      <c r="L20" s="28">
        <f t="shared" si="2"/>
        <v>20059429.740000002</v>
      </c>
    </row>
    <row r="21" spans="2:12" ht="20.100000000000001" customHeight="1" x14ac:dyDescent="0.25">
      <c r="B21" s="29" t="s">
        <v>31</v>
      </c>
      <c r="C21" s="45">
        <v>0</v>
      </c>
      <c r="D21" s="45">
        <v>3635440</v>
      </c>
      <c r="E21" s="61">
        <v>3635440</v>
      </c>
      <c r="F21" s="61">
        <v>1646605.21</v>
      </c>
      <c r="G21" s="42">
        <v>512906.95999999996</v>
      </c>
      <c r="H21" s="26"/>
      <c r="I21" s="27"/>
      <c r="J21" s="27">
        <f t="shared" si="0"/>
        <v>0.14108524965341196</v>
      </c>
      <c r="K21" s="27">
        <f t="shared" si="1"/>
        <v>0</v>
      </c>
      <c r="L21" s="28">
        <f t="shared" si="2"/>
        <v>3122533.04</v>
      </c>
    </row>
    <row r="22" spans="2:12" ht="20.100000000000001" customHeight="1" x14ac:dyDescent="0.25">
      <c r="B22" s="29" t="s">
        <v>32</v>
      </c>
      <c r="C22" s="45">
        <v>0</v>
      </c>
      <c r="D22" s="45">
        <v>8763726</v>
      </c>
      <c r="E22" s="61">
        <v>8763726</v>
      </c>
      <c r="F22" s="61">
        <v>3400331.19</v>
      </c>
      <c r="G22" s="42">
        <v>718641.88</v>
      </c>
      <c r="H22" s="26"/>
      <c r="I22" s="27"/>
      <c r="J22" s="27">
        <f t="shared" si="0"/>
        <v>8.2001865416604758E-2</v>
      </c>
      <c r="K22" s="27">
        <f t="shared" si="1"/>
        <v>0</v>
      </c>
      <c r="L22" s="28">
        <f t="shared" si="2"/>
        <v>8045084.1200000001</v>
      </c>
    </row>
    <row r="23" spans="2:12" ht="20.100000000000001" customHeight="1" x14ac:dyDescent="0.25">
      <c r="B23" s="29" t="s">
        <v>33</v>
      </c>
      <c r="C23" s="45">
        <v>0</v>
      </c>
      <c r="D23" s="45">
        <v>28821072</v>
      </c>
      <c r="E23" s="61">
        <v>24967490</v>
      </c>
      <c r="F23" s="61">
        <v>11013620.249999998</v>
      </c>
      <c r="G23" s="42">
        <v>2026613.9500000002</v>
      </c>
      <c r="H23" s="26"/>
      <c r="I23" s="27"/>
      <c r="J23" s="27">
        <f t="shared" si="0"/>
        <v>8.1170111613141735E-2</v>
      </c>
      <c r="K23" s="27">
        <f t="shared" si="1"/>
        <v>0</v>
      </c>
      <c r="L23" s="28">
        <f t="shared" si="2"/>
        <v>26794458.050000001</v>
      </c>
    </row>
    <row r="24" spans="2:12" ht="20.100000000000001" customHeight="1" x14ac:dyDescent="0.25">
      <c r="B24" s="29" t="s">
        <v>34</v>
      </c>
      <c r="C24" s="45">
        <v>0</v>
      </c>
      <c r="D24" s="45">
        <v>34459590</v>
      </c>
      <c r="E24" s="61">
        <v>29042886</v>
      </c>
      <c r="F24" s="61">
        <v>14506846.100000003</v>
      </c>
      <c r="G24" s="42">
        <v>3023076.1199999992</v>
      </c>
      <c r="H24" s="26"/>
      <c r="I24" s="27"/>
      <c r="J24" s="27">
        <f t="shared" si="0"/>
        <v>0.10409007286672541</v>
      </c>
      <c r="K24" s="27">
        <f t="shared" si="1"/>
        <v>0</v>
      </c>
      <c r="L24" s="28">
        <f t="shared" si="2"/>
        <v>31436513.880000003</v>
      </c>
    </row>
    <row r="25" spans="2:12" ht="20.100000000000001" customHeight="1" x14ac:dyDescent="0.25">
      <c r="B25" s="29" t="s">
        <v>35</v>
      </c>
      <c r="C25" s="45">
        <v>0</v>
      </c>
      <c r="D25" s="45">
        <v>40848378</v>
      </c>
      <c r="E25" s="61">
        <v>29430697</v>
      </c>
      <c r="F25" s="61">
        <v>21365681.09</v>
      </c>
      <c r="G25" s="42">
        <v>1236195.05</v>
      </c>
      <c r="H25" s="26"/>
      <c r="I25" s="27"/>
      <c r="J25" s="27">
        <f t="shared" si="0"/>
        <v>4.2003594070504004E-2</v>
      </c>
      <c r="K25" s="27">
        <f t="shared" si="1"/>
        <v>0</v>
      </c>
      <c r="L25" s="28">
        <f t="shared" si="2"/>
        <v>39612182.950000003</v>
      </c>
    </row>
    <row r="26" spans="2:12" ht="20.100000000000001" customHeight="1" x14ac:dyDescent="0.25">
      <c r="B26" s="29" t="s">
        <v>36</v>
      </c>
      <c r="C26" s="45">
        <v>0</v>
      </c>
      <c r="D26" s="45">
        <v>33887159</v>
      </c>
      <c r="E26" s="61">
        <v>23103785</v>
      </c>
      <c r="F26" s="61">
        <v>13251818.790000001</v>
      </c>
      <c r="G26" s="42">
        <v>698999.8</v>
      </c>
      <c r="H26" s="26"/>
      <c r="I26" s="27"/>
      <c r="J26" s="27">
        <f t="shared" si="0"/>
        <v>3.0254774271834681E-2</v>
      </c>
      <c r="K26" s="27">
        <f t="shared" si="1"/>
        <v>0</v>
      </c>
      <c r="L26" s="28">
        <f t="shared" si="2"/>
        <v>33188159.199999999</v>
      </c>
    </row>
    <row r="27" spans="2:12" ht="20.100000000000001" customHeight="1" x14ac:dyDescent="0.25">
      <c r="B27" s="29" t="s">
        <v>37</v>
      </c>
      <c r="C27" s="45">
        <v>0</v>
      </c>
      <c r="D27" s="45">
        <v>8092895</v>
      </c>
      <c r="E27" s="61">
        <v>8091395</v>
      </c>
      <c r="F27" s="61">
        <v>4545491.53</v>
      </c>
      <c r="G27" s="42">
        <v>449005.38</v>
      </c>
      <c r="H27" s="26"/>
      <c r="I27" s="27"/>
      <c r="J27" s="27">
        <f t="shared" si="0"/>
        <v>5.5491714345919339E-2</v>
      </c>
      <c r="K27" s="27">
        <f t="shared" si="1"/>
        <v>0</v>
      </c>
      <c r="L27" s="28">
        <f t="shared" si="2"/>
        <v>7643889.6200000001</v>
      </c>
    </row>
    <row r="28" spans="2:12" ht="20.100000000000001" customHeight="1" x14ac:dyDescent="0.25">
      <c r="B28" s="29" t="s">
        <v>38</v>
      </c>
      <c r="C28" s="45">
        <v>0</v>
      </c>
      <c r="D28" s="45">
        <v>6567901</v>
      </c>
      <c r="E28" s="61">
        <v>5552679</v>
      </c>
      <c r="F28" s="61">
        <v>1423509.63</v>
      </c>
      <c r="G28" s="42">
        <v>161654.43</v>
      </c>
      <c r="H28" s="26"/>
      <c r="I28" s="27"/>
      <c r="J28" s="27">
        <f t="shared" si="0"/>
        <v>2.9112871462585895E-2</v>
      </c>
      <c r="K28" s="27">
        <f t="shared" si="1"/>
        <v>0</v>
      </c>
      <c r="L28" s="28">
        <f t="shared" si="2"/>
        <v>6406246.5700000003</v>
      </c>
    </row>
    <row r="29" spans="2:12" ht="20.100000000000001" customHeight="1" x14ac:dyDescent="0.25">
      <c r="B29" s="29" t="s">
        <v>39</v>
      </c>
      <c r="C29" s="45">
        <v>0</v>
      </c>
      <c r="D29" s="45">
        <v>5228251</v>
      </c>
      <c r="E29" s="61">
        <v>4179088</v>
      </c>
      <c r="F29" s="61">
        <v>1327624.5899999999</v>
      </c>
      <c r="G29" s="42">
        <v>243871.93</v>
      </c>
      <c r="H29" s="26"/>
      <c r="I29" s="27"/>
      <c r="J29" s="27">
        <f t="shared" si="0"/>
        <v>5.83552990508934E-2</v>
      </c>
      <c r="K29" s="27">
        <f t="shared" si="1"/>
        <v>0</v>
      </c>
      <c r="L29" s="28">
        <f t="shared" si="2"/>
        <v>4984379.07</v>
      </c>
    </row>
    <row r="30" spans="2:12" ht="20.100000000000001" customHeight="1" x14ac:dyDescent="0.25">
      <c r="B30" s="29" t="s">
        <v>40</v>
      </c>
      <c r="C30" s="45">
        <v>0</v>
      </c>
      <c r="D30" s="45">
        <v>3612929</v>
      </c>
      <c r="E30" s="61">
        <v>3612929</v>
      </c>
      <c r="F30" s="61">
        <v>1683017.2799999998</v>
      </c>
      <c r="G30" s="42">
        <v>412527.38</v>
      </c>
      <c r="H30" s="26"/>
      <c r="I30" s="27"/>
      <c r="J30" s="27">
        <f t="shared" si="0"/>
        <v>0.11418087097753651</v>
      </c>
      <c r="K30" s="27">
        <f t="shared" si="1"/>
        <v>0</v>
      </c>
      <c r="L30" s="28">
        <f t="shared" si="2"/>
        <v>3200401.62</v>
      </c>
    </row>
    <row r="31" spans="2:12" ht="20.100000000000001" customHeight="1" x14ac:dyDescent="0.25">
      <c r="B31" s="29" t="s">
        <v>41</v>
      </c>
      <c r="C31" s="45">
        <v>0</v>
      </c>
      <c r="D31" s="45">
        <v>14348702</v>
      </c>
      <c r="E31" s="61">
        <v>14337002</v>
      </c>
      <c r="F31" s="61">
        <v>7522059.9600000018</v>
      </c>
      <c r="G31" s="42">
        <v>362595.55</v>
      </c>
      <c r="H31" s="26"/>
      <c r="I31" s="27"/>
      <c r="J31" s="27">
        <f t="shared" si="0"/>
        <v>2.5290890661799445E-2</v>
      </c>
      <c r="K31" s="27">
        <f t="shared" si="1"/>
        <v>0</v>
      </c>
      <c r="L31" s="28">
        <f t="shared" si="2"/>
        <v>13986106.449999999</v>
      </c>
    </row>
    <row r="32" spans="2:12" ht="20.100000000000001" customHeight="1" x14ac:dyDescent="0.25">
      <c r="B32" s="29" t="s">
        <v>42</v>
      </c>
      <c r="C32" s="45">
        <v>0</v>
      </c>
      <c r="D32" s="45">
        <v>5347936</v>
      </c>
      <c r="E32" s="61">
        <v>5280060</v>
      </c>
      <c r="F32" s="61">
        <v>3569473.72</v>
      </c>
      <c r="G32" s="42">
        <v>296013.88000000006</v>
      </c>
      <c r="H32" s="26"/>
      <c r="I32" s="27"/>
      <c r="J32" s="27">
        <f t="shared" si="0"/>
        <v>5.6062597773510164E-2</v>
      </c>
      <c r="K32" s="27">
        <f t="shared" si="1"/>
        <v>0</v>
      </c>
      <c r="L32" s="28">
        <f t="shared" si="2"/>
        <v>5051922.12</v>
      </c>
    </row>
    <row r="33" spans="2:12" ht="20.100000000000001" customHeight="1" x14ac:dyDescent="0.25">
      <c r="B33" s="29" t="s">
        <v>43</v>
      </c>
      <c r="C33" s="45">
        <v>0</v>
      </c>
      <c r="D33" s="45">
        <v>2690619</v>
      </c>
      <c r="E33" s="61">
        <v>2690619</v>
      </c>
      <c r="F33" s="61">
        <v>1073923.76</v>
      </c>
      <c r="G33" s="42">
        <v>316012.76999999996</v>
      </c>
      <c r="H33" s="26"/>
      <c r="I33" s="27"/>
      <c r="J33" s="27">
        <f t="shared" si="0"/>
        <v>0.11744983960939842</v>
      </c>
      <c r="K33" s="27">
        <f t="shared" si="1"/>
        <v>0</v>
      </c>
      <c r="L33" s="28">
        <f t="shared" si="2"/>
        <v>2374606.23</v>
      </c>
    </row>
    <row r="34" spans="2:12" ht="20.100000000000001" customHeight="1" x14ac:dyDescent="0.25">
      <c r="B34" s="29" t="s">
        <v>44</v>
      </c>
      <c r="C34" s="45">
        <v>0</v>
      </c>
      <c r="D34" s="45">
        <v>11540903</v>
      </c>
      <c r="E34" s="61">
        <v>11540903</v>
      </c>
      <c r="F34" s="61">
        <v>4506702.38</v>
      </c>
      <c r="G34" s="42">
        <v>168457</v>
      </c>
      <c r="H34" s="26"/>
      <c r="I34" s="27"/>
      <c r="J34" s="27">
        <f t="shared" si="0"/>
        <v>1.4596518140738207E-2</v>
      </c>
      <c r="K34" s="27">
        <f t="shared" si="1"/>
        <v>0</v>
      </c>
      <c r="L34" s="28">
        <f t="shared" si="2"/>
        <v>11372446</v>
      </c>
    </row>
    <row r="35" spans="2:12" ht="20.100000000000001" customHeight="1" x14ac:dyDescent="0.25">
      <c r="B35" s="29" t="s">
        <v>45</v>
      </c>
      <c r="C35" s="45">
        <v>0</v>
      </c>
      <c r="D35" s="45">
        <v>5304523</v>
      </c>
      <c r="E35" s="61">
        <v>5304523</v>
      </c>
      <c r="F35" s="61">
        <v>1752640.5199999998</v>
      </c>
      <c r="G35" s="42">
        <v>242453.41000000003</v>
      </c>
      <c r="H35" s="26"/>
      <c r="I35" s="27"/>
      <c r="J35" s="27">
        <f t="shared" si="0"/>
        <v>4.5706920301787746E-2</v>
      </c>
      <c r="K35" s="27">
        <f t="shared" si="1"/>
        <v>0</v>
      </c>
      <c r="L35" s="28">
        <f t="shared" si="2"/>
        <v>5062069.59</v>
      </c>
    </row>
    <row r="36" spans="2:12" ht="20.100000000000001" customHeight="1" x14ac:dyDescent="0.25">
      <c r="B36" s="29" t="s">
        <v>58</v>
      </c>
      <c r="C36" s="45">
        <v>0</v>
      </c>
      <c r="D36" s="45">
        <v>0</v>
      </c>
      <c r="E36" s="61">
        <v>0</v>
      </c>
      <c r="F36" s="61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9" t="s">
        <v>47</v>
      </c>
      <c r="C37" s="45">
        <v>0</v>
      </c>
      <c r="D37" s="45">
        <v>0</v>
      </c>
      <c r="E37" s="61">
        <v>0</v>
      </c>
      <c r="F37" s="61">
        <v>0</v>
      </c>
      <c r="G37" s="42">
        <v>0</v>
      </c>
      <c r="H37" s="26"/>
      <c r="I37" s="27"/>
      <c r="J37" s="27">
        <f t="shared" ref="J37:J39" si="3">IF(ISERROR(+G37/E37)=TRUE,0,++G37/E37)</f>
        <v>0</v>
      </c>
      <c r="K37" s="27">
        <f t="shared" ref="K37:K39" si="4">IF(ISERROR(+H37/E37)=TRUE,0,++H37/E37)</f>
        <v>0</v>
      </c>
      <c r="L37" s="28">
        <f t="shared" ref="L37:L39" si="5">+D37-G37</f>
        <v>0</v>
      </c>
    </row>
    <row r="38" spans="2:12" ht="20.100000000000001" customHeight="1" x14ac:dyDescent="0.25">
      <c r="B38" s="29" t="s">
        <v>48</v>
      </c>
      <c r="C38" s="45">
        <v>0</v>
      </c>
      <c r="D38" s="45">
        <v>37972074</v>
      </c>
      <c r="E38" s="61">
        <v>27651282</v>
      </c>
      <c r="F38" s="61">
        <v>13332677.229999995</v>
      </c>
      <c r="G38" s="42">
        <v>1042584.33</v>
      </c>
      <c r="H38" s="26"/>
      <c r="I38" s="27"/>
      <c r="J38" s="27">
        <f t="shared" si="3"/>
        <v>3.7704737523562196E-2</v>
      </c>
      <c r="K38" s="27">
        <f t="shared" si="4"/>
        <v>0</v>
      </c>
      <c r="L38" s="28">
        <f t="shared" si="5"/>
        <v>36929489.670000002</v>
      </c>
    </row>
    <row r="39" spans="2:12" ht="20.100000000000001" customHeight="1" x14ac:dyDescent="0.25">
      <c r="B39" s="29" t="s">
        <v>49</v>
      </c>
      <c r="C39" s="45">
        <v>0</v>
      </c>
      <c r="D39" s="45">
        <v>3977245</v>
      </c>
      <c r="E39" s="61">
        <v>2947901</v>
      </c>
      <c r="F39" s="61">
        <v>1447538.2999999998</v>
      </c>
      <c r="G39" s="42">
        <v>164594.20000000001</v>
      </c>
      <c r="H39" s="26"/>
      <c r="I39" s="27"/>
      <c r="J39" s="27">
        <f t="shared" si="3"/>
        <v>5.5834371642738342E-2</v>
      </c>
      <c r="K39" s="27">
        <f t="shared" si="4"/>
        <v>0</v>
      </c>
      <c r="L39" s="28">
        <f t="shared" si="5"/>
        <v>3812650.8</v>
      </c>
    </row>
    <row r="40" spans="2:12" ht="20.100000000000001" customHeight="1" x14ac:dyDescent="0.25">
      <c r="B40" s="29" t="s">
        <v>50</v>
      </c>
      <c r="C40" s="45">
        <v>0</v>
      </c>
      <c r="D40" s="45">
        <v>18454336</v>
      </c>
      <c r="E40" s="61">
        <v>18454336</v>
      </c>
      <c r="F40" s="61">
        <v>7840292.8600000003</v>
      </c>
      <c r="G40" s="42">
        <v>1398429.4399999997</v>
      </c>
      <c r="H40" s="26"/>
      <c r="I40" s="27"/>
      <c r="J40" s="27">
        <f t="shared" si="0"/>
        <v>7.5777824788710882E-2</v>
      </c>
      <c r="K40" s="27">
        <f t="shared" si="1"/>
        <v>0</v>
      </c>
      <c r="L40" s="28">
        <f t="shared" si="2"/>
        <v>17055906.559999999</v>
      </c>
    </row>
    <row r="41" spans="2:12" ht="20.100000000000001" customHeight="1" x14ac:dyDescent="0.25">
      <c r="B41" s="29" t="s">
        <v>51</v>
      </c>
      <c r="C41" s="45">
        <v>0</v>
      </c>
      <c r="D41" s="45">
        <v>23349177</v>
      </c>
      <c r="E41" s="61">
        <v>14349177</v>
      </c>
      <c r="F41" s="61">
        <v>9635683.4700000007</v>
      </c>
      <c r="G41" s="42">
        <v>838784.47</v>
      </c>
      <c r="H41" s="26"/>
      <c r="I41" s="27"/>
      <c r="J41" s="27">
        <f t="shared" si="0"/>
        <v>5.8455231962083957E-2</v>
      </c>
      <c r="K41" s="27">
        <f t="shared" si="1"/>
        <v>0</v>
      </c>
      <c r="L41" s="28">
        <f t="shared" si="2"/>
        <v>22510392.530000001</v>
      </c>
    </row>
    <row r="42" spans="2:12" ht="20.100000000000001" customHeight="1" x14ac:dyDescent="0.25">
      <c r="B42" s="29" t="s">
        <v>52</v>
      </c>
      <c r="C42" s="45">
        <v>0</v>
      </c>
      <c r="D42" s="45">
        <v>26346729</v>
      </c>
      <c r="E42" s="61">
        <v>12617203</v>
      </c>
      <c r="F42" s="61">
        <v>4391433.0199999996</v>
      </c>
      <c r="G42" s="42">
        <v>776575.99</v>
      </c>
      <c r="H42" s="26"/>
      <c r="I42" s="27"/>
      <c r="J42" s="27">
        <f t="shared" si="0"/>
        <v>6.1548981180694323E-2</v>
      </c>
      <c r="K42" s="27">
        <f t="shared" si="1"/>
        <v>0</v>
      </c>
      <c r="L42" s="28">
        <f t="shared" si="2"/>
        <v>25570153.010000002</v>
      </c>
    </row>
    <row r="43" spans="2:12" ht="20.100000000000001" customHeight="1" x14ac:dyDescent="0.25">
      <c r="B43" s="29" t="s">
        <v>53</v>
      </c>
      <c r="C43" s="45">
        <v>0</v>
      </c>
      <c r="D43" s="45">
        <v>21281455</v>
      </c>
      <c r="E43" s="61">
        <v>10341995</v>
      </c>
      <c r="F43" s="61">
        <v>4837860.6300000008</v>
      </c>
      <c r="G43" s="42">
        <v>705377.86</v>
      </c>
      <c r="H43" s="26"/>
      <c r="I43" s="27"/>
      <c r="J43" s="27">
        <f t="shared" si="0"/>
        <v>6.8205202187779049E-2</v>
      </c>
      <c r="K43" s="27">
        <f t="shared" si="1"/>
        <v>0</v>
      </c>
      <c r="L43" s="28">
        <f t="shared" si="2"/>
        <v>20576077.140000001</v>
      </c>
    </row>
    <row r="44" spans="2:12" ht="20.100000000000001" customHeight="1" x14ac:dyDescent="0.25">
      <c r="B44" s="29" t="s">
        <v>54</v>
      </c>
      <c r="C44" s="45">
        <v>0</v>
      </c>
      <c r="D44" s="45">
        <v>12451821</v>
      </c>
      <c r="E44" s="61">
        <v>9601821</v>
      </c>
      <c r="F44" s="61">
        <v>3795581.66</v>
      </c>
      <c r="G44" s="42">
        <v>470237.97</v>
      </c>
      <c r="H44" s="26"/>
      <c r="I44" s="27"/>
      <c r="J44" s="27">
        <f t="shared" si="0"/>
        <v>4.8973832151213814E-2</v>
      </c>
      <c r="K44" s="27">
        <f t="shared" si="1"/>
        <v>0</v>
      </c>
      <c r="L44" s="28">
        <f t="shared" si="2"/>
        <v>11981583.029999999</v>
      </c>
    </row>
    <row r="45" spans="2:12" ht="23.25" customHeight="1" x14ac:dyDescent="0.25">
      <c r="B45" s="52" t="s">
        <v>4</v>
      </c>
      <c r="C45" s="65">
        <f>SUM(C13:C44)</f>
        <v>0</v>
      </c>
      <c r="D45" s="65">
        <f t="shared" ref="D45:G45" si="6">SUM(D13:D44)</f>
        <v>457352468</v>
      </c>
      <c r="E45" s="65">
        <f t="shared" si="6"/>
        <v>361848145</v>
      </c>
      <c r="F45" s="65">
        <f t="shared" si="6"/>
        <v>180874069.86000004</v>
      </c>
      <c r="G45" s="65">
        <f t="shared" si="6"/>
        <v>31805147.619999994</v>
      </c>
      <c r="H45" s="53">
        <f t="shared" ref="H45" si="7">SUM(H13:H44)</f>
        <v>0</v>
      </c>
      <c r="I45" s="54">
        <f>IF(ISERROR(+#REF!/E45)=TRUE,0,++#REF!/E45)</f>
        <v>0</v>
      </c>
      <c r="J45" s="54">
        <f>IF(ISERROR(+G45/E45)=TRUE,0,++G45/E45)</f>
        <v>8.7896395378785186E-2</v>
      </c>
      <c r="K45" s="54">
        <f>IF(ISERROR(+H45/E45)=TRUE,0,++H45/E45)</f>
        <v>0</v>
      </c>
      <c r="L45" s="55">
        <f>SUM(L13:L44)</f>
        <v>425547320.38</v>
      </c>
    </row>
    <row r="46" spans="2:12" x14ac:dyDescent="0.2">
      <c r="B46" s="11" t="s">
        <v>65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MARZO</v>
      </c>
      <c r="K51" s="23"/>
    </row>
    <row r="52" spans="2:11" s="22" customFormat="1" x14ac:dyDescent="0.25">
      <c r="B52" s="22" t="s">
        <v>56</v>
      </c>
      <c r="C52" s="66">
        <f>+C45/$C$50</f>
        <v>0</v>
      </c>
      <c r="D52" s="40">
        <f>+D45/$C$50</f>
        <v>457.35246799999999</v>
      </c>
      <c r="E52" s="40">
        <f>+E45/$C$50</f>
        <v>361.84814499999999</v>
      </c>
      <c r="F52" s="40">
        <f>+F45/$C$50</f>
        <v>180.87406986000005</v>
      </c>
      <c r="G52" s="40">
        <f>+G45/$C$50</f>
        <v>31.805147619999993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G17" sqref="G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62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60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46.5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51</v>
      </c>
      <c r="C13" s="18">
        <v>0</v>
      </c>
      <c r="D13" s="18">
        <v>0</v>
      </c>
      <c r="E13" s="76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16" t="s">
        <v>52</v>
      </c>
      <c r="C14" s="19">
        <v>0</v>
      </c>
      <c r="D14" s="19">
        <v>0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0</v>
      </c>
    </row>
    <row r="15" spans="1:13" ht="20.100000000000001" customHeight="1" x14ac:dyDescent="0.25">
      <c r="B15" s="16" t="s">
        <v>53</v>
      </c>
      <c r="C15" s="19">
        <v>0</v>
      </c>
      <c r="D15" s="19">
        <v>0</v>
      </c>
      <c r="E15" s="59">
        <v>0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0</v>
      </c>
    </row>
    <row r="16" spans="1:13" ht="20.100000000000001" customHeight="1" x14ac:dyDescent="0.25">
      <c r="B16" s="68" t="s">
        <v>54</v>
      </c>
      <c r="C16" s="69">
        <v>0</v>
      </c>
      <c r="D16" s="69">
        <v>0</v>
      </c>
      <c r="E16" s="74">
        <v>0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0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0</v>
      </c>
      <c r="E17" s="65">
        <f t="shared" si="0"/>
        <v>0</v>
      </c>
      <c r="F17" s="65">
        <f t="shared" si="0"/>
        <v>0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0</v>
      </c>
    </row>
    <row r="18" spans="2:12" x14ac:dyDescent="0.2">
      <c r="B18" s="11" t="s">
        <v>61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55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AL MES DE ENERO</v>
      </c>
      <c r="K23" s="23"/>
    </row>
    <row r="24" spans="2:12" s="22" customFormat="1" x14ac:dyDescent="0.25">
      <c r="B24" s="22" t="s">
        <v>56</v>
      </c>
      <c r="C24" s="66">
        <f>+C17/$C$22</f>
        <v>0</v>
      </c>
      <c r="D24" s="40">
        <f>+D17/$C$22</f>
        <v>0</v>
      </c>
      <c r="E24" s="40">
        <f>+E17/$C$22</f>
        <v>0</v>
      </c>
      <c r="F24" s="40">
        <f>+F17/$C$22</f>
        <v>0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Usuario</cp:lastModifiedBy>
  <cp:lastPrinted>2014-05-15T17:44:28Z</cp:lastPrinted>
  <dcterms:created xsi:type="dcterms:W3CDTF">2011-03-09T14:32:28Z</dcterms:created>
  <dcterms:modified xsi:type="dcterms:W3CDTF">2020-05-12T23:33:02Z</dcterms:modified>
</cp:coreProperties>
</file>