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5.- Informacion Portal MINSA - Transparencia\PCA - 2020\4. Abril - 2020\"/>
    </mc:Choice>
  </mc:AlternateContent>
  <bookViews>
    <workbookView xWindow="0" yWindow="0" windowWidth="28800" windowHeight="12300"/>
  </bookViews>
  <sheets>
    <sheet name="RO" sheetId="1" r:id="rId1"/>
    <sheet name="RDR" sheetId="4" r:id="rId2"/>
    <sheet name="ROOC" sheetId="5" r:id="rId3"/>
    <sheet name="DYT" sheetId="6" r:id="rId4"/>
    <sheet name="RD" sheetId="7" state="hidden" r:id="rId5"/>
  </sheets>
  <definedNames>
    <definedName name="_xlnm._FilterDatabase" localSheetId="0" hidden="1">RO!$B$11:$L$45</definedName>
    <definedName name="_xlnm.Print_Area" localSheetId="3">DYT!$B$2:$L$47</definedName>
    <definedName name="_xlnm.Print_Area" localSheetId="4">RD!$B$2:$L$19</definedName>
    <definedName name="_xlnm.Print_Area" localSheetId="1">RDR!$B$2:$L$47</definedName>
    <definedName name="_xlnm.Print_Area" localSheetId="0">RO!$B$2:$L$48</definedName>
    <definedName name="_xlnm.Print_Area" localSheetId="2">ROOC!$B$2:$L$22</definedName>
  </definedNames>
  <calcPr calcId="162913"/>
</workbook>
</file>

<file path=xl/calcChain.xml><?xml version="1.0" encoding="utf-8"?>
<calcChain xmlns="http://schemas.openxmlformats.org/spreadsheetml/2006/main">
  <c r="E45" i="1" l="1"/>
  <c r="L44" i="1"/>
  <c r="K44" i="1"/>
  <c r="J44" i="1"/>
  <c r="E46" i="1" l="1"/>
  <c r="C45" i="6" l="1"/>
  <c r="D45" i="6"/>
  <c r="J37" i="6" l="1"/>
  <c r="G23" i="7" l="1"/>
  <c r="G51" i="6"/>
  <c r="G26" i="5"/>
  <c r="G51" i="4"/>
  <c r="G52" i="1"/>
  <c r="K36" i="6" l="1"/>
  <c r="J36" i="6" l="1"/>
  <c r="L36" i="6"/>
  <c r="L39" i="6" l="1"/>
  <c r="K39" i="6"/>
  <c r="J39" i="6"/>
  <c r="L38" i="6"/>
  <c r="K38" i="6"/>
  <c r="J38" i="6"/>
  <c r="L37" i="6"/>
  <c r="K37" i="6"/>
  <c r="C52" i="6"/>
  <c r="D52" i="6"/>
  <c r="G20" i="5" l="1"/>
  <c r="G27" i="5" s="1"/>
  <c r="F20" i="5"/>
  <c r="F27" i="5" s="1"/>
  <c r="E20" i="5"/>
  <c r="E27" i="5" s="1"/>
  <c r="D20" i="5"/>
  <c r="D27" i="5" s="1"/>
  <c r="C20" i="5"/>
  <c r="C27" i="5" s="1"/>
  <c r="G45" i="6" l="1"/>
  <c r="G52" i="6" s="1"/>
  <c r="F45" i="6"/>
  <c r="F52" i="6" s="1"/>
  <c r="E45" i="6"/>
  <c r="E52" i="6" s="1"/>
  <c r="L18" i="5" l="1"/>
  <c r="K18" i="5"/>
  <c r="J18" i="5"/>
  <c r="L17" i="5"/>
  <c r="K17" i="5"/>
  <c r="J17" i="5"/>
  <c r="L16" i="5"/>
  <c r="K16" i="5"/>
  <c r="J16" i="5"/>
  <c r="L15" i="5"/>
  <c r="K15" i="5"/>
  <c r="J15" i="5"/>
  <c r="L14" i="5"/>
  <c r="K14" i="5"/>
  <c r="J14" i="5"/>
  <c r="L44" i="6" l="1"/>
  <c r="K44" i="6"/>
  <c r="J44" i="6"/>
  <c r="L43" i="6"/>
  <c r="K43" i="6"/>
  <c r="J43" i="6"/>
  <c r="L42" i="6"/>
  <c r="K42" i="6"/>
  <c r="J42" i="6"/>
  <c r="L41" i="6"/>
  <c r="K41" i="6"/>
  <c r="J41" i="6"/>
  <c r="L40" i="6"/>
  <c r="K40" i="6"/>
  <c r="J40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L44" i="4" l="1"/>
  <c r="K44" i="4"/>
  <c r="J44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K45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5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J18" i="1" l="1"/>
  <c r="J26" i="1"/>
  <c r="J34" i="1"/>
  <c r="J42" i="1"/>
  <c r="K22" i="1"/>
  <c r="K31" i="1"/>
  <c r="J38" i="1"/>
  <c r="J30" i="1"/>
  <c r="K15" i="1"/>
  <c r="K37" i="1"/>
  <c r="J20" i="1"/>
  <c r="J28" i="1"/>
  <c r="J36" i="1"/>
  <c r="J45" i="1"/>
  <c r="C46" i="1"/>
  <c r="C53" i="1" s="1"/>
  <c r="D46" i="1"/>
  <c r="D53" i="1" s="1"/>
  <c r="C45" i="4" l="1"/>
  <c r="C52" i="4" s="1"/>
  <c r="G45" i="4" l="1"/>
  <c r="G52" i="4" s="1"/>
  <c r="F45" i="4"/>
  <c r="F52" i="4" s="1"/>
  <c r="D45" i="4"/>
  <c r="D52" i="4" s="1"/>
  <c r="G17" i="7"/>
  <c r="G24" i="7" s="1"/>
  <c r="F17" i="7"/>
  <c r="F24" i="7" s="1"/>
  <c r="E17" i="7"/>
  <c r="E24" i="7" s="1"/>
  <c r="D17" i="7"/>
  <c r="D24" i="7" s="1"/>
  <c r="G46" i="1"/>
  <c r="G53" i="1" s="1"/>
  <c r="F46" i="1"/>
  <c r="F53" i="1" s="1"/>
  <c r="C17" i="7"/>
  <c r="C24" i="7" s="1"/>
  <c r="L19" i="5" l="1"/>
  <c r="L16" i="7"/>
  <c r="L15" i="7"/>
  <c r="L14" i="7"/>
  <c r="L13" i="4"/>
  <c r="L13" i="6"/>
  <c r="L13" i="5"/>
  <c r="L13" i="7"/>
  <c r="L13" i="1"/>
  <c r="E45" i="4"/>
  <c r="E52" i="4" s="1"/>
  <c r="E53" i="1" l="1"/>
  <c r="H17" i="7" l="1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6" i="1"/>
  <c r="I13" i="1"/>
  <c r="H45" i="6"/>
  <c r="K13" i="6"/>
  <c r="J13" i="6"/>
  <c r="I13" i="6"/>
  <c r="H20" i="5"/>
  <c r="K19" i="5"/>
  <c r="J19" i="5"/>
  <c r="I19" i="5"/>
  <c r="I18" i="5"/>
  <c r="K13" i="5"/>
  <c r="J13" i="5"/>
  <c r="I13" i="5"/>
  <c r="H45" i="4"/>
  <c r="I14" i="4"/>
  <c r="K13" i="4"/>
  <c r="J13" i="4"/>
  <c r="I13" i="4"/>
  <c r="K13" i="1"/>
  <c r="J13" i="1"/>
  <c r="L20" i="5" l="1"/>
  <c r="L45" i="6"/>
  <c r="L45" i="4"/>
  <c r="L46" i="1"/>
  <c r="I17" i="7"/>
  <c r="K17" i="7"/>
  <c r="J17" i="7"/>
  <c r="J45" i="6"/>
  <c r="I45" i="6"/>
  <c r="K45" i="6"/>
  <c r="I20" i="5"/>
  <c r="K20" i="5"/>
  <c r="J20" i="5"/>
  <c r="I45" i="4"/>
  <c r="K45" i="4"/>
  <c r="J45" i="4"/>
  <c r="K46" i="1"/>
  <c r="I46" i="1" l="1"/>
  <c r="J46" i="1"/>
</calcChain>
</file>

<file path=xl/sharedStrings.xml><?xml version="1.0" encoding="utf-8"?>
<sst xmlns="http://schemas.openxmlformats.org/spreadsheetml/2006/main" count="234" uniqueCount="67">
  <si>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</si>
  <si>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</si>
  <si>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</si>
  <si>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</si>
  <si>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</si>
  <si>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</si>
  <si>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</si>
  <si>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</si>
  <si>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</si>
  <si>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</si>
  <si>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</si>
  <si>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</si>
  <si>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</si>
  <si>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</si>
  <si>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</si>
  <si>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</si>
  <si>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</si>
  <si>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</si>
  <si>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</si>
  <si>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</si>
  <si>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</si>
  <si>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</si>
  <si>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</si>
  <si>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001  ADMINISTRACION CENTRAL - MINSA</t>
  </si>
  <si>
    <t>005  INSTITUTO NACIONAL DE SALUD MENTAL</t>
  </si>
  <si>
    <t>007  INSTITUTO NACIONAL DE CIENCIAS NEUROLOGICAS</t>
  </si>
  <si>
    <t>008  INSTITUTO NACIONAL DE OFTALMOLOGIA</t>
  </si>
  <si>
    <t>009  INSTITUTO NACIONAL DE REHABILITACION</t>
  </si>
  <si>
    <t>010  INSTITUTO NACIONAL DE SALUD DEL NIÑO</t>
  </si>
  <si>
    <t>011  INSTITUTO NACIONAL MATERNO PERINATAL</t>
  </si>
  <si>
    <t>016  HOSPITAL NACIONAL HIPOLITO UNANUE</t>
  </si>
  <si>
    <t>017  HOSPITAL HERMILIO VALDIZAN</t>
  </si>
  <si>
    <t>020  HOSPITAL SERGIO BERNALES</t>
  </si>
  <si>
    <t>021  HOSPITAL CAYETANO HEREDIA</t>
  </si>
  <si>
    <t>025  HOSPITAL DE APOYO DEPARTAMENTAL MARIA AUXILIADORA</t>
  </si>
  <si>
    <t>027  HOSPITAL NACIONAL ARZOBISPO LOAYZA</t>
  </si>
  <si>
    <t>028  HOSPITAL NACIONAL DOS DE MAYO</t>
  </si>
  <si>
    <t>029  HOSPITAL DE APOYO SANTA ROSA</t>
  </si>
  <si>
    <t>030  HOSPITAL DE EMERGENCIAS CASIMIRO ULLOA</t>
  </si>
  <si>
    <t>031  HOSPITAL DE EMERGENCIAS PEDIATRICAS</t>
  </si>
  <si>
    <t>032  HOSPITAL NACIONAL VICTOR LARCO HERRERA</t>
  </si>
  <si>
    <t>033  HOSPITAL NACIONAL DOCENTE MADRE NIÑO - SAN BARTOLOME</t>
  </si>
  <si>
    <t>036  HOSPITAL CARLOS LANFRANCO LA HOZ</t>
  </si>
  <si>
    <t>042  HOSPITAL "JOSE AGURTO TELLO DE CHOSICA"</t>
  </si>
  <si>
    <t>049  HOSPITAL SAN JUAN DE LURIGANCHO</t>
  </si>
  <si>
    <t>050  HOSPITAL VITARTE</t>
  </si>
  <si>
    <t>124  CENTRO NACIONAL DE ABASTECIMIENTOS DE RECURSOS ESTRATEGICOS DE SALUD</t>
  </si>
  <si>
    <t>125  PROGRAMA NACIONAL DE INVERSIONES EN SALUD</t>
  </si>
  <si>
    <t>139  INSTITUTO NACIONAL DE SALUD DEL NIÑO - SAN BORJA</t>
  </si>
  <si>
    <t>140  HOSPITAL DE HUAYCAN</t>
  </si>
  <si>
    <t>142  HOSPITAL DE EMERGENCIAS VILLA EL SALVADOR</t>
  </si>
  <si>
    <t>143  DIRECCION DE REDES INTEGRADAS DE SALUD LIMA CENTRO</t>
  </si>
  <si>
    <t>144  DIRECCION DE REDES INTEGRADAS DE SALUD LIMA NORTE</t>
  </si>
  <si>
    <t>145  DIRECCION DE REDES INTEGRADAS DE SALUD LIMA SUR</t>
  </si>
  <si>
    <t>146  DIRECCION DE REDES INTEGRADAS DE SALUD LIMA ESTE</t>
  </si>
  <si>
    <t>PLIEGO</t>
  </si>
  <si>
    <t>011 MINISTERIO DE SALUD</t>
  </si>
  <si>
    <t>COMP ANUAL</t>
  </si>
  <si>
    <t>124   CENTRO NACIONAL DE ABASTECIMIENTOS DE RECURSOS ESTRATEGICOS DE SALUD</t>
  </si>
  <si>
    <t>016. HOSPITAL NACIONAL HIPÓLITO UNANUE</t>
  </si>
  <si>
    <t>DEVENGADO
AL MES DE ENERO
(4)</t>
  </si>
  <si>
    <t>Fuente: SIAF, Consulta Amigable y Base de Datos al 31 de Enero del 2020</t>
  </si>
  <si>
    <t>EJECUCION PRESUPUESTAL MENSUALIZADA DE GASTOS 
AL MES DE ENERO - 2020</t>
  </si>
  <si>
    <t>148  HOSPITAL EMERGENCIA ATE VITARTE</t>
  </si>
  <si>
    <t>EJECUCION PRESUPUESTAL MENSUALIZADA DE GASTOS 
AL MES DE ABRIL 2020</t>
  </si>
  <si>
    <t>DEVENGADO
AL MES DE ABRIL
(4)</t>
  </si>
  <si>
    <t>Fuente: SIAF, Consulta Amigable y Base de Datos al 30 de Abril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</si>
</sst>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  <numFmt numFmtId="169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26" fillId="0" borderId="0"/>
    <xf numFmtId="43" fontId="26" fillId="0" borderId="0" applyNumberFormat="0" applyFill="0" applyBorder="0" applyAlignment="0" applyProtection="0"/>
    <xf numFmtId="43" fontId="26" fillId="0" borderId="0" applyNumberFormat="0" applyFill="0" applyBorder="0" applyAlignment="0" applyProtection="0"/>
  </cellStyleXfs>
  <cellXfs count="89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5" borderId="18" xfId="0" applyNumberFormat="1" applyFont="1" applyFill="1" applyBorder="1" applyAlignment="1">
      <alignment horizontal="center" vertical="center" wrapText="1"/>
    </xf>
    <xf numFmtId="165" fontId="24" fillId="35" borderId="18" xfId="1" applyNumberFormat="1" applyFont="1" applyFill="1" applyBorder="1" applyAlignment="1">
      <alignment horizontal="center" vertical="center" wrapText="1"/>
    </xf>
    <xf numFmtId="3" fontId="6" fillId="35" borderId="1" xfId="0" applyNumberFormat="1" applyFont="1" applyFill="1" applyBorder="1" applyAlignment="1">
      <alignment horizontal="center" vertical="center"/>
    </xf>
    <xf numFmtId="3" fontId="6" fillId="35" borderId="1" xfId="0" applyNumberFormat="1" applyFont="1" applyFill="1" applyBorder="1" applyAlignment="1">
      <alignment vertical="center"/>
    </xf>
    <xf numFmtId="165" fontId="6" fillId="35" borderId="1" xfId="1" applyNumberFormat="1" applyFont="1" applyFill="1" applyBorder="1" applyAlignment="1">
      <alignment vertical="center"/>
    </xf>
    <xf numFmtId="3" fontId="6" fillId="35" borderId="1" xfId="1" applyNumberFormat="1" applyFont="1" applyFill="1" applyBorder="1" applyAlignment="1">
      <alignment vertical="center"/>
    </xf>
    <xf numFmtId="164" fontId="0" fillId="36" borderId="2" xfId="0" applyNumberFormat="1" applyFill="1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3" xfId="0" applyNumberFormat="1" applyFill="1" applyBorder="1" applyAlignment="1">
      <alignment vertical="center"/>
    </xf>
    <xf numFmtId="164" fontId="23" fillId="36" borderId="3" xfId="0" applyNumberFormat="1" applyFont="1" applyFill="1" applyBorder="1" applyAlignment="1">
      <alignment vertical="center"/>
    </xf>
    <xf numFmtId="41" fontId="23" fillId="36" borderId="2" xfId="0" applyNumberFormat="1" applyFont="1" applyFill="1" applyBorder="1" applyAlignment="1">
      <alignment vertical="center"/>
    </xf>
    <xf numFmtId="41" fontId="23" fillId="36" borderId="23" xfId="0" applyNumberFormat="1" applyFont="1" applyFill="1" applyBorder="1" applyAlignment="1">
      <alignment vertical="center"/>
    </xf>
    <xf numFmtId="41" fontId="0" fillId="36" borderId="2" xfId="0" applyNumberFormat="1" applyFill="1" applyBorder="1" applyAlignment="1">
      <alignment vertical="center"/>
    </xf>
    <xf numFmtId="41" fontId="0" fillId="36" borderId="23" xfId="0" applyNumberFormat="1" applyFill="1" applyBorder="1" applyAlignment="1">
      <alignment vertical="center"/>
    </xf>
    <xf numFmtId="41" fontId="0" fillId="36" borderId="3" xfId="0" applyNumberFormat="1" applyFill="1" applyBorder="1" applyAlignment="1">
      <alignment vertical="center"/>
    </xf>
    <xf numFmtId="41" fontId="6" fillId="35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43" fontId="23" fillId="36" borderId="2" xfId="0" applyNumberFormat="1" applyFont="1" applyFill="1" applyBorder="1" applyAlignment="1">
      <alignment vertical="center"/>
    </xf>
    <xf numFmtId="169" fontId="0" fillId="36" borderId="2" xfId="0" applyNumberForma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5" borderId="16" xfId="0" applyNumberFormat="1" applyFont="1" applyFill="1" applyBorder="1" applyAlignment="1">
      <alignment horizontal="center" vertical="center" wrapText="1"/>
    </xf>
    <xf numFmtId="3" fontId="24" fillId="35" borderId="19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 wrapText="1"/>
    </xf>
    <xf numFmtId="3" fontId="24" fillId="35" borderId="18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3" fontId="24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5" borderId="15" xfId="1" applyNumberFormat="1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/>
    <cellStyle name="Millares 3" xfId="45"/>
    <cellStyle name="Neutral" xfId="9" builtinId="28" customBuiltin="1"/>
    <cellStyle name="Normal" xfId="0" builtinId="0"/>
    <cellStyle name="Normal 2" xfId="43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585-4DA9-A368-E84D3FF245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585-4DA9-A368-E84D3FF245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585-4DA9-A368-E84D3FF245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5585-4DA9-A368-E84D3FF2455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585-4DA9-A368-E84D3FF24551}"/>
              </c:ext>
            </c:extLst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585-4DA9-A368-E84D3FF24551}"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585-4DA9-A368-E84D3FF24551}"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585-4DA9-A368-E84D3FF24551}"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585-4DA9-A368-E84D3FF24551}"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585-4DA9-A368-E84D3FF2455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ABRIL</c:v>
                </c:pt>
              </c:strCache>
            </c:strRef>
          </c:cat>
          <c:val>
            <c:numRef>
              <c:f>RO!$C$53:$G$53</c:f>
              <c:numCache>
                <c:formatCode>_ * #,##0.0_ ;_ * \-#,##0.0_ ;_ * "-"??_ ;_ @_ </c:formatCode>
                <c:ptCount val="5"/>
                <c:pt idx="0">
                  <c:v>6690.1872210000001</c:v>
                </c:pt>
                <c:pt idx="1">
                  <c:v>6559.5410920000004</c:v>
                </c:pt>
                <c:pt idx="2" formatCode="#,##0">
                  <c:v>5207.3069720000003</c:v>
                </c:pt>
                <c:pt idx="3">
                  <c:v>4167.2006169500009</c:v>
                </c:pt>
                <c:pt idx="4">
                  <c:v>1592.3280621500003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585-4DA9-A368-E84D3FF24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073547776"/>
        <c:axId val="2073537984"/>
        <c:axId val="0"/>
      </c:bar3DChart>
      <c:catAx>
        <c:axId val="2073547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3537984"/>
        <c:crosses val="autoZero"/>
        <c:auto val="1"/>
        <c:lblAlgn val="ctr"/>
        <c:lblOffset val="100"/>
        <c:noMultiLvlLbl val="0"/>
      </c:catAx>
      <c:valAx>
        <c:axId val="2073537984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2073547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E59-459B-A063-30CD63376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E59-459B-A063-30CD633763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E59-459B-A063-30CD633763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5E59-459B-A063-30CD6337630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E59-459B-A063-30CD63376309}"/>
              </c:ext>
            </c:extLst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59-459B-A063-30CD63376309}"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59-459B-A063-30CD63376309}"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59-459B-A063-30CD63376309}"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E59-459B-A063-30CD63376309}"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E59-459B-A063-30CD633763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ABRIL</c:v>
                </c:pt>
              </c:strCache>
            </c:strRef>
          </c:cat>
          <c:val>
            <c:numRef>
              <c:f>RDR!$C$52:$G$52</c:f>
              <c:numCache>
                <c:formatCode>#,##0.0</c:formatCode>
                <c:ptCount val="5"/>
                <c:pt idx="0">
                  <c:v>312.80071099999998</c:v>
                </c:pt>
                <c:pt idx="1">
                  <c:v>362.89302900000001</c:v>
                </c:pt>
                <c:pt idx="2">
                  <c:v>258.72065600000002</c:v>
                </c:pt>
                <c:pt idx="3">
                  <c:v>101.56472903999999</c:v>
                </c:pt>
                <c:pt idx="4">
                  <c:v>50.854772529999998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59-459B-A063-30CD63376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073551040"/>
        <c:axId val="1999031312"/>
        <c:axId val="0"/>
      </c:bar3DChart>
      <c:catAx>
        <c:axId val="2073551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99031312"/>
        <c:crosses val="autoZero"/>
        <c:auto val="1"/>
        <c:lblAlgn val="ctr"/>
        <c:lblOffset val="100"/>
        <c:noMultiLvlLbl val="0"/>
      </c:catAx>
      <c:valAx>
        <c:axId val="1999031312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2073551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ROOC!$B$27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99EB-47E0-B94E-B082B07EC66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99EB-47E0-B94E-B082B07EC66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99EB-47E0-B94E-B082B07EC66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99EB-47E0-B94E-B082B07EC66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99EB-47E0-B94E-B082B07EC6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ROOC!$C$26:$G$26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DEVENGADO
AL MES DE ABRIL</c:v>
                </c:pt>
              </c:strCache>
            </c:strRef>
          </c:cat>
          <c:val>
            <c:numRef>
              <c:f>ROOC!$C$27:$G$27</c:f>
              <c:numCache>
                <c:formatCode>#,##0.0</c:formatCode>
                <c:ptCount val="5"/>
                <c:pt idx="0">
                  <c:v>153.071449</c:v>
                </c:pt>
                <c:pt idx="1">
                  <c:v>211.340307</c:v>
                </c:pt>
                <c:pt idx="2">
                  <c:v>153.071449</c:v>
                </c:pt>
                <c:pt idx="3">
                  <c:v>5.7520168999999992</c:v>
                </c:pt>
                <c:pt idx="4">
                  <c:v>1.5175758199999998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EB-47E0-B94E-B082B07EC6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108335168"/>
        <c:axId val="2108337888"/>
        <c:axId val="0"/>
      </c:bar3DChart>
      <c:catAx>
        <c:axId val="2108335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08337888"/>
        <c:crosses val="autoZero"/>
        <c:auto val="1"/>
        <c:lblAlgn val="ctr"/>
        <c:lblOffset val="100"/>
        <c:noMultiLvlLbl val="0"/>
      </c:catAx>
      <c:valAx>
        <c:axId val="2108337888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2108335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79A-4661-BCDB-99F4EB9F669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279A-4661-BCDB-99F4EB9F669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279A-4661-BCDB-99F4EB9F669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279A-4661-BCDB-99F4EB9F669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279A-4661-BCDB-99F4EB9F6690}"/>
              </c:ext>
            </c:extLst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79A-4661-BCDB-99F4EB9F6690}"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79A-4661-BCDB-99F4EB9F6690}"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79A-4661-BCDB-99F4EB9F6690}"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79A-4661-BCDB-99F4EB9F669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ABRIL</c:v>
                </c:pt>
              </c:strCache>
            </c:strRef>
          </c:cat>
          <c:val>
            <c:numRef>
              <c:f>DYT!$C$52:$G$52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457.35246799999999</c:v>
                </c:pt>
                <c:pt idx="2">
                  <c:v>361.84814499999999</c:v>
                </c:pt>
                <c:pt idx="3">
                  <c:v>180.87406986000005</c:v>
                </c:pt>
                <c:pt idx="4">
                  <c:v>61.473806099999983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9A-4661-BCDB-99F4EB9F66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108338432"/>
        <c:axId val="2108335712"/>
        <c:axId val="0"/>
      </c:bar3DChart>
      <c:catAx>
        <c:axId val="2108338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08335712"/>
        <c:crosses val="autoZero"/>
        <c:auto val="1"/>
        <c:lblAlgn val="ctr"/>
        <c:lblOffset val="100"/>
        <c:noMultiLvlLbl val="0"/>
      </c:catAx>
      <c:valAx>
        <c:axId val="2108335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108338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36C-4201-80E6-B25E8D6604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A36C-4201-80E6-B25E8D66041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A36C-4201-80E6-B25E8D66041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A36C-4201-80E6-B25E8D66041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A36C-4201-80E6-B25E8D660418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6C-4201-80E6-B25E8D660418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6C-4201-80E6-B25E8D660418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6C-4201-80E6-B25E8D660418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6C-4201-80E6-B25E8D660418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36C-4201-80E6-B25E8D6604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ENERO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36C-4201-80E6-B25E8D66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8336256"/>
        <c:axId val="2108333536"/>
        <c:axId val="0"/>
      </c:bar3DChart>
      <c:catAx>
        <c:axId val="210833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08333536"/>
        <c:crosses val="autoZero"/>
        <c:auto val="1"/>
        <c:lblAlgn val="ctr"/>
        <c:lblOffset val="100"/>
        <c:noMultiLvlLbl val="0"/>
      </c:catAx>
      <c:valAx>
        <c:axId val="210833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0833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303420</xdr:colOff>
      <xdr:row>47</xdr:row>
      <xdr:rowOff>145246</xdr:rowOff>
    </xdr:from>
    <xdr:to>
      <xdr:col>11</xdr:col>
      <xdr:colOff>964567</xdr:colOff>
      <xdr:row>73</xdr:row>
      <xdr:rowOff>111629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0</xdr:row>
      <xdr:rowOff>168519</xdr:rowOff>
    </xdr:from>
    <xdr:to>
      <xdr:col>1</xdr:col>
      <xdr:colOff>4313360</xdr:colOff>
      <xdr:row>3</xdr:row>
      <xdr:rowOff>69697</xdr:rowOff>
    </xdr:to>
    <xdr:grpSp>
      <xdr:nvGrpSpPr>
        <xdr:cNvPr id="7" name="Grupo 6"/>
        <xdr:cNvGrpSpPr>
          <a:grpSpLocks/>
        </xdr:cNvGrpSpPr>
      </xdr:nvGrpSpPr>
      <xdr:grpSpPr bwMode="auto">
        <a:xfrm>
          <a:off x="424962" y="168519"/>
          <a:ext cx="4276725" cy="472678"/>
          <a:chOff x="76200" y="76200"/>
          <a:chExt cx="4257675" cy="476250"/>
        </a:xfrm>
      </xdr:grpSpPr>
      <xdr:pic>
        <xdr:nvPicPr>
          <xdr:cNvPr id="8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Texto 8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10" name="CuadroTexto 9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</xdr:colOff>
      <xdr:row>47</xdr:row>
      <xdr:rowOff>49072</xdr:rowOff>
    </xdr:from>
    <xdr:to>
      <xdr:col>12</xdr:col>
      <xdr:colOff>20478</xdr:colOff>
      <xdr:row>89</xdr:row>
      <xdr:rowOff>15455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6569</xdr:colOff>
      <xdr:row>0</xdr:row>
      <xdr:rowOff>170793</xdr:rowOff>
    </xdr:from>
    <xdr:to>
      <xdr:col>1</xdr:col>
      <xdr:colOff>4283294</xdr:colOff>
      <xdr:row>3</xdr:row>
      <xdr:rowOff>71971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394896" y="170793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363390</xdr:colOff>
      <xdr:row>22</xdr:row>
      <xdr:rowOff>23531</xdr:rowOff>
    </xdr:from>
    <xdr:to>
      <xdr:col>12</xdr:col>
      <xdr:colOff>38419</xdr:colOff>
      <xdr:row>47</xdr:row>
      <xdr:rowOff>145677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5443</xdr:colOff>
      <xdr:row>0</xdr:row>
      <xdr:rowOff>168729</xdr:rowOff>
    </xdr:from>
    <xdr:to>
      <xdr:col>1</xdr:col>
      <xdr:colOff>4282168</xdr:colOff>
      <xdr:row>3</xdr:row>
      <xdr:rowOff>69907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393012" y="168729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363839</xdr:colOff>
      <xdr:row>47</xdr:row>
      <xdr:rowOff>5953</xdr:rowOff>
    </xdr:from>
    <xdr:to>
      <xdr:col>11</xdr:col>
      <xdr:colOff>991368</xdr:colOff>
      <xdr:row>83</xdr:row>
      <xdr:rowOff>104706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160734</xdr:rowOff>
    </xdr:from>
    <xdr:to>
      <xdr:col>1</xdr:col>
      <xdr:colOff>4324350</xdr:colOff>
      <xdr:row>3</xdr:row>
      <xdr:rowOff>61912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435952" y="160734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348582</xdr:colOff>
      <xdr:row>18</xdr:row>
      <xdr:rowOff>145117</xdr:rowOff>
    </xdr:from>
    <xdr:to>
      <xdr:col>12</xdr:col>
      <xdr:colOff>87680</xdr:colOff>
      <xdr:row>46</xdr:row>
      <xdr:rowOff>29989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39414</xdr:colOff>
      <xdr:row>0</xdr:row>
      <xdr:rowOff>151086</xdr:rowOff>
    </xdr:from>
    <xdr:to>
      <xdr:col>1</xdr:col>
      <xdr:colOff>4316139</xdr:colOff>
      <xdr:row>3</xdr:row>
      <xdr:rowOff>52264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427741" y="151086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72"/>
  <sheetViews>
    <sheetView showGridLines="0" tabSelected="1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4" width="14.7109375" style="1" customWidth="1"/>
    <col min="5" max="5" width="16.855468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2" style="1" bestFit="1" customWidth="1"/>
    <col min="14" max="14" width="12.7109375" style="1" bestFit="1" customWidth="1"/>
    <col min="15" max="16384" width="11.42578125" style="1"/>
  </cols>
  <sheetData>
    <row r="1" spans="1:13" s="48" customFormat="1" x14ac:dyDescent="0.25">
      <c r="A1"/>
      <c r="B1" s="47"/>
      <c r="C1" s="47"/>
      <c r="D1" s="47"/>
      <c r="E1" s="75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75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75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75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64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7"/>
      <c r="J10" s="87"/>
      <c r="K10" s="87"/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13</v>
      </c>
      <c r="F11" s="82" t="s">
        <v>22</v>
      </c>
      <c r="G11" s="82" t="s">
        <v>65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50.1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6" t="s">
        <v>23</v>
      </c>
      <c r="C13" s="8">
        <v>2562700188</v>
      </c>
      <c r="D13" s="8">
        <v>1781509042</v>
      </c>
      <c r="E13" s="56">
        <v>1204704726</v>
      </c>
      <c r="F13" s="56">
        <v>1131897623.1999998</v>
      </c>
      <c r="G13" s="8">
        <v>386811046.09999996</v>
      </c>
      <c r="H13" s="8"/>
      <c r="I13" s="12">
        <f>IF(ISERROR(+#REF!/E13)=TRUE,0,++#REF!/E13)</f>
        <v>0</v>
      </c>
      <c r="J13" s="12">
        <f>IF(ISERROR(+G13/E13)=TRUE,0,++G13/E13)</f>
        <v>0.32108369607242659</v>
      </c>
      <c r="K13" s="12">
        <f>IF(ISERROR(+H13/E13)=TRUE,0,++H13/E13)</f>
        <v>0</v>
      </c>
      <c r="L13" s="14">
        <f>+D13-G13</f>
        <v>1394697995.9000001</v>
      </c>
    </row>
    <row r="14" spans="1:13" ht="20.100000000000001" customHeight="1" x14ac:dyDescent="0.25">
      <c r="B14" s="25" t="s">
        <v>24</v>
      </c>
      <c r="C14" s="26">
        <v>35768509</v>
      </c>
      <c r="D14" s="26">
        <v>43299101</v>
      </c>
      <c r="E14" s="57">
        <v>40446501</v>
      </c>
      <c r="F14" s="57">
        <v>35931822.009999998</v>
      </c>
      <c r="G14" s="26">
        <v>12445221.669999998</v>
      </c>
      <c r="H14" s="26"/>
      <c r="I14" s="27"/>
      <c r="J14" s="27">
        <f t="shared" ref="J14:J45" si="0">IF(ISERROR(+G14/E14)=TRUE,0,++G14/E14)</f>
        <v>0.30769587881038207</v>
      </c>
      <c r="K14" s="27">
        <f t="shared" ref="K14:K45" si="1">IF(ISERROR(+H14/E14)=TRUE,0,++H14/E14)</f>
        <v>0</v>
      </c>
      <c r="L14" s="28">
        <f t="shared" ref="L14:L45" si="2">+D14-G14</f>
        <v>30853879.330000002</v>
      </c>
    </row>
    <row r="15" spans="1:13" ht="20.100000000000001" customHeight="1" x14ac:dyDescent="0.25">
      <c r="B15" s="25" t="s">
        <v>25</v>
      </c>
      <c r="C15" s="26">
        <v>46654618</v>
      </c>
      <c r="D15" s="26">
        <v>50976825</v>
      </c>
      <c r="E15" s="57">
        <v>48423181</v>
      </c>
      <c r="F15" s="57">
        <v>44927411.389999986</v>
      </c>
      <c r="G15" s="26">
        <v>16098278.499999993</v>
      </c>
      <c r="H15" s="26"/>
      <c r="I15" s="27"/>
      <c r="J15" s="27">
        <f t="shared" si="0"/>
        <v>0.33244983430559821</v>
      </c>
      <c r="K15" s="27">
        <f t="shared" si="1"/>
        <v>0</v>
      </c>
      <c r="L15" s="28">
        <f t="shared" si="2"/>
        <v>34878546.500000007</v>
      </c>
    </row>
    <row r="16" spans="1:13" ht="20.100000000000001" customHeight="1" x14ac:dyDescent="0.25">
      <c r="B16" s="25" t="s">
        <v>26</v>
      </c>
      <c r="C16" s="26">
        <v>28905808</v>
      </c>
      <c r="D16" s="26">
        <v>29857224</v>
      </c>
      <c r="E16" s="57">
        <v>27915771</v>
      </c>
      <c r="F16" s="57">
        <v>25655598.550000001</v>
      </c>
      <c r="G16" s="26">
        <v>8430244.2099999953</v>
      </c>
      <c r="H16" s="26"/>
      <c r="I16" s="27"/>
      <c r="J16" s="27">
        <f t="shared" si="0"/>
        <v>0.30198858595021416</v>
      </c>
      <c r="K16" s="27">
        <f t="shared" si="1"/>
        <v>0</v>
      </c>
      <c r="L16" s="28">
        <f t="shared" si="2"/>
        <v>21426979.790000007</v>
      </c>
    </row>
    <row r="17" spans="2:12" ht="20.100000000000001" customHeight="1" x14ac:dyDescent="0.25">
      <c r="B17" s="25" t="s">
        <v>27</v>
      </c>
      <c r="C17" s="26">
        <v>35355825</v>
      </c>
      <c r="D17" s="26">
        <v>37904053</v>
      </c>
      <c r="E17" s="57">
        <v>37337373</v>
      </c>
      <c r="F17" s="57">
        <v>34039061.020000003</v>
      </c>
      <c r="G17" s="26">
        <v>11362214.83</v>
      </c>
      <c r="H17" s="26"/>
      <c r="I17" s="27"/>
      <c r="J17" s="27">
        <f t="shared" si="0"/>
        <v>0.30431211188853591</v>
      </c>
      <c r="K17" s="27">
        <f t="shared" si="1"/>
        <v>0</v>
      </c>
      <c r="L17" s="28">
        <f t="shared" si="2"/>
        <v>26541838.170000002</v>
      </c>
    </row>
    <row r="18" spans="2:12" ht="20.100000000000001" customHeight="1" x14ac:dyDescent="0.25">
      <c r="B18" s="25" t="s">
        <v>28</v>
      </c>
      <c r="C18" s="26">
        <v>163694470</v>
      </c>
      <c r="D18" s="26">
        <v>172380963</v>
      </c>
      <c r="E18" s="57">
        <v>167625877</v>
      </c>
      <c r="F18" s="57">
        <v>160780640.67999992</v>
      </c>
      <c r="G18" s="26">
        <v>59620148.630000003</v>
      </c>
      <c r="H18" s="26"/>
      <c r="I18" s="27"/>
      <c r="J18" s="27">
        <f t="shared" si="0"/>
        <v>0.35567389532583926</v>
      </c>
      <c r="K18" s="27">
        <f t="shared" si="1"/>
        <v>0</v>
      </c>
      <c r="L18" s="28">
        <f t="shared" si="2"/>
        <v>112760814.37</v>
      </c>
    </row>
    <row r="19" spans="2:12" ht="20.100000000000001" customHeight="1" x14ac:dyDescent="0.25">
      <c r="B19" s="25" t="s">
        <v>29</v>
      </c>
      <c r="C19" s="26">
        <v>116245008</v>
      </c>
      <c r="D19" s="26">
        <v>119532992</v>
      </c>
      <c r="E19" s="57">
        <v>117102769</v>
      </c>
      <c r="F19" s="57">
        <v>110027897.66</v>
      </c>
      <c r="G19" s="26">
        <v>40994634.039999999</v>
      </c>
      <c r="H19" s="26"/>
      <c r="I19" s="27"/>
      <c r="J19" s="27">
        <f t="shared" si="0"/>
        <v>0.35007399389505467</v>
      </c>
      <c r="K19" s="27">
        <f t="shared" si="1"/>
        <v>0</v>
      </c>
      <c r="L19" s="28">
        <f t="shared" si="2"/>
        <v>78538357.960000008</v>
      </c>
    </row>
    <row r="20" spans="2:12" ht="20.100000000000001" customHeight="1" x14ac:dyDescent="0.25">
      <c r="B20" s="25" t="s">
        <v>30</v>
      </c>
      <c r="C20" s="26">
        <v>142205553</v>
      </c>
      <c r="D20" s="26">
        <v>151189378</v>
      </c>
      <c r="E20" s="57">
        <v>143405468</v>
      </c>
      <c r="F20" s="57">
        <v>132140772.59000003</v>
      </c>
      <c r="G20" s="26">
        <v>49835898.919999972</v>
      </c>
      <c r="H20" s="26"/>
      <c r="I20" s="27"/>
      <c r="J20" s="27">
        <f t="shared" si="0"/>
        <v>0.34751742464938623</v>
      </c>
      <c r="K20" s="27">
        <f t="shared" si="1"/>
        <v>0</v>
      </c>
      <c r="L20" s="28">
        <f t="shared" si="2"/>
        <v>101353479.08000003</v>
      </c>
    </row>
    <row r="21" spans="2:12" ht="20.100000000000001" customHeight="1" x14ac:dyDescent="0.25">
      <c r="B21" s="25" t="s">
        <v>31</v>
      </c>
      <c r="C21" s="26">
        <v>37542918</v>
      </c>
      <c r="D21" s="26">
        <v>37295693</v>
      </c>
      <c r="E21" s="57">
        <v>36278536</v>
      </c>
      <c r="F21" s="57">
        <v>33550650.439999998</v>
      </c>
      <c r="G21" s="26">
        <v>11089184.610000003</v>
      </c>
      <c r="H21" s="26"/>
      <c r="I21" s="27"/>
      <c r="J21" s="27">
        <f t="shared" si="0"/>
        <v>0.30566791917953917</v>
      </c>
      <c r="K21" s="27">
        <f t="shared" si="1"/>
        <v>0</v>
      </c>
      <c r="L21" s="28">
        <f t="shared" si="2"/>
        <v>26206508.389999997</v>
      </c>
    </row>
    <row r="22" spans="2:12" ht="20.100000000000001" customHeight="1" x14ac:dyDescent="0.25">
      <c r="B22" s="25" t="s">
        <v>32</v>
      </c>
      <c r="C22" s="26">
        <v>78838296</v>
      </c>
      <c r="D22" s="26">
        <v>86051563</v>
      </c>
      <c r="E22" s="57">
        <v>84233269</v>
      </c>
      <c r="F22" s="57">
        <v>32824176.960000038</v>
      </c>
      <c r="G22" s="26">
        <v>25986363.080000035</v>
      </c>
      <c r="H22" s="26"/>
      <c r="I22" s="27"/>
      <c r="J22" s="27">
        <f t="shared" si="0"/>
        <v>0.30850474389163307</v>
      </c>
      <c r="K22" s="27">
        <f t="shared" si="1"/>
        <v>0</v>
      </c>
      <c r="L22" s="28">
        <f t="shared" si="2"/>
        <v>60065199.919999965</v>
      </c>
    </row>
    <row r="23" spans="2:12" ht="20.100000000000001" customHeight="1" x14ac:dyDescent="0.25">
      <c r="B23" s="25" t="s">
        <v>33</v>
      </c>
      <c r="C23" s="26">
        <v>133845388</v>
      </c>
      <c r="D23" s="26">
        <v>152713951</v>
      </c>
      <c r="E23" s="57">
        <v>146946566</v>
      </c>
      <c r="F23" s="57">
        <v>142267250.22000003</v>
      </c>
      <c r="G23" s="26">
        <v>50576001.640000038</v>
      </c>
      <c r="H23" s="26"/>
      <c r="I23" s="27"/>
      <c r="J23" s="27">
        <f t="shared" si="0"/>
        <v>0.34417954101765152</v>
      </c>
      <c r="K23" s="27">
        <f t="shared" si="1"/>
        <v>0</v>
      </c>
      <c r="L23" s="28">
        <f t="shared" si="2"/>
        <v>102137949.35999995</v>
      </c>
    </row>
    <row r="24" spans="2:12" ht="20.100000000000001" customHeight="1" x14ac:dyDescent="0.25">
      <c r="B24" s="25" t="s">
        <v>34</v>
      </c>
      <c r="C24" s="26">
        <v>116770913</v>
      </c>
      <c r="D24" s="26">
        <v>132788283</v>
      </c>
      <c r="E24" s="57">
        <v>116820913</v>
      </c>
      <c r="F24" s="57">
        <v>109426414.07000005</v>
      </c>
      <c r="G24" s="26">
        <v>42889121.550000004</v>
      </c>
      <c r="H24" s="26"/>
      <c r="I24" s="27"/>
      <c r="J24" s="27">
        <f t="shared" si="0"/>
        <v>0.3671356476215864</v>
      </c>
      <c r="K24" s="27">
        <f t="shared" si="1"/>
        <v>0</v>
      </c>
      <c r="L24" s="28">
        <f t="shared" si="2"/>
        <v>89899161.449999988</v>
      </c>
    </row>
    <row r="25" spans="2:12" ht="20.100000000000001" customHeight="1" x14ac:dyDescent="0.25">
      <c r="B25" s="25" t="s">
        <v>35</v>
      </c>
      <c r="C25" s="26">
        <v>186049082</v>
      </c>
      <c r="D25" s="26">
        <v>196072502</v>
      </c>
      <c r="E25" s="57">
        <v>191107476</v>
      </c>
      <c r="F25" s="57">
        <v>183464074.32000005</v>
      </c>
      <c r="G25" s="26">
        <v>63002352.300000019</v>
      </c>
      <c r="H25" s="26"/>
      <c r="I25" s="27"/>
      <c r="J25" s="27">
        <f t="shared" si="0"/>
        <v>0.32966974196237103</v>
      </c>
      <c r="K25" s="27">
        <f t="shared" si="1"/>
        <v>0</v>
      </c>
      <c r="L25" s="28">
        <f t="shared" si="2"/>
        <v>133070149.69999999</v>
      </c>
    </row>
    <row r="26" spans="2:12" ht="20.100000000000001" customHeight="1" x14ac:dyDescent="0.25">
      <c r="B26" s="25" t="s">
        <v>36</v>
      </c>
      <c r="C26" s="26">
        <v>174565520</v>
      </c>
      <c r="D26" s="26">
        <v>185868685</v>
      </c>
      <c r="E26" s="57">
        <v>173156008</v>
      </c>
      <c r="F26" s="57">
        <v>91314585.149999976</v>
      </c>
      <c r="G26" s="26">
        <v>54346446.729999974</v>
      </c>
      <c r="H26" s="26"/>
      <c r="I26" s="27"/>
      <c r="J26" s="27">
        <f t="shared" si="0"/>
        <v>0.31385827935002969</v>
      </c>
      <c r="K26" s="27">
        <f t="shared" si="1"/>
        <v>0</v>
      </c>
      <c r="L26" s="28">
        <f t="shared" si="2"/>
        <v>131522238.27000003</v>
      </c>
    </row>
    <row r="27" spans="2:12" ht="20.100000000000001" customHeight="1" x14ac:dyDescent="0.25">
      <c r="B27" s="25" t="s">
        <v>37</v>
      </c>
      <c r="C27" s="26">
        <v>80680292</v>
      </c>
      <c r="D27" s="26">
        <v>84955152</v>
      </c>
      <c r="E27" s="57">
        <v>83122275</v>
      </c>
      <c r="F27" s="57">
        <v>79872643.99999997</v>
      </c>
      <c r="G27" s="26">
        <v>31464640.100000009</v>
      </c>
      <c r="H27" s="26"/>
      <c r="I27" s="27"/>
      <c r="J27" s="27">
        <f t="shared" si="0"/>
        <v>0.37853439526288241</v>
      </c>
      <c r="K27" s="27">
        <f t="shared" si="1"/>
        <v>0</v>
      </c>
      <c r="L27" s="28">
        <f t="shared" si="2"/>
        <v>53490511.899999991</v>
      </c>
    </row>
    <row r="28" spans="2:12" ht="20.100000000000001" customHeight="1" x14ac:dyDescent="0.25">
      <c r="B28" s="25" t="s">
        <v>38</v>
      </c>
      <c r="C28" s="26">
        <v>58169952</v>
      </c>
      <c r="D28" s="26">
        <v>61313210</v>
      </c>
      <c r="E28" s="57">
        <v>59790385</v>
      </c>
      <c r="F28" s="57">
        <v>56542037.240000002</v>
      </c>
      <c r="G28" s="26">
        <v>20291651.249999996</v>
      </c>
      <c r="H28" s="26"/>
      <c r="I28" s="27"/>
      <c r="J28" s="27">
        <f t="shared" si="0"/>
        <v>0.33937983925007337</v>
      </c>
      <c r="K28" s="27">
        <f t="shared" si="1"/>
        <v>0</v>
      </c>
      <c r="L28" s="28">
        <f t="shared" si="2"/>
        <v>41021558.75</v>
      </c>
    </row>
    <row r="29" spans="2:12" ht="20.100000000000001" customHeight="1" x14ac:dyDescent="0.25">
      <c r="B29" s="25" t="s">
        <v>39</v>
      </c>
      <c r="C29" s="26">
        <v>38485790</v>
      </c>
      <c r="D29" s="26">
        <v>41202535</v>
      </c>
      <c r="E29" s="57">
        <v>40778171</v>
      </c>
      <c r="F29" s="57">
        <v>37850193.999999993</v>
      </c>
      <c r="G29" s="26">
        <v>13652575.579999996</v>
      </c>
      <c r="H29" s="26"/>
      <c r="I29" s="27"/>
      <c r="J29" s="27">
        <f t="shared" si="0"/>
        <v>0.33480107727244551</v>
      </c>
      <c r="K29" s="27">
        <f t="shared" si="1"/>
        <v>0</v>
      </c>
      <c r="L29" s="28">
        <f t="shared" si="2"/>
        <v>27549959.420000002</v>
      </c>
    </row>
    <row r="30" spans="2:12" ht="20.100000000000001" customHeight="1" x14ac:dyDescent="0.25">
      <c r="B30" s="25" t="s">
        <v>40</v>
      </c>
      <c r="C30" s="26">
        <v>52858093</v>
      </c>
      <c r="D30" s="26">
        <v>56361491</v>
      </c>
      <c r="E30" s="57">
        <v>51991569</v>
      </c>
      <c r="F30" s="57">
        <v>43960093.890000001</v>
      </c>
      <c r="G30" s="26">
        <v>16583089.440000001</v>
      </c>
      <c r="H30" s="26"/>
      <c r="I30" s="27"/>
      <c r="J30" s="27">
        <f t="shared" si="0"/>
        <v>0.31895728016979064</v>
      </c>
      <c r="K30" s="27">
        <f t="shared" si="1"/>
        <v>0</v>
      </c>
      <c r="L30" s="28">
        <f t="shared" si="2"/>
        <v>39778401.560000002</v>
      </c>
    </row>
    <row r="31" spans="2:12" ht="20.100000000000001" customHeight="1" x14ac:dyDescent="0.25">
      <c r="B31" s="25" t="s">
        <v>41</v>
      </c>
      <c r="C31" s="26">
        <v>90349747</v>
      </c>
      <c r="D31" s="26">
        <v>96473126</v>
      </c>
      <c r="E31" s="57">
        <v>92637497</v>
      </c>
      <c r="F31" s="57">
        <v>86659149.13000004</v>
      </c>
      <c r="G31" s="26">
        <v>31063737.849999979</v>
      </c>
      <c r="H31" s="26"/>
      <c r="I31" s="27"/>
      <c r="J31" s="27">
        <f t="shared" si="0"/>
        <v>0.33532574665742509</v>
      </c>
      <c r="K31" s="27">
        <f t="shared" si="1"/>
        <v>0</v>
      </c>
      <c r="L31" s="28">
        <f t="shared" si="2"/>
        <v>65409388.150000021</v>
      </c>
    </row>
    <row r="32" spans="2:12" ht="20.100000000000001" customHeight="1" x14ac:dyDescent="0.25">
      <c r="B32" s="25" t="s">
        <v>42</v>
      </c>
      <c r="C32" s="26">
        <v>42929718</v>
      </c>
      <c r="D32" s="26">
        <v>45251490</v>
      </c>
      <c r="E32" s="57">
        <v>44471540</v>
      </c>
      <c r="F32" s="57">
        <v>40808409.199999988</v>
      </c>
      <c r="G32" s="26">
        <v>16610360.449999969</v>
      </c>
      <c r="H32" s="26"/>
      <c r="I32" s="27"/>
      <c r="J32" s="27">
        <f t="shared" si="0"/>
        <v>0.37350540255633086</v>
      </c>
      <c r="K32" s="27">
        <f t="shared" si="1"/>
        <v>0</v>
      </c>
      <c r="L32" s="28">
        <f t="shared" si="2"/>
        <v>28641129.550000031</v>
      </c>
    </row>
    <row r="33" spans="2:12" ht="20.100000000000001" customHeight="1" x14ac:dyDescent="0.25">
      <c r="B33" s="25" t="s">
        <v>43</v>
      </c>
      <c r="C33" s="26">
        <v>25889937</v>
      </c>
      <c r="D33" s="26">
        <v>27793703</v>
      </c>
      <c r="E33" s="57">
        <v>27645016</v>
      </c>
      <c r="F33" s="57">
        <v>24478620.640000001</v>
      </c>
      <c r="G33" s="26">
        <v>10126924.899999993</v>
      </c>
      <c r="H33" s="26"/>
      <c r="I33" s="27"/>
      <c r="J33" s="27">
        <f t="shared" si="0"/>
        <v>0.36632009545590399</v>
      </c>
      <c r="K33" s="27">
        <f t="shared" si="1"/>
        <v>0</v>
      </c>
      <c r="L33" s="28">
        <f t="shared" si="2"/>
        <v>17666778.100000009</v>
      </c>
    </row>
    <row r="34" spans="2:12" ht="20.100000000000001" customHeight="1" x14ac:dyDescent="0.25">
      <c r="B34" s="25" t="s">
        <v>44</v>
      </c>
      <c r="C34" s="26">
        <v>54398618</v>
      </c>
      <c r="D34" s="26">
        <v>53777803</v>
      </c>
      <c r="E34" s="57">
        <v>52633930</v>
      </c>
      <c r="F34" s="57">
        <v>23061375.53999998</v>
      </c>
      <c r="G34" s="26">
        <v>18167946.37999998</v>
      </c>
      <c r="H34" s="26"/>
      <c r="I34" s="27"/>
      <c r="J34" s="27">
        <f t="shared" si="0"/>
        <v>0.3451755622276349</v>
      </c>
      <c r="K34" s="27">
        <f t="shared" si="1"/>
        <v>0</v>
      </c>
      <c r="L34" s="28">
        <f t="shared" si="2"/>
        <v>35609856.62000002</v>
      </c>
    </row>
    <row r="35" spans="2:12" ht="20.100000000000001" customHeight="1" x14ac:dyDescent="0.25">
      <c r="B35" s="25" t="s">
        <v>45</v>
      </c>
      <c r="C35" s="26">
        <v>55182720</v>
      </c>
      <c r="D35" s="26">
        <v>59149072</v>
      </c>
      <c r="E35" s="57">
        <v>56375389</v>
      </c>
      <c r="F35" s="57">
        <v>30866995.070000008</v>
      </c>
      <c r="G35" s="26">
        <v>18378433.689999994</v>
      </c>
      <c r="H35" s="26"/>
      <c r="I35" s="27"/>
      <c r="J35" s="27">
        <f t="shared" si="0"/>
        <v>0.32600100887995637</v>
      </c>
      <c r="K35" s="27">
        <f t="shared" si="1"/>
        <v>0</v>
      </c>
      <c r="L35" s="28">
        <f t="shared" si="2"/>
        <v>40770638.310000002</v>
      </c>
    </row>
    <row r="36" spans="2:12" ht="20.100000000000001" customHeight="1" x14ac:dyDescent="0.25">
      <c r="B36" s="25" t="s">
        <v>46</v>
      </c>
      <c r="C36" s="26">
        <v>796453928</v>
      </c>
      <c r="D36" s="26">
        <v>1091023032</v>
      </c>
      <c r="E36" s="57">
        <v>707470264</v>
      </c>
      <c r="F36" s="57">
        <v>326781470.42000043</v>
      </c>
      <c r="G36" s="26">
        <v>170113721.28000024</v>
      </c>
      <c r="H36" s="26"/>
      <c r="I36" s="27"/>
      <c r="J36" s="27">
        <f t="shared" si="0"/>
        <v>0.24045352848922036</v>
      </c>
      <c r="K36" s="27">
        <f t="shared" si="1"/>
        <v>0</v>
      </c>
      <c r="L36" s="28">
        <f t="shared" si="2"/>
        <v>920909310.71999979</v>
      </c>
    </row>
    <row r="37" spans="2:12" ht="20.100000000000001" customHeight="1" x14ac:dyDescent="0.25">
      <c r="B37" s="25" t="s">
        <v>47</v>
      </c>
      <c r="C37" s="26">
        <v>516806951</v>
      </c>
      <c r="D37" s="26">
        <v>600147260</v>
      </c>
      <c r="E37" s="57">
        <v>381676782</v>
      </c>
      <c r="F37" s="57">
        <v>187915592.75000003</v>
      </c>
      <c r="G37" s="26">
        <v>63800065.010000013</v>
      </c>
      <c r="H37" s="26"/>
      <c r="I37" s="27"/>
      <c r="J37" s="27">
        <f t="shared" si="0"/>
        <v>0.16715731220454488</v>
      </c>
      <c r="K37" s="27">
        <f t="shared" si="1"/>
        <v>0</v>
      </c>
      <c r="L37" s="28">
        <f t="shared" si="2"/>
        <v>536347194.99000001</v>
      </c>
    </row>
    <row r="38" spans="2:12" ht="20.100000000000001" customHeight="1" x14ac:dyDescent="0.25">
      <c r="B38" s="25" t="s">
        <v>48</v>
      </c>
      <c r="C38" s="26">
        <v>111374149</v>
      </c>
      <c r="D38" s="26">
        <v>118629718</v>
      </c>
      <c r="E38" s="57">
        <v>104484289</v>
      </c>
      <c r="F38" s="57">
        <v>94891169.850000024</v>
      </c>
      <c r="G38" s="26">
        <v>40721684.409999989</v>
      </c>
      <c r="H38" s="26"/>
      <c r="I38" s="27"/>
      <c r="J38" s="27">
        <f t="shared" si="0"/>
        <v>0.3897397857586033</v>
      </c>
      <c r="K38" s="27">
        <f t="shared" si="1"/>
        <v>0</v>
      </c>
      <c r="L38" s="28">
        <f t="shared" si="2"/>
        <v>77908033.590000004</v>
      </c>
    </row>
    <row r="39" spans="2:12" ht="20.100000000000001" customHeight="1" x14ac:dyDescent="0.25">
      <c r="B39" s="25" t="s">
        <v>49</v>
      </c>
      <c r="C39" s="26">
        <v>22997693</v>
      </c>
      <c r="D39" s="26">
        <v>23240192</v>
      </c>
      <c r="E39" s="57">
        <v>22802198</v>
      </c>
      <c r="F39" s="57">
        <v>11590822.040000001</v>
      </c>
      <c r="G39" s="26">
        <v>7950440.1900000013</v>
      </c>
      <c r="H39" s="26"/>
      <c r="I39" s="27"/>
      <c r="J39" s="27">
        <f t="shared" si="0"/>
        <v>0.3486699041031045</v>
      </c>
      <c r="K39" s="27">
        <f t="shared" si="1"/>
        <v>0</v>
      </c>
      <c r="L39" s="28">
        <f t="shared" si="2"/>
        <v>15289751.809999999</v>
      </c>
    </row>
    <row r="40" spans="2:12" ht="20.100000000000001" customHeight="1" x14ac:dyDescent="0.25">
      <c r="B40" s="25" t="s">
        <v>50</v>
      </c>
      <c r="C40" s="26">
        <v>71559743</v>
      </c>
      <c r="D40" s="26">
        <v>87090296</v>
      </c>
      <c r="E40" s="57">
        <v>79121681</v>
      </c>
      <c r="F40" s="57">
        <v>66469953.119999975</v>
      </c>
      <c r="G40" s="26">
        <v>28012688.580000013</v>
      </c>
      <c r="H40" s="26"/>
      <c r="I40" s="27"/>
      <c r="J40" s="27">
        <f t="shared" si="0"/>
        <v>0.35404567023797195</v>
      </c>
      <c r="K40" s="27">
        <f t="shared" si="1"/>
        <v>0</v>
      </c>
      <c r="L40" s="28">
        <f t="shared" si="2"/>
        <v>59077607.419999987</v>
      </c>
    </row>
    <row r="41" spans="2:12" ht="20.100000000000001" customHeight="1" x14ac:dyDescent="0.25">
      <c r="B41" s="25" t="s">
        <v>51</v>
      </c>
      <c r="C41" s="26">
        <v>191294556</v>
      </c>
      <c r="D41" s="26">
        <v>204165555</v>
      </c>
      <c r="E41" s="57">
        <v>192790057</v>
      </c>
      <c r="F41" s="57">
        <v>179771339.31999999</v>
      </c>
      <c r="G41" s="26">
        <v>62199124.429999985</v>
      </c>
      <c r="H41" s="26"/>
      <c r="I41" s="27"/>
      <c r="J41" s="27">
        <f t="shared" si="0"/>
        <v>0.32262620488773436</v>
      </c>
      <c r="K41" s="27">
        <f t="shared" si="1"/>
        <v>0</v>
      </c>
      <c r="L41" s="28">
        <f t="shared" si="2"/>
        <v>141966430.57000002</v>
      </c>
    </row>
    <row r="42" spans="2:12" ht="20.100000000000001" customHeight="1" x14ac:dyDescent="0.25">
      <c r="B42" s="25" t="s">
        <v>52</v>
      </c>
      <c r="C42" s="26">
        <v>218824317</v>
      </c>
      <c r="D42" s="26">
        <v>246334253</v>
      </c>
      <c r="E42" s="57">
        <v>219893378</v>
      </c>
      <c r="F42" s="57">
        <v>202144129.84000003</v>
      </c>
      <c r="G42" s="26">
        <v>80906769.720000044</v>
      </c>
      <c r="H42" s="26"/>
      <c r="I42" s="27"/>
      <c r="J42" s="27">
        <f t="shared" si="0"/>
        <v>0.3679363628676442</v>
      </c>
      <c r="K42" s="27">
        <f t="shared" si="1"/>
        <v>0</v>
      </c>
      <c r="L42" s="28">
        <f t="shared" si="2"/>
        <v>165427483.27999997</v>
      </c>
    </row>
    <row r="43" spans="2:12" ht="20.100000000000001" customHeight="1" x14ac:dyDescent="0.25">
      <c r="B43" s="25" t="s">
        <v>53</v>
      </c>
      <c r="C43" s="26">
        <v>262878954</v>
      </c>
      <c r="D43" s="26">
        <v>277994502</v>
      </c>
      <c r="E43" s="57">
        <v>249973457</v>
      </c>
      <c r="F43" s="57">
        <v>228459791.98000011</v>
      </c>
      <c r="G43" s="26">
        <v>81080173.699999869</v>
      </c>
      <c r="H43" s="26"/>
      <c r="I43" s="27"/>
      <c r="J43" s="27">
        <f t="shared" si="0"/>
        <v>0.32435513223309892</v>
      </c>
      <c r="K43" s="27">
        <f t="shared" si="1"/>
        <v>0</v>
      </c>
      <c r="L43" s="28">
        <f t="shared" si="2"/>
        <v>196914328.30000013</v>
      </c>
    </row>
    <row r="44" spans="2:12" ht="20.100000000000001" customHeight="1" x14ac:dyDescent="0.25">
      <c r="B44" s="25" t="s">
        <v>54</v>
      </c>
      <c r="C44" s="26">
        <v>139909967</v>
      </c>
      <c r="D44" s="26">
        <v>141735517</v>
      </c>
      <c r="E44" s="57">
        <v>138681730</v>
      </c>
      <c r="F44" s="57">
        <v>124958387.63</v>
      </c>
      <c r="G44" s="26">
        <v>43664105.700000018</v>
      </c>
      <c r="H44" s="26"/>
      <c r="I44" s="27"/>
      <c r="J44" s="27">
        <f t="shared" ref="J44" si="3">IF(ISERROR(+G44/E44)=TRUE,0,++G44/E44)</f>
        <v>0.31485117542159313</v>
      </c>
      <c r="K44" s="27">
        <f t="shared" ref="K44" si="4">IF(ISERROR(+H44/E44)=TRUE,0,++H44/E44)</f>
        <v>0</v>
      </c>
      <c r="L44" s="28">
        <f t="shared" ref="L44" si="5">+D44-G44</f>
        <v>98071411.299999982</v>
      </c>
    </row>
    <row r="45" spans="2:12" ht="20.100000000000001" customHeight="1" x14ac:dyDescent="0.25">
      <c r="B45" s="25" t="s">
        <v>63</v>
      </c>
      <c r="C45" s="26">
        <v>0</v>
      </c>
      <c r="D45" s="26">
        <v>65462930</v>
      </c>
      <c r="E45" s="57">
        <f>+D45</f>
        <v>65462930</v>
      </c>
      <c r="F45" s="57">
        <v>51870463.029999994</v>
      </c>
      <c r="G45" s="26">
        <v>4052772.6799999997</v>
      </c>
      <c r="H45" s="26"/>
      <c r="I45" s="27"/>
      <c r="J45" s="27">
        <f t="shared" si="0"/>
        <v>6.1909429962881277E-2</v>
      </c>
      <c r="K45" s="27">
        <f t="shared" si="1"/>
        <v>0</v>
      </c>
      <c r="L45" s="28">
        <f t="shared" si="2"/>
        <v>61410157.32</v>
      </c>
    </row>
    <row r="46" spans="2:12" ht="23.25" customHeight="1" x14ac:dyDescent="0.25">
      <c r="B46" s="52" t="s">
        <v>4</v>
      </c>
      <c r="C46" s="53">
        <f t="shared" ref="C46:H46" si="6">SUM(C13:C45)</f>
        <v>6690187221</v>
      </c>
      <c r="D46" s="53">
        <f t="shared" si="6"/>
        <v>6559541092</v>
      </c>
      <c r="E46" s="53">
        <f>SUM(E13:E45)</f>
        <v>5207306972</v>
      </c>
      <c r="F46" s="53">
        <f t="shared" si="6"/>
        <v>4167200616.9500008</v>
      </c>
      <c r="G46" s="53">
        <f t="shared" si="6"/>
        <v>1592328062.1500003</v>
      </c>
      <c r="H46" s="53">
        <f t="shared" si="6"/>
        <v>0</v>
      </c>
      <c r="I46" s="54">
        <f>IF(ISERROR(+#REF!/E46)=TRUE,0,++#REF!/E46)</f>
        <v>0</v>
      </c>
      <c r="J46" s="54">
        <f>IF(ISERROR(+G46/E46)=TRUE,0,++G46/E46)</f>
        <v>0.30578724678841546</v>
      </c>
      <c r="K46" s="54">
        <f>IF(ISERROR(+H46/E46)=TRUE,0,++H46/E46)</f>
        <v>0</v>
      </c>
      <c r="L46" s="55">
        <f>SUM(L13:L45)</f>
        <v>4967213029.8499994</v>
      </c>
    </row>
    <row r="47" spans="2:12" x14ac:dyDescent="0.2">
      <c r="B47" s="11" t="s">
        <v>66</v>
      </c>
    </row>
    <row r="48" spans="2:12" s="22" customFormat="1" x14ac:dyDescent="0.2">
      <c r="B48" s="11"/>
    </row>
    <row r="49" spans="2:12" s="22" customFormat="1" x14ac:dyDescent="0.25">
      <c r="K49" s="23"/>
    </row>
    <row r="50" spans="2:12" s="22" customFormat="1" x14ac:dyDescent="0.25">
      <c r="K50" s="23"/>
    </row>
    <row r="51" spans="2:12" s="22" customFormat="1" x14ac:dyDescent="0.25">
      <c r="C51" s="22">
        <v>1000000</v>
      </c>
      <c r="K51" s="23"/>
    </row>
    <row r="52" spans="2:12" s="22" customFormat="1" ht="44.25" customHeight="1" x14ac:dyDescent="0.25">
      <c r="B52" s="30" t="s">
        <v>55</v>
      </c>
      <c r="C52" s="30" t="s">
        <v>3</v>
      </c>
      <c r="D52" s="30" t="s">
        <v>2</v>
      </c>
      <c r="E52" s="31" t="s">
        <v>18</v>
      </c>
      <c r="F52" s="31" t="s">
        <v>19</v>
      </c>
      <c r="G52" s="31" t="str">
        <f>MID(G11,1,25)</f>
        <v>DEVENGADO
AL MES DE ABRIL</v>
      </c>
      <c r="H52" s="32" t="s">
        <v>15</v>
      </c>
      <c r="I52" s="79"/>
      <c r="J52" s="79"/>
      <c r="K52" s="79"/>
      <c r="L52" s="31"/>
    </row>
    <row r="53" spans="2:12" s="22" customFormat="1" x14ac:dyDescent="0.25">
      <c r="B53" s="33" t="s">
        <v>56</v>
      </c>
      <c r="C53" s="67">
        <f>+C46/$C$51</f>
        <v>6690.1872210000001</v>
      </c>
      <c r="D53" s="67">
        <f>+D46/$C$51</f>
        <v>6559.5410920000004</v>
      </c>
      <c r="E53" s="33">
        <f>+E46/$C$51</f>
        <v>5207.3069720000003</v>
      </c>
      <c r="F53" s="67">
        <f>+F46/$C$51</f>
        <v>4167.2006169500009</v>
      </c>
      <c r="G53" s="67">
        <f>+G46/$C$51</f>
        <v>1592.3280621500003</v>
      </c>
      <c r="H53" s="35"/>
      <c r="I53" s="36"/>
      <c r="J53" s="36"/>
      <c r="K53" s="36"/>
      <c r="L53" s="37"/>
    </row>
    <row r="54" spans="2:12" s="22" customFormat="1" x14ac:dyDescent="0.25">
      <c r="B54" s="33"/>
      <c r="C54" s="34"/>
      <c r="D54" s="34"/>
      <c r="E54" s="33"/>
      <c r="F54" s="34"/>
      <c r="G54" s="34"/>
      <c r="H54" s="38"/>
      <c r="I54" s="36"/>
      <c r="J54" s="36"/>
      <c r="K54" s="36"/>
      <c r="L54" s="37"/>
    </row>
    <row r="55" spans="2:12" s="22" customFormat="1" x14ac:dyDescent="0.25">
      <c r="B55" s="33"/>
      <c r="C55" s="34"/>
      <c r="D55" s="34"/>
      <c r="E55" s="33"/>
      <c r="F55" s="34"/>
      <c r="G55" s="34"/>
      <c r="H55" s="38"/>
      <c r="I55" s="36"/>
      <c r="J55" s="36"/>
      <c r="K55" s="36"/>
      <c r="L55" s="37"/>
    </row>
    <row r="56" spans="2:12" s="22" customFormat="1" x14ac:dyDescent="0.25">
      <c r="B56" s="33"/>
      <c r="C56" s="34"/>
      <c r="D56" s="34"/>
      <c r="E56" s="33"/>
      <c r="F56" s="34"/>
      <c r="G56" s="34"/>
      <c r="H56" s="38"/>
      <c r="I56" s="36"/>
      <c r="J56" s="36"/>
      <c r="K56" s="36"/>
      <c r="L56" s="37"/>
    </row>
    <row r="57" spans="2:12" s="22" customFormat="1" x14ac:dyDescent="0.25">
      <c r="K57" s="23"/>
    </row>
    <row r="58" spans="2:12" s="22" customFormat="1" x14ac:dyDescent="0.25">
      <c r="K58" s="23"/>
    </row>
    <row r="59" spans="2:12" s="22" customFormat="1" x14ac:dyDescent="0.25">
      <c r="K59" s="23"/>
    </row>
    <row r="60" spans="2:12" s="22" customFormat="1" x14ac:dyDescent="0.25">
      <c r="K60" s="23"/>
    </row>
    <row r="61" spans="2:12" s="22" customFormat="1" x14ac:dyDescent="0.25">
      <c r="K61" s="23"/>
    </row>
    <row r="62" spans="2:12" s="22" customFormat="1" x14ac:dyDescent="0.25">
      <c r="K62" s="23"/>
    </row>
    <row r="63" spans="2:12" s="22" customFormat="1" x14ac:dyDescent="0.25">
      <c r="K63" s="23"/>
    </row>
    <row r="64" spans="2:12" s="22" customFormat="1" x14ac:dyDescent="0.25">
      <c r="K64" s="23"/>
    </row>
    <row r="65" spans="11:11" s="22" customFormat="1" x14ac:dyDescent="0.25">
      <c r="K65" s="23"/>
    </row>
    <row r="66" spans="11:11" s="22" customFormat="1" x14ac:dyDescent="0.25">
      <c r="K66" s="23"/>
    </row>
    <row r="67" spans="11:11" s="22" customFormat="1" x14ac:dyDescent="0.25">
      <c r="K67" s="23"/>
    </row>
    <row r="68" spans="11:11" s="22" customFormat="1" x14ac:dyDescent="0.25">
      <c r="K68" s="23"/>
    </row>
    <row r="69" spans="11:11" s="22" customFormat="1" x14ac:dyDescent="0.25">
      <c r="K69" s="23"/>
    </row>
    <row r="70" spans="11:11" s="22" customFormat="1" x14ac:dyDescent="0.25">
      <c r="K70" s="23"/>
    </row>
    <row r="71" spans="11:11" s="22" customFormat="1" x14ac:dyDescent="0.25">
      <c r="K71" s="23"/>
    </row>
    <row r="72" spans="11:11" s="22" customFormat="1" x14ac:dyDescent="0.25">
      <c r="K72" s="23"/>
    </row>
  </sheetData>
  <mergeCells count="11">
    <mergeCell ref="B6:L6"/>
    <mergeCell ref="I52:K52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0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64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7"/>
      <c r="J10" s="87"/>
      <c r="K10" s="87"/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8</v>
      </c>
      <c r="F11" s="82" t="s">
        <v>22</v>
      </c>
      <c r="G11" s="82" t="s">
        <v>65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50.1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6" t="s">
        <v>23</v>
      </c>
      <c r="C13" s="8">
        <v>79438689</v>
      </c>
      <c r="D13" s="8">
        <v>79644699</v>
      </c>
      <c r="E13" s="77">
        <v>56810571</v>
      </c>
      <c r="F13" s="56">
        <v>21756548.429999996</v>
      </c>
      <c r="G13" s="8">
        <v>10808473.940000013</v>
      </c>
      <c r="H13" s="8"/>
      <c r="I13" s="12">
        <f>IF(ISERROR(+#REF!/E13)=TRUE,0,++#REF!/E13)</f>
        <v>0</v>
      </c>
      <c r="J13" s="12">
        <f>IF(ISERROR(+G13/E13)=TRUE,0,++G13/E13)</f>
        <v>0.19025462602725843</v>
      </c>
      <c r="K13" s="12">
        <f>IF(ISERROR(+H13/E13)=TRUE,0,++H13/E13)</f>
        <v>0</v>
      </c>
      <c r="L13" s="14">
        <f>+D13-G13</f>
        <v>68836225.059999987</v>
      </c>
    </row>
    <row r="14" spans="1:13" ht="20.100000000000001" customHeight="1" x14ac:dyDescent="0.25">
      <c r="B14" s="7" t="s">
        <v>24</v>
      </c>
      <c r="C14" s="9">
        <v>3051462</v>
      </c>
      <c r="D14" s="9">
        <v>3704612</v>
      </c>
      <c r="E14" s="58">
        <v>1883590</v>
      </c>
      <c r="F14" s="59">
        <v>665452.32999999996</v>
      </c>
      <c r="G14" s="9">
        <v>384816.54000000004</v>
      </c>
      <c r="H14" s="9"/>
      <c r="I14" s="13">
        <f>IF(ISERROR(+#REF!/E14)=TRUE,0,++#REF!/E14)</f>
        <v>0</v>
      </c>
      <c r="J14" s="13">
        <f t="shared" ref="J14:J44" si="0">IF(ISERROR(+G14/E14)=TRUE,0,++G14/E14)</f>
        <v>0.20429952378171473</v>
      </c>
      <c r="K14" s="13">
        <f t="shared" ref="K14:K44" si="1">IF(ISERROR(+H14/E14)=TRUE,0,++H14/E14)</f>
        <v>0</v>
      </c>
      <c r="L14" s="15">
        <f t="shared" ref="L14:L44" si="2">+D14-G14</f>
        <v>3319795.46</v>
      </c>
    </row>
    <row r="15" spans="1:13" ht="20.100000000000001" customHeight="1" x14ac:dyDescent="0.25">
      <c r="B15" s="7" t="s">
        <v>25</v>
      </c>
      <c r="C15" s="9">
        <v>5155243</v>
      </c>
      <c r="D15" s="9">
        <v>5978407</v>
      </c>
      <c r="E15" s="58">
        <v>4391079</v>
      </c>
      <c r="F15" s="59">
        <v>935114.55999999994</v>
      </c>
      <c r="G15" s="9">
        <v>487993.45999999996</v>
      </c>
      <c r="H15" s="9"/>
      <c r="I15" s="13"/>
      <c r="J15" s="13">
        <f t="shared" si="0"/>
        <v>0.11113292655404286</v>
      </c>
      <c r="K15" s="13">
        <f t="shared" si="1"/>
        <v>0</v>
      </c>
      <c r="L15" s="15">
        <f t="shared" si="2"/>
        <v>5490413.54</v>
      </c>
    </row>
    <row r="16" spans="1:13" ht="20.100000000000001" customHeight="1" x14ac:dyDescent="0.25">
      <c r="B16" s="7" t="s">
        <v>26</v>
      </c>
      <c r="C16" s="9">
        <v>19759479</v>
      </c>
      <c r="D16" s="9">
        <v>22756569</v>
      </c>
      <c r="E16" s="58">
        <v>16215582</v>
      </c>
      <c r="F16" s="59">
        <v>6388867.1699999999</v>
      </c>
      <c r="G16" s="9">
        <v>2481325.25</v>
      </c>
      <c r="H16" s="9"/>
      <c r="I16" s="13"/>
      <c r="J16" s="13">
        <f t="shared" si="0"/>
        <v>0.15302104173627565</v>
      </c>
      <c r="K16" s="13">
        <f t="shared" si="1"/>
        <v>0</v>
      </c>
      <c r="L16" s="15">
        <f t="shared" si="2"/>
        <v>20275243.75</v>
      </c>
    </row>
    <row r="17" spans="2:12" ht="20.100000000000001" customHeight="1" x14ac:dyDescent="0.25">
      <c r="B17" s="7" t="s">
        <v>27</v>
      </c>
      <c r="C17" s="9">
        <v>3548416</v>
      </c>
      <c r="D17" s="9">
        <v>4190047</v>
      </c>
      <c r="E17" s="58">
        <v>3138732</v>
      </c>
      <c r="F17" s="59">
        <v>677897.8</v>
      </c>
      <c r="G17" s="9">
        <v>556331.4</v>
      </c>
      <c r="H17" s="9"/>
      <c r="I17" s="13"/>
      <c r="J17" s="13">
        <f t="shared" si="0"/>
        <v>0.17724718134584286</v>
      </c>
      <c r="K17" s="13">
        <f t="shared" si="1"/>
        <v>0</v>
      </c>
      <c r="L17" s="15">
        <f t="shared" si="2"/>
        <v>3633715.6</v>
      </c>
    </row>
    <row r="18" spans="2:12" ht="20.100000000000001" customHeight="1" x14ac:dyDescent="0.25">
      <c r="B18" s="7" t="s">
        <v>28</v>
      </c>
      <c r="C18" s="9">
        <v>15108450</v>
      </c>
      <c r="D18" s="9">
        <v>18090533</v>
      </c>
      <c r="E18" s="58">
        <v>12108449</v>
      </c>
      <c r="F18" s="59">
        <v>539952.39</v>
      </c>
      <c r="G18" s="9">
        <v>213902.7</v>
      </c>
      <c r="H18" s="9"/>
      <c r="I18" s="13"/>
      <c r="J18" s="13">
        <f t="shared" si="0"/>
        <v>1.7665573848475558E-2</v>
      </c>
      <c r="K18" s="13">
        <f t="shared" si="1"/>
        <v>0</v>
      </c>
      <c r="L18" s="15">
        <f t="shared" si="2"/>
        <v>17876630.300000001</v>
      </c>
    </row>
    <row r="19" spans="2:12" ht="20.100000000000001" customHeight="1" x14ac:dyDescent="0.25">
      <c r="B19" s="7" t="s">
        <v>29</v>
      </c>
      <c r="C19" s="9">
        <v>8102244</v>
      </c>
      <c r="D19" s="9">
        <v>9118010</v>
      </c>
      <c r="E19" s="58">
        <v>6502243</v>
      </c>
      <c r="F19" s="59">
        <v>1573978.3699999999</v>
      </c>
      <c r="G19" s="9">
        <v>716682.28</v>
      </c>
      <c r="H19" s="9"/>
      <c r="I19" s="13"/>
      <c r="J19" s="13">
        <f t="shared" si="0"/>
        <v>0.11022077766087796</v>
      </c>
      <c r="K19" s="13">
        <f t="shared" si="1"/>
        <v>0</v>
      </c>
      <c r="L19" s="15">
        <f t="shared" si="2"/>
        <v>8401327.7200000007</v>
      </c>
    </row>
    <row r="20" spans="2:12" ht="20.100000000000001" customHeight="1" x14ac:dyDescent="0.25">
      <c r="B20" s="7" t="s">
        <v>30</v>
      </c>
      <c r="C20" s="9">
        <v>11854275</v>
      </c>
      <c r="D20" s="9">
        <v>12702208</v>
      </c>
      <c r="E20" s="58">
        <v>9799982</v>
      </c>
      <c r="F20" s="59">
        <v>987287.64</v>
      </c>
      <c r="G20" s="9">
        <v>623231.39</v>
      </c>
      <c r="H20" s="9"/>
      <c r="I20" s="13"/>
      <c r="J20" s="13">
        <f t="shared" si="0"/>
        <v>6.3595156603348871E-2</v>
      </c>
      <c r="K20" s="13">
        <f t="shared" si="1"/>
        <v>0</v>
      </c>
      <c r="L20" s="15">
        <f t="shared" si="2"/>
        <v>12078976.609999999</v>
      </c>
    </row>
    <row r="21" spans="2:12" ht="20.100000000000001" customHeight="1" x14ac:dyDescent="0.25">
      <c r="B21" s="7" t="s">
        <v>31</v>
      </c>
      <c r="C21" s="9">
        <v>4500000</v>
      </c>
      <c r="D21" s="9">
        <v>4900539</v>
      </c>
      <c r="E21" s="58">
        <v>4900539</v>
      </c>
      <c r="F21" s="59">
        <v>2110080.77</v>
      </c>
      <c r="G21" s="9">
        <v>877117.68</v>
      </c>
      <c r="H21" s="9"/>
      <c r="I21" s="13"/>
      <c r="J21" s="13">
        <f t="shared" si="0"/>
        <v>0.1789839199320728</v>
      </c>
      <c r="K21" s="13">
        <f t="shared" si="1"/>
        <v>0</v>
      </c>
      <c r="L21" s="15">
        <f t="shared" si="2"/>
        <v>4023421.32</v>
      </c>
    </row>
    <row r="22" spans="2:12" ht="20.100000000000001" customHeight="1" x14ac:dyDescent="0.25">
      <c r="B22" s="7" t="s">
        <v>32</v>
      </c>
      <c r="C22" s="9">
        <v>4536598</v>
      </c>
      <c r="D22" s="9">
        <v>5796040</v>
      </c>
      <c r="E22" s="58">
        <v>4329277</v>
      </c>
      <c r="F22" s="59">
        <v>4026875.84</v>
      </c>
      <c r="G22" s="9">
        <v>1080044.2799999998</v>
      </c>
      <c r="H22" s="9"/>
      <c r="I22" s="13"/>
      <c r="J22" s="13">
        <f t="shared" si="0"/>
        <v>0.24947451502872184</v>
      </c>
      <c r="K22" s="13">
        <f t="shared" si="1"/>
        <v>0</v>
      </c>
      <c r="L22" s="15">
        <f t="shared" si="2"/>
        <v>4715995.7200000007</v>
      </c>
    </row>
    <row r="23" spans="2:12" ht="20.100000000000001" customHeight="1" x14ac:dyDescent="0.25">
      <c r="B23" s="7" t="s">
        <v>33</v>
      </c>
      <c r="C23" s="9">
        <v>12500000</v>
      </c>
      <c r="D23" s="9">
        <v>16272859</v>
      </c>
      <c r="E23" s="58">
        <v>10062124</v>
      </c>
      <c r="F23" s="59">
        <v>8090161.1800000016</v>
      </c>
      <c r="G23" s="9">
        <v>5417407.9499999993</v>
      </c>
      <c r="H23" s="9"/>
      <c r="I23" s="13"/>
      <c r="J23" s="13">
        <f t="shared" si="0"/>
        <v>0.53839606329637746</v>
      </c>
      <c r="K23" s="13">
        <f t="shared" si="1"/>
        <v>0</v>
      </c>
      <c r="L23" s="15">
        <f t="shared" si="2"/>
        <v>10855451.050000001</v>
      </c>
    </row>
    <row r="24" spans="2:12" ht="20.100000000000001" customHeight="1" x14ac:dyDescent="0.25">
      <c r="B24" s="7" t="s">
        <v>34</v>
      </c>
      <c r="C24" s="9">
        <v>7560660</v>
      </c>
      <c r="D24" s="9">
        <v>9415534</v>
      </c>
      <c r="E24" s="58">
        <v>5000000</v>
      </c>
      <c r="F24" s="59">
        <v>584082.21</v>
      </c>
      <c r="G24" s="9">
        <v>290407.90999999997</v>
      </c>
      <c r="H24" s="9"/>
      <c r="I24" s="13"/>
      <c r="J24" s="13">
        <f t="shared" si="0"/>
        <v>5.8081581999999993E-2</v>
      </c>
      <c r="K24" s="13">
        <f t="shared" si="1"/>
        <v>0</v>
      </c>
      <c r="L24" s="15">
        <f t="shared" si="2"/>
        <v>9125126.0899999999</v>
      </c>
    </row>
    <row r="25" spans="2:12" ht="20.100000000000001" customHeight="1" x14ac:dyDescent="0.25">
      <c r="B25" s="7" t="s">
        <v>35</v>
      </c>
      <c r="C25" s="9">
        <v>20995704</v>
      </c>
      <c r="D25" s="9">
        <v>20995704</v>
      </c>
      <c r="E25" s="58">
        <v>16796562</v>
      </c>
      <c r="F25" s="59">
        <v>7303088.2599999988</v>
      </c>
      <c r="G25" s="9">
        <v>5625373.7500000009</v>
      </c>
      <c r="H25" s="9"/>
      <c r="I25" s="13"/>
      <c r="J25" s="13">
        <f t="shared" si="0"/>
        <v>0.33491221298739593</v>
      </c>
      <c r="K25" s="13">
        <f t="shared" si="1"/>
        <v>0</v>
      </c>
      <c r="L25" s="15">
        <f t="shared" si="2"/>
        <v>15370330.25</v>
      </c>
    </row>
    <row r="26" spans="2:12" ht="20.100000000000001" customHeight="1" x14ac:dyDescent="0.25">
      <c r="B26" s="7" t="s">
        <v>36</v>
      </c>
      <c r="C26" s="9">
        <v>12500000</v>
      </c>
      <c r="D26" s="9">
        <v>14914687</v>
      </c>
      <c r="E26" s="58">
        <v>9999999</v>
      </c>
      <c r="F26" s="59">
        <v>3390311.6399999997</v>
      </c>
      <c r="G26" s="9">
        <v>1842485.94</v>
      </c>
      <c r="H26" s="9"/>
      <c r="I26" s="13"/>
      <c r="J26" s="13">
        <f t="shared" si="0"/>
        <v>0.18424861242486124</v>
      </c>
      <c r="K26" s="13">
        <f t="shared" si="1"/>
        <v>0</v>
      </c>
      <c r="L26" s="15">
        <f t="shared" si="2"/>
        <v>13072201.060000001</v>
      </c>
    </row>
    <row r="27" spans="2:12" ht="20.100000000000001" customHeight="1" x14ac:dyDescent="0.25">
      <c r="B27" s="7" t="s">
        <v>37</v>
      </c>
      <c r="C27" s="9">
        <v>7693328</v>
      </c>
      <c r="D27" s="9">
        <v>9640622</v>
      </c>
      <c r="E27" s="58">
        <v>6154661</v>
      </c>
      <c r="F27" s="59">
        <v>3345020.34</v>
      </c>
      <c r="G27" s="9">
        <v>1049309.99</v>
      </c>
      <c r="H27" s="9"/>
      <c r="I27" s="13"/>
      <c r="J27" s="13">
        <f t="shared" si="0"/>
        <v>0.17049029832837259</v>
      </c>
      <c r="K27" s="13">
        <f t="shared" si="1"/>
        <v>0</v>
      </c>
      <c r="L27" s="15">
        <f t="shared" si="2"/>
        <v>8591312.0099999998</v>
      </c>
    </row>
    <row r="28" spans="2:12" ht="20.100000000000001" customHeight="1" x14ac:dyDescent="0.25">
      <c r="B28" s="7" t="s">
        <v>38</v>
      </c>
      <c r="C28" s="9">
        <v>10724943</v>
      </c>
      <c r="D28" s="9">
        <v>10724943</v>
      </c>
      <c r="E28" s="58">
        <v>8579953</v>
      </c>
      <c r="F28" s="59">
        <v>6140153.6700000009</v>
      </c>
      <c r="G28" s="9">
        <v>3106924.57</v>
      </c>
      <c r="H28" s="9"/>
      <c r="I28" s="13"/>
      <c r="J28" s="13">
        <f t="shared" si="0"/>
        <v>0.36211440435629422</v>
      </c>
      <c r="K28" s="13">
        <f t="shared" si="1"/>
        <v>0</v>
      </c>
      <c r="L28" s="15">
        <f t="shared" si="2"/>
        <v>7618018.4299999997</v>
      </c>
    </row>
    <row r="29" spans="2:12" ht="20.100000000000001" customHeight="1" x14ac:dyDescent="0.25">
      <c r="B29" s="7" t="s">
        <v>39</v>
      </c>
      <c r="C29" s="9">
        <v>2259976</v>
      </c>
      <c r="D29" s="9">
        <v>2259976</v>
      </c>
      <c r="E29" s="58">
        <v>1924185</v>
      </c>
      <c r="F29" s="59">
        <v>999604</v>
      </c>
      <c r="G29" s="9">
        <v>287181.63000000006</v>
      </c>
      <c r="H29" s="9"/>
      <c r="I29" s="13"/>
      <c r="J29" s="13">
        <f t="shared" si="0"/>
        <v>0.1492484506427397</v>
      </c>
      <c r="K29" s="13">
        <f t="shared" si="1"/>
        <v>0</v>
      </c>
      <c r="L29" s="15">
        <f t="shared" si="2"/>
        <v>1972794.3699999999</v>
      </c>
    </row>
    <row r="30" spans="2:12" ht="20.100000000000001" customHeight="1" x14ac:dyDescent="0.25">
      <c r="B30" s="7" t="s">
        <v>40</v>
      </c>
      <c r="C30" s="9">
        <v>3342470</v>
      </c>
      <c r="D30" s="9">
        <v>4574544</v>
      </c>
      <c r="E30" s="58">
        <v>4574544</v>
      </c>
      <c r="F30" s="59">
        <v>2299400.2199999997</v>
      </c>
      <c r="G30" s="9">
        <v>568472.97000000009</v>
      </c>
      <c r="H30" s="9"/>
      <c r="I30" s="13"/>
      <c r="J30" s="13">
        <f t="shared" si="0"/>
        <v>0.12426877301868779</v>
      </c>
      <c r="K30" s="13">
        <f t="shared" si="1"/>
        <v>0</v>
      </c>
      <c r="L30" s="15">
        <f t="shared" si="2"/>
        <v>4006071.03</v>
      </c>
    </row>
    <row r="31" spans="2:12" ht="20.100000000000001" customHeight="1" x14ac:dyDescent="0.25">
      <c r="B31" s="7" t="s">
        <v>41</v>
      </c>
      <c r="C31" s="9">
        <v>7000000</v>
      </c>
      <c r="D31" s="9">
        <v>8344358</v>
      </c>
      <c r="E31" s="58">
        <v>5599999</v>
      </c>
      <c r="F31" s="59">
        <v>931454.03</v>
      </c>
      <c r="G31" s="9">
        <v>205741.69000000003</v>
      </c>
      <c r="H31" s="9"/>
      <c r="I31" s="13"/>
      <c r="J31" s="13">
        <f t="shared" si="0"/>
        <v>3.6739594060641804E-2</v>
      </c>
      <c r="K31" s="13">
        <f t="shared" si="1"/>
        <v>0</v>
      </c>
      <c r="L31" s="15">
        <f t="shared" si="2"/>
        <v>8138616.3099999996</v>
      </c>
    </row>
    <row r="32" spans="2:12" ht="20.100000000000001" customHeight="1" x14ac:dyDescent="0.25">
      <c r="B32" s="7" t="s">
        <v>42</v>
      </c>
      <c r="C32" s="9">
        <v>4000000</v>
      </c>
      <c r="D32" s="9">
        <v>5914440</v>
      </c>
      <c r="E32" s="58">
        <v>3205249</v>
      </c>
      <c r="F32" s="59">
        <v>604018</v>
      </c>
      <c r="G32" s="9">
        <v>330054</v>
      </c>
      <c r="H32" s="9"/>
      <c r="I32" s="13"/>
      <c r="J32" s="13">
        <f t="shared" si="0"/>
        <v>0.10297296715481387</v>
      </c>
      <c r="K32" s="13">
        <f t="shared" si="1"/>
        <v>0</v>
      </c>
      <c r="L32" s="15">
        <f t="shared" si="2"/>
        <v>5584386</v>
      </c>
    </row>
    <row r="33" spans="2:12" ht="20.100000000000001" customHeight="1" x14ac:dyDescent="0.25">
      <c r="B33" s="7" t="s">
        <v>43</v>
      </c>
      <c r="C33" s="9">
        <v>3500000</v>
      </c>
      <c r="D33" s="9">
        <v>3593969</v>
      </c>
      <c r="E33" s="58">
        <v>2799999</v>
      </c>
      <c r="F33" s="59">
        <v>880487.95</v>
      </c>
      <c r="G33" s="9">
        <v>725227.11999999988</v>
      </c>
      <c r="H33" s="9"/>
      <c r="I33" s="13"/>
      <c r="J33" s="13">
        <f t="shared" si="0"/>
        <v>0.25900977821777788</v>
      </c>
      <c r="K33" s="13">
        <f t="shared" si="1"/>
        <v>0</v>
      </c>
      <c r="L33" s="15">
        <f t="shared" si="2"/>
        <v>2868741.88</v>
      </c>
    </row>
    <row r="34" spans="2:12" ht="20.100000000000001" customHeight="1" x14ac:dyDescent="0.25">
      <c r="B34" s="7" t="s">
        <v>44</v>
      </c>
      <c r="C34" s="9">
        <v>2613060</v>
      </c>
      <c r="D34" s="9">
        <v>3788581</v>
      </c>
      <c r="E34" s="58">
        <v>3788581</v>
      </c>
      <c r="F34" s="59">
        <v>836403.99</v>
      </c>
      <c r="G34" s="9">
        <v>501359.51999999996</v>
      </c>
      <c r="H34" s="9"/>
      <c r="I34" s="13"/>
      <c r="J34" s="13">
        <f t="shared" si="0"/>
        <v>0.13233438060318625</v>
      </c>
      <c r="K34" s="13">
        <f t="shared" si="1"/>
        <v>0</v>
      </c>
      <c r="L34" s="15">
        <f t="shared" si="2"/>
        <v>3287221.48</v>
      </c>
    </row>
    <row r="35" spans="2:12" ht="20.100000000000001" customHeight="1" x14ac:dyDescent="0.25">
      <c r="B35" s="7" t="s">
        <v>45</v>
      </c>
      <c r="C35" s="9">
        <v>4563238</v>
      </c>
      <c r="D35" s="9">
        <v>5155230</v>
      </c>
      <c r="E35" s="58">
        <v>3660589</v>
      </c>
      <c r="F35" s="59">
        <v>1281393.28</v>
      </c>
      <c r="G35" s="9">
        <v>140889.19</v>
      </c>
      <c r="H35" s="9"/>
      <c r="I35" s="13"/>
      <c r="J35" s="13">
        <f t="shared" si="0"/>
        <v>3.8488120354401981E-2</v>
      </c>
      <c r="K35" s="13">
        <f t="shared" si="1"/>
        <v>0</v>
      </c>
      <c r="L35" s="15">
        <f t="shared" si="2"/>
        <v>5014340.8099999996</v>
      </c>
    </row>
    <row r="36" spans="2:12" ht="20.100000000000001" customHeight="1" x14ac:dyDescent="0.25">
      <c r="B36" s="7" t="s">
        <v>46</v>
      </c>
      <c r="C36" s="9">
        <v>4000000</v>
      </c>
      <c r="D36" s="9">
        <v>6279159</v>
      </c>
      <c r="E36" s="58">
        <v>6279159</v>
      </c>
      <c r="F36" s="59">
        <v>3518269.73</v>
      </c>
      <c r="G36" s="9">
        <v>2489878.5800000005</v>
      </c>
      <c r="H36" s="9"/>
      <c r="I36" s="13"/>
      <c r="J36" s="13">
        <f t="shared" si="0"/>
        <v>0.39653058315612022</v>
      </c>
      <c r="K36" s="13">
        <f t="shared" si="1"/>
        <v>0</v>
      </c>
      <c r="L36" s="15">
        <f t="shared" si="2"/>
        <v>3789280.4199999995</v>
      </c>
    </row>
    <row r="37" spans="2:12" ht="20.100000000000001" customHeight="1" x14ac:dyDescent="0.25">
      <c r="B37" s="7" t="s">
        <v>47</v>
      </c>
      <c r="C37" s="9">
        <v>1500000</v>
      </c>
      <c r="D37" s="9">
        <v>1500000</v>
      </c>
      <c r="E37" s="58">
        <v>1199999</v>
      </c>
      <c r="F37" s="59">
        <v>963492.49</v>
      </c>
      <c r="G37" s="9">
        <v>748694.49</v>
      </c>
      <c r="H37" s="9"/>
      <c r="I37" s="13"/>
      <c r="J37" s="13">
        <f t="shared" si="0"/>
        <v>0.62391259492716244</v>
      </c>
      <c r="K37" s="13">
        <f t="shared" si="1"/>
        <v>0</v>
      </c>
      <c r="L37" s="15">
        <f t="shared" si="2"/>
        <v>751305.51</v>
      </c>
    </row>
    <row r="38" spans="2:12" ht="20.100000000000001" customHeight="1" x14ac:dyDescent="0.25">
      <c r="B38" s="7" t="s">
        <v>48</v>
      </c>
      <c r="C38" s="9">
        <v>8500000</v>
      </c>
      <c r="D38" s="9">
        <v>12599485</v>
      </c>
      <c r="E38" s="58">
        <v>7792187</v>
      </c>
      <c r="F38" s="59">
        <v>6321382.8500000006</v>
      </c>
      <c r="G38" s="9">
        <v>2532447.6199999996</v>
      </c>
      <c r="H38" s="9"/>
      <c r="I38" s="13"/>
      <c r="J38" s="13">
        <f t="shared" si="0"/>
        <v>0.32499831177049521</v>
      </c>
      <c r="K38" s="13">
        <f t="shared" si="1"/>
        <v>0</v>
      </c>
      <c r="L38" s="15">
        <f t="shared" si="2"/>
        <v>10067037.380000001</v>
      </c>
    </row>
    <row r="39" spans="2:12" ht="20.100000000000001" customHeight="1" x14ac:dyDescent="0.25">
      <c r="B39" s="7" t="s">
        <v>49</v>
      </c>
      <c r="C39" s="9">
        <v>1092476</v>
      </c>
      <c r="D39" s="9">
        <v>1250054</v>
      </c>
      <c r="E39" s="58">
        <v>873980</v>
      </c>
      <c r="F39" s="59">
        <v>38873</v>
      </c>
      <c r="G39" s="9">
        <v>5773</v>
      </c>
      <c r="H39" s="9"/>
      <c r="I39" s="13"/>
      <c r="J39" s="13">
        <f t="shared" si="0"/>
        <v>6.6054143115403096E-3</v>
      </c>
      <c r="K39" s="13">
        <f t="shared" si="1"/>
        <v>0</v>
      </c>
      <c r="L39" s="15">
        <f t="shared" si="2"/>
        <v>1244281</v>
      </c>
    </row>
    <row r="40" spans="2:12" ht="20.100000000000001" customHeight="1" x14ac:dyDescent="0.25">
      <c r="B40" s="7" t="s">
        <v>50</v>
      </c>
      <c r="C40" s="9">
        <v>4000000</v>
      </c>
      <c r="D40" s="9">
        <v>4812583</v>
      </c>
      <c r="E40" s="58">
        <v>3199999</v>
      </c>
      <c r="F40" s="59">
        <v>649415.47</v>
      </c>
      <c r="G40" s="9">
        <v>138098.07999999999</v>
      </c>
      <c r="H40" s="9"/>
      <c r="I40" s="13"/>
      <c r="J40" s="13">
        <f t="shared" si="0"/>
        <v>4.3155663486144837E-2</v>
      </c>
      <c r="K40" s="13">
        <f t="shared" si="1"/>
        <v>0</v>
      </c>
      <c r="L40" s="15">
        <f t="shared" si="2"/>
        <v>4674484.92</v>
      </c>
    </row>
    <row r="41" spans="2:12" ht="20.100000000000001" customHeight="1" x14ac:dyDescent="0.25">
      <c r="B41" s="7" t="s">
        <v>51</v>
      </c>
      <c r="C41" s="9">
        <v>7500000</v>
      </c>
      <c r="D41" s="9">
        <v>10954162</v>
      </c>
      <c r="E41" s="58">
        <v>6605213</v>
      </c>
      <c r="F41" s="59">
        <v>3704638.3100000005</v>
      </c>
      <c r="G41" s="9">
        <v>2553028.9900000002</v>
      </c>
      <c r="H41" s="9"/>
      <c r="I41" s="13"/>
      <c r="J41" s="13">
        <f t="shared" si="0"/>
        <v>0.3865172841511697</v>
      </c>
      <c r="K41" s="13">
        <f t="shared" si="1"/>
        <v>0</v>
      </c>
      <c r="L41" s="15">
        <f t="shared" si="2"/>
        <v>8401133.0099999998</v>
      </c>
    </row>
    <row r="42" spans="2:12" ht="20.100000000000001" customHeight="1" x14ac:dyDescent="0.25">
      <c r="B42" s="7" t="s">
        <v>52</v>
      </c>
      <c r="C42" s="9">
        <v>8000000</v>
      </c>
      <c r="D42" s="9">
        <v>8000000</v>
      </c>
      <c r="E42" s="58">
        <v>6424282</v>
      </c>
      <c r="F42" s="59">
        <v>3939132.41</v>
      </c>
      <c r="G42" s="9">
        <v>430272.82999999996</v>
      </c>
      <c r="H42" s="9"/>
      <c r="I42" s="13"/>
      <c r="J42" s="13">
        <f t="shared" si="0"/>
        <v>6.6976018487357805E-2</v>
      </c>
      <c r="K42" s="13">
        <f t="shared" si="1"/>
        <v>0</v>
      </c>
      <c r="L42" s="15">
        <f t="shared" si="2"/>
        <v>7569727.1699999999</v>
      </c>
    </row>
    <row r="43" spans="2:12" ht="20.100000000000001" customHeight="1" x14ac:dyDescent="0.25">
      <c r="B43" s="7" t="s">
        <v>53</v>
      </c>
      <c r="C43" s="9">
        <v>15000000</v>
      </c>
      <c r="D43" s="9">
        <v>24624452</v>
      </c>
      <c r="E43" s="58">
        <v>16999999</v>
      </c>
      <c r="F43" s="59">
        <v>5633344.2600000007</v>
      </c>
      <c r="G43" s="9">
        <v>3346905.5100000002</v>
      </c>
      <c r="H43" s="9"/>
      <c r="I43" s="13"/>
      <c r="J43" s="13">
        <f t="shared" si="0"/>
        <v>0.19687680628687096</v>
      </c>
      <c r="K43" s="13">
        <f t="shared" si="1"/>
        <v>0</v>
      </c>
      <c r="L43" s="15">
        <f t="shared" si="2"/>
        <v>21277546.489999998</v>
      </c>
    </row>
    <row r="44" spans="2:12" ht="20.100000000000001" customHeight="1" x14ac:dyDescent="0.25">
      <c r="B44" s="7" t="s">
        <v>54</v>
      </c>
      <c r="C44" s="9">
        <v>8900000</v>
      </c>
      <c r="D44" s="9">
        <v>10396023</v>
      </c>
      <c r="E44" s="58">
        <v>7119349</v>
      </c>
      <c r="F44" s="59">
        <v>448546.45</v>
      </c>
      <c r="G44" s="9">
        <v>288918.27999999997</v>
      </c>
      <c r="H44" s="9"/>
      <c r="I44" s="13"/>
      <c r="J44" s="13">
        <f t="shared" si="0"/>
        <v>4.0582120640524855E-2</v>
      </c>
      <c r="K44" s="13">
        <f t="shared" si="1"/>
        <v>0</v>
      </c>
      <c r="L44" s="15">
        <f t="shared" si="2"/>
        <v>10107104.720000001</v>
      </c>
    </row>
    <row r="45" spans="2:12" ht="23.25" customHeight="1" x14ac:dyDescent="0.25">
      <c r="B45" s="52" t="s">
        <v>4</v>
      </c>
      <c r="C45" s="53">
        <f t="shared" ref="C45:H45" si="3">SUM(C13:C44)</f>
        <v>312800711</v>
      </c>
      <c r="D45" s="53">
        <f t="shared" si="3"/>
        <v>362893029</v>
      </c>
      <c r="E45" s="53">
        <f t="shared" si="3"/>
        <v>258720656</v>
      </c>
      <c r="F45" s="53">
        <f t="shared" si="3"/>
        <v>101564729.03999999</v>
      </c>
      <c r="G45" s="53">
        <f t="shared" si="3"/>
        <v>50854772.530000001</v>
      </c>
      <c r="H45" s="53">
        <f t="shared" si="3"/>
        <v>0</v>
      </c>
      <c r="I45" s="54">
        <f>IF(ISERROR(+#REF!/E45)=TRUE,0,++#REF!/E45)</f>
        <v>0</v>
      </c>
      <c r="J45" s="54">
        <f>IF(ISERROR(+G45/E45)=TRUE,0,++G45/E45)</f>
        <v>0.19656247520491754</v>
      </c>
      <c r="K45" s="54">
        <f>IF(ISERROR(+H45/E45)=TRUE,0,++H45/E45)</f>
        <v>0</v>
      </c>
      <c r="L45" s="55">
        <f>SUM(L13:L44)</f>
        <v>312038256.46999997</v>
      </c>
    </row>
    <row r="46" spans="2:12" x14ac:dyDescent="0.2">
      <c r="B46" s="11" t="s">
        <v>66</v>
      </c>
    </row>
    <row r="48" spans="2:12" s="20" customFormat="1" x14ac:dyDescent="0.25">
      <c r="K48" s="24"/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ht="30" x14ac:dyDescent="0.25">
      <c r="B51" s="30" t="s">
        <v>55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AL MES DE ABRIL</v>
      </c>
      <c r="K51" s="23"/>
    </row>
    <row r="52" spans="2:11" s="22" customFormat="1" x14ac:dyDescent="0.25">
      <c r="B52" s="22" t="s">
        <v>56</v>
      </c>
      <c r="C52" s="39">
        <f>+C45/$C$50</f>
        <v>312.80071099999998</v>
      </c>
      <c r="D52" s="39">
        <f>+D45/$C$50</f>
        <v>362.89302900000001</v>
      </c>
      <c r="E52" s="39">
        <f>+E45/$C$50</f>
        <v>258.72065600000002</v>
      </c>
      <c r="F52" s="39">
        <f>+F45/$C$50</f>
        <v>101.56472903999999</v>
      </c>
      <c r="G52" s="39">
        <f>+G45/$C$50</f>
        <v>50.854772529999998</v>
      </c>
      <c r="K52" s="23"/>
    </row>
    <row r="53" spans="2:11" s="22" customFormat="1" x14ac:dyDescent="0.25">
      <c r="C53" s="39"/>
      <c r="D53" s="39"/>
      <c r="E53" s="39"/>
      <c r="F53" s="39"/>
      <c r="G53" s="39"/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4"/>
  <sheetViews>
    <sheetView showGridLines="0" zoomScale="145" zoomScaleNormal="145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64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7"/>
      <c r="J10" s="87"/>
      <c r="K10" s="87"/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8</v>
      </c>
      <c r="F11" s="82" t="s">
        <v>22</v>
      </c>
      <c r="G11" s="82" t="s">
        <v>65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50.1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6" t="s">
        <v>23</v>
      </c>
      <c r="C13" s="41">
        <v>0</v>
      </c>
      <c r="D13" s="41">
        <v>0</v>
      </c>
      <c r="E13" s="62">
        <v>0</v>
      </c>
      <c r="F13" s="62">
        <v>0</v>
      </c>
      <c r="G13" s="41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0</v>
      </c>
    </row>
    <row r="14" spans="1:13" ht="20.100000000000001" customHeight="1" x14ac:dyDescent="0.25">
      <c r="B14" s="25" t="s">
        <v>25</v>
      </c>
      <c r="C14" s="42">
        <v>0</v>
      </c>
      <c r="D14" s="42">
        <v>0</v>
      </c>
      <c r="E14" s="63">
        <v>0</v>
      </c>
      <c r="F14" s="63">
        <v>0</v>
      </c>
      <c r="G14" s="42">
        <v>0</v>
      </c>
      <c r="H14" s="26"/>
      <c r="I14" s="27"/>
      <c r="J14" s="13">
        <f t="shared" ref="J14:J16" si="0">IF(ISERROR(+G14/E14)=TRUE,0,++G14/E14)</f>
        <v>0</v>
      </c>
      <c r="K14" s="13">
        <f t="shared" ref="K14:K16" si="1">IF(ISERROR(+H14/E14)=TRUE,0,++H14/E14)</f>
        <v>0</v>
      </c>
      <c r="L14" s="15">
        <f t="shared" ref="L14:L16" si="2">+D14-G14</f>
        <v>0</v>
      </c>
    </row>
    <row r="15" spans="1:13" ht="20.100000000000001" customHeight="1" x14ac:dyDescent="0.25">
      <c r="B15" s="25" t="s">
        <v>59</v>
      </c>
      <c r="C15" s="42">
        <v>0</v>
      </c>
      <c r="D15" s="42">
        <v>0</v>
      </c>
      <c r="E15" s="63">
        <v>0</v>
      </c>
      <c r="F15" s="63">
        <v>0</v>
      </c>
      <c r="G15" s="42">
        <v>0</v>
      </c>
      <c r="H15" s="26"/>
      <c r="I15" s="27"/>
      <c r="J15" s="13">
        <f t="shared" si="0"/>
        <v>0</v>
      </c>
      <c r="K15" s="13">
        <f t="shared" si="1"/>
        <v>0</v>
      </c>
      <c r="L15" s="15">
        <f t="shared" si="2"/>
        <v>0</v>
      </c>
    </row>
    <row r="16" spans="1:13" ht="20.100000000000001" customHeight="1" x14ac:dyDescent="0.25">
      <c r="B16" s="25" t="s">
        <v>38</v>
      </c>
      <c r="C16" s="42">
        <v>0</v>
      </c>
      <c r="D16" s="42">
        <v>0</v>
      </c>
      <c r="E16" s="63">
        <v>0</v>
      </c>
      <c r="F16" s="63">
        <v>0</v>
      </c>
      <c r="G16" s="42">
        <v>0</v>
      </c>
      <c r="H16" s="26"/>
      <c r="I16" s="27"/>
      <c r="J16" s="13">
        <f t="shared" si="0"/>
        <v>0</v>
      </c>
      <c r="K16" s="13">
        <f t="shared" si="1"/>
        <v>0</v>
      </c>
      <c r="L16" s="15">
        <f t="shared" si="2"/>
        <v>0</v>
      </c>
    </row>
    <row r="17" spans="2:12" ht="20.100000000000001" customHeight="1" x14ac:dyDescent="0.25">
      <c r="B17" s="7" t="s">
        <v>47</v>
      </c>
      <c r="C17" s="43">
        <v>153071449</v>
      </c>
      <c r="D17" s="42">
        <v>211340307</v>
      </c>
      <c r="E17" s="63">
        <v>153071449</v>
      </c>
      <c r="F17" s="64">
        <v>5752016.8999999994</v>
      </c>
      <c r="G17" s="43">
        <v>1517575.8199999998</v>
      </c>
      <c r="H17" s="9"/>
      <c r="I17" s="13"/>
      <c r="J17" s="13">
        <f t="shared" ref="J17:J18" si="3">IF(ISERROR(+G17/E17)=TRUE,0,++G17/E17)</f>
        <v>9.9141664230277191E-3</v>
      </c>
      <c r="K17" s="13">
        <f t="shared" ref="K17:K18" si="4">IF(ISERROR(+H17/E17)=TRUE,0,++H17/E17)</f>
        <v>0</v>
      </c>
      <c r="L17" s="15">
        <f t="shared" ref="L17:L18" si="5">+D17-G17</f>
        <v>209822731.18000001</v>
      </c>
    </row>
    <row r="18" spans="2:12" ht="20.100000000000001" customHeight="1" x14ac:dyDescent="0.25">
      <c r="B18" s="7" t="s">
        <v>51</v>
      </c>
      <c r="C18" s="43">
        <v>0</v>
      </c>
      <c r="D18" s="43">
        <v>0</v>
      </c>
      <c r="E18" s="64">
        <v>0</v>
      </c>
      <c r="F18" s="64">
        <v>0</v>
      </c>
      <c r="G18" s="43">
        <v>0</v>
      </c>
      <c r="H18" s="9"/>
      <c r="I18" s="13">
        <f>IF(ISERROR(+#REF!/E18)=TRUE,0,++#REF!/E18)</f>
        <v>0</v>
      </c>
      <c r="J18" s="13">
        <f t="shared" si="3"/>
        <v>0</v>
      </c>
      <c r="K18" s="13">
        <f t="shared" si="4"/>
        <v>0</v>
      </c>
      <c r="L18" s="15">
        <f t="shared" si="5"/>
        <v>0</v>
      </c>
    </row>
    <row r="19" spans="2:12" ht="20.100000000000001" customHeight="1" x14ac:dyDescent="0.25">
      <c r="B19" s="7" t="s">
        <v>52</v>
      </c>
      <c r="C19" s="43">
        <v>0</v>
      </c>
      <c r="D19" s="43">
        <v>0</v>
      </c>
      <c r="E19" s="64">
        <v>0</v>
      </c>
      <c r="F19" s="64">
        <v>0</v>
      </c>
      <c r="G19" s="43">
        <v>0</v>
      </c>
      <c r="H19" s="9"/>
      <c r="I19" s="13">
        <f>IF(ISERROR(+#REF!/E19)=TRUE,0,++#REF!/E19)</f>
        <v>0</v>
      </c>
      <c r="J19" s="13">
        <f>IF(ISERROR(+G19/E19)=TRUE,0,++G19/E19)</f>
        <v>0</v>
      </c>
      <c r="K19" s="13">
        <f>IF(ISERROR(+H19/E19)=TRUE,0,++H19/E19)</f>
        <v>0</v>
      </c>
      <c r="L19" s="15">
        <f>+D19-G19</f>
        <v>0</v>
      </c>
    </row>
    <row r="20" spans="2:12" ht="23.25" customHeight="1" x14ac:dyDescent="0.25">
      <c r="B20" s="52" t="s">
        <v>4</v>
      </c>
      <c r="C20" s="65">
        <f t="shared" ref="C20:H20" si="6">SUM(C13:C19)</f>
        <v>153071449</v>
      </c>
      <c r="D20" s="65">
        <f t="shared" si="6"/>
        <v>211340307</v>
      </c>
      <c r="E20" s="65">
        <f t="shared" si="6"/>
        <v>153071449</v>
      </c>
      <c r="F20" s="65">
        <f t="shared" si="6"/>
        <v>5752016.8999999994</v>
      </c>
      <c r="G20" s="65">
        <f t="shared" si="6"/>
        <v>1517575.8199999998</v>
      </c>
      <c r="H20" s="53">
        <f t="shared" si="6"/>
        <v>0</v>
      </c>
      <c r="I20" s="54">
        <f>IF(ISERROR(+#REF!/E20)=TRUE,0,++#REF!/E20)</f>
        <v>0</v>
      </c>
      <c r="J20" s="54">
        <f>IF(ISERROR(+G20/E20)=TRUE,0,++G20/E20)</f>
        <v>9.9141664230277191E-3</v>
      </c>
      <c r="K20" s="54">
        <f>IF(ISERROR(+H20/E20)=TRUE,0,++H20/E20)</f>
        <v>0</v>
      </c>
      <c r="L20" s="55">
        <f>SUM(L13:L19)</f>
        <v>209822731.18000001</v>
      </c>
    </row>
    <row r="21" spans="2:12" x14ac:dyDescent="0.2">
      <c r="B21" s="11" t="s">
        <v>66</v>
      </c>
    </row>
    <row r="22" spans="2:12" s="20" customFormat="1" x14ac:dyDescent="0.25">
      <c r="K22" s="24"/>
    </row>
    <row r="23" spans="2:12" s="20" customFormat="1" x14ac:dyDescent="0.25">
      <c r="K23" s="24"/>
    </row>
    <row r="24" spans="2:12" s="22" customFormat="1" x14ac:dyDescent="0.25">
      <c r="K24" s="23"/>
    </row>
    <row r="25" spans="2:12" s="22" customFormat="1" x14ac:dyDescent="0.25">
      <c r="B25" s="22">
        <v>1000000</v>
      </c>
      <c r="K25" s="23"/>
    </row>
    <row r="26" spans="2:12" s="22" customFormat="1" ht="30" x14ac:dyDescent="0.25">
      <c r="B26" s="30" t="s">
        <v>55</v>
      </c>
      <c r="C26" s="30" t="s">
        <v>3</v>
      </c>
      <c r="D26" s="30" t="s">
        <v>2</v>
      </c>
      <c r="E26" s="31" t="s">
        <v>18</v>
      </c>
      <c r="F26" s="31" t="s">
        <v>57</v>
      </c>
      <c r="G26" s="31" t="str">
        <f>MID(G11,1,25)</f>
        <v>DEVENGADO
AL MES DE ABRIL</v>
      </c>
      <c r="K26" s="23"/>
    </row>
    <row r="27" spans="2:12" s="22" customFormat="1" x14ac:dyDescent="0.25">
      <c r="B27" s="22" t="s">
        <v>56</v>
      </c>
      <c r="C27" s="39">
        <f>+C20/$B$25</f>
        <v>153.071449</v>
      </c>
      <c r="D27" s="39">
        <f t="shared" ref="D27:G27" si="7">+D20/$B$25</f>
        <v>211.340307</v>
      </c>
      <c r="E27" s="39">
        <f t="shared" si="7"/>
        <v>153.071449</v>
      </c>
      <c r="F27" s="39">
        <f t="shared" si="7"/>
        <v>5.7520168999999992</v>
      </c>
      <c r="G27" s="39">
        <f t="shared" si="7"/>
        <v>1.5175758199999998</v>
      </c>
      <c r="K27" s="23"/>
    </row>
    <row r="28" spans="2:12" s="22" customFormat="1" x14ac:dyDescent="0.25">
      <c r="C28" s="39"/>
      <c r="D28" s="39"/>
      <c r="E28" s="39"/>
      <c r="F28" s="39"/>
      <c r="G28" s="39"/>
      <c r="K28" s="23"/>
    </row>
    <row r="29" spans="2:12" s="22" customFormat="1" x14ac:dyDescent="0.25">
      <c r="C29" s="39"/>
      <c r="D29" s="39"/>
      <c r="E29" s="39"/>
      <c r="F29" s="39"/>
      <c r="G29" s="39"/>
      <c r="K29" s="23"/>
    </row>
    <row r="30" spans="2:12" s="22" customFormat="1" x14ac:dyDescent="0.25">
      <c r="C30" s="39"/>
      <c r="D30" s="39"/>
      <c r="E30" s="39"/>
      <c r="F30" s="39"/>
      <c r="G30" s="39"/>
      <c r="K30" s="23"/>
    </row>
    <row r="31" spans="2:12" s="22" customFormat="1" x14ac:dyDescent="0.25">
      <c r="K31" s="23"/>
    </row>
    <row r="32" spans="2:12" s="22" customFormat="1" x14ac:dyDescent="0.25">
      <c r="K32" s="23"/>
    </row>
    <row r="33" spans="11:11" s="22" customFormat="1" x14ac:dyDescent="0.25">
      <c r="K33" s="23"/>
    </row>
    <row r="34" spans="11:11" s="22" customFormat="1" x14ac:dyDescent="0.25">
      <c r="K34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9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74.71093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64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7"/>
      <c r="J10" s="87"/>
      <c r="K10" s="87"/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8</v>
      </c>
      <c r="F11" s="82" t="s">
        <v>22</v>
      </c>
      <c r="G11" s="82" t="s">
        <v>65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50.1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17" t="s">
        <v>23</v>
      </c>
      <c r="C13" s="44">
        <v>0</v>
      </c>
      <c r="D13" s="44">
        <v>5202218</v>
      </c>
      <c r="E13" s="60">
        <v>2621218</v>
      </c>
      <c r="F13" s="60">
        <v>0</v>
      </c>
      <c r="G13" s="41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5202218</v>
      </c>
    </row>
    <row r="14" spans="1:13" ht="20.100000000000001" customHeight="1" x14ac:dyDescent="0.25">
      <c r="B14" s="29" t="s">
        <v>24</v>
      </c>
      <c r="C14" s="45">
        <v>0</v>
      </c>
      <c r="D14" s="45">
        <v>3831990</v>
      </c>
      <c r="E14" s="61">
        <v>3481990</v>
      </c>
      <c r="F14" s="61">
        <v>1918287.96</v>
      </c>
      <c r="G14" s="42">
        <v>800914.14</v>
      </c>
      <c r="H14" s="26"/>
      <c r="I14" s="27"/>
      <c r="J14" s="27">
        <f t="shared" ref="J14:J44" si="0">IF(ISERROR(+G14/E14)=TRUE,0,++G14/E14)</f>
        <v>0.2300162091217953</v>
      </c>
      <c r="K14" s="27">
        <f t="shared" ref="K14:K44" si="1">IF(ISERROR(+H14/E14)=TRUE,0,++H14/E14)</f>
        <v>0</v>
      </c>
      <c r="L14" s="28">
        <f t="shared" ref="L14:L44" si="2">+D14-G14</f>
        <v>3031075.86</v>
      </c>
    </row>
    <row r="15" spans="1:13" ht="20.100000000000001" customHeight="1" x14ac:dyDescent="0.25">
      <c r="B15" s="29" t="s">
        <v>25</v>
      </c>
      <c r="C15" s="45">
        <v>0</v>
      </c>
      <c r="D15" s="45">
        <v>11985115</v>
      </c>
      <c r="E15" s="61">
        <v>10631766</v>
      </c>
      <c r="F15" s="61">
        <v>4735752.2300000004</v>
      </c>
      <c r="G15" s="42">
        <v>3137784.7</v>
      </c>
      <c r="H15" s="26"/>
      <c r="I15" s="27"/>
      <c r="J15" s="27">
        <f t="shared" si="0"/>
        <v>0.29513297226443852</v>
      </c>
      <c r="K15" s="27">
        <f t="shared" si="1"/>
        <v>0</v>
      </c>
      <c r="L15" s="28">
        <f t="shared" si="2"/>
        <v>8847330.3000000007</v>
      </c>
    </row>
    <row r="16" spans="1:13" ht="20.100000000000001" customHeight="1" x14ac:dyDescent="0.25">
      <c r="B16" s="29" t="s">
        <v>26</v>
      </c>
      <c r="C16" s="45">
        <v>0</v>
      </c>
      <c r="D16" s="45">
        <v>8914989</v>
      </c>
      <c r="E16" s="61">
        <v>8190973</v>
      </c>
      <c r="F16" s="61">
        <v>2125172.37</v>
      </c>
      <c r="G16" s="42">
        <v>489021.89</v>
      </c>
      <c r="H16" s="26"/>
      <c r="I16" s="27"/>
      <c r="J16" s="27">
        <f t="shared" si="0"/>
        <v>5.9702539612815228E-2</v>
      </c>
      <c r="K16" s="27">
        <f t="shared" si="1"/>
        <v>0</v>
      </c>
      <c r="L16" s="28">
        <f t="shared" si="2"/>
        <v>8425967.1099999994</v>
      </c>
    </row>
    <row r="17" spans="2:12" ht="20.100000000000001" customHeight="1" x14ac:dyDescent="0.25">
      <c r="B17" s="29" t="s">
        <v>27</v>
      </c>
      <c r="C17" s="45">
        <v>0</v>
      </c>
      <c r="D17" s="45">
        <v>1994642</v>
      </c>
      <c r="E17" s="61">
        <v>1994642</v>
      </c>
      <c r="F17" s="61">
        <v>943758.37</v>
      </c>
      <c r="G17" s="42">
        <v>494652.1</v>
      </c>
      <c r="H17" s="26"/>
      <c r="I17" s="27"/>
      <c r="J17" s="27">
        <f t="shared" si="0"/>
        <v>0.24799041632533556</v>
      </c>
      <c r="K17" s="27">
        <f t="shared" si="1"/>
        <v>0</v>
      </c>
      <c r="L17" s="28">
        <f t="shared" si="2"/>
        <v>1499989.9</v>
      </c>
    </row>
    <row r="18" spans="2:12" ht="20.100000000000001" customHeight="1" x14ac:dyDescent="0.25">
      <c r="B18" s="29" t="s">
        <v>28</v>
      </c>
      <c r="C18" s="45">
        <v>0</v>
      </c>
      <c r="D18" s="45">
        <v>23527133</v>
      </c>
      <c r="E18" s="61">
        <v>14517099</v>
      </c>
      <c r="F18" s="61">
        <v>7672575.5100000007</v>
      </c>
      <c r="G18" s="42">
        <v>4487325.03</v>
      </c>
      <c r="H18" s="26"/>
      <c r="I18" s="27"/>
      <c r="J18" s="27">
        <f t="shared" si="0"/>
        <v>0.30910618092499059</v>
      </c>
      <c r="K18" s="27">
        <f t="shared" si="1"/>
        <v>0</v>
      </c>
      <c r="L18" s="28">
        <f t="shared" si="2"/>
        <v>19039807.969999999</v>
      </c>
    </row>
    <row r="19" spans="2:12" ht="20.100000000000001" customHeight="1" x14ac:dyDescent="0.25">
      <c r="B19" s="29" t="s">
        <v>29</v>
      </c>
      <c r="C19" s="45">
        <v>0</v>
      </c>
      <c r="D19" s="45">
        <v>20095141</v>
      </c>
      <c r="E19" s="61">
        <v>20095141</v>
      </c>
      <c r="F19" s="61">
        <v>14088974.719999999</v>
      </c>
      <c r="G19" s="42">
        <v>6155561.8300000001</v>
      </c>
      <c r="H19" s="26"/>
      <c r="I19" s="27"/>
      <c r="J19" s="27">
        <f t="shared" si="0"/>
        <v>0.30632090762637593</v>
      </c>
      <c r="K19" s="27">
        <f t="shared" si="1"/>
        <v>0</v>
      </c>
      <c r="L19" s="28">
        <f t="shared" si="2"/>
        <v>13939579.17</v>
      </c>
    </row>
    <row r="20" spans="2:12" ht="20.100000000000001" customHeight="1" x14ac:dyDescent="0.25">
      <c r="B20" s="29" t="s">
        <v>30</v>
      </c>
      <c r="C20" s="45">
        <v>0</v>
      </c>
      <c r="D20" s="45">
        <v>24818379</v>
      </c>
      <c r="E20" s="61">
        <v>24818379</v>
      </c>
      <c r="F20" s="61">
        <v>11519135.529999997</v>
      </c>
      <c r="G20" s="42">
        <v>6329368.1500000013</v>
      </c>
      <c r="H20" s="26"/>
      <c r="I20" s="27"/>
      <c r="J20" s="27">
        <f t="shared" si="0"/>
        <v>0.2550274596902562</v>
      </c>
      <c r="K20" s="27">
        <f t="shared" si="1"/>
        <v>0</v>
      </c>
      <c r="L20" s="28">
        <f t="shared" si="2"/>
        <v>18489010.849999998</v>
      </c>
    </row>
    <row r="21" spans="2:12" ht="20.100000000000001" customHeight="1" x14ac:dyDescent="0.25">
      <c r="B21" s="29" t="s">
        <v>31</v>
      </c>
      <c r="C21" s="45">
        <v>0</v>
      </c>
      <c r="D21" s="45">
        <v>3635440</v>
      </c>
      <c r="E21" s="61">
        <v>3635440</v>
      </c>
      <c r="F21" s="61">
        <v>1646605.21</v>
      </c>
      <c r="G21" s="42">
        <v>811360.82999999984</v>
      </c>
      <c r="H21" s="26"/>
      <c r="I21" s="27"/>
      <c r="J21" s="27">
        <f t="shared" si="0"/>
        <v>0.22318091620271543</v>
      </c>
      <c r="K21" s="27">
        <f t="shared" si="1"/>
        <v>0</v>
      </c>
      <c r="L21" s="28">
        <f t="shared" si="2"/>
        <v>2824079.17</v>
      </c>
    </row>
    <row r="22" spans="2:12" ht="20.100000000000001" customHeight="1" x14ac:dyDescent="0.25">
      <c r="B22" s="29" t="s">
        <v>32</v>
      </c>
      <c r="C22" s="45">
        <v>0</v>
      </c>
      <c r="D22" s="45">
        <v>8763726</v>
      </c>
      <c r="E22" s="61">
        <v>8763726</v>
      </c>
      <c r="F22" s="61">
        <v>3400331.19</v>
      </c>
      <c r="G22" s="42">
        <v>1775688.9399999995</v>
      </c>
      <c r="H22" s="26"/>
      <c r="I22" s="27"/>
      <c r="J22" s="27">
        <f t="shared" si="0"/>
        <v>0.20261803484043198</v>
      </c>
      <c r="K22" s="27">
        <f t="shared" si="1"/>
        <v>0</v>
      </c>
      <c r="L22" s="28">
        <f t="shared" si="2"/>
        <v>6988037.0600000005</v>
      </c>
    </row>
    <row r="23" spans="2:12" ht="20.100000000000001" customHeight="1" x14ac:dyDescent="0.25">
      <c r="B23" s="29" t="s">
        <v>33</v>
      </c>
      <c r="C23" s="45">
        <v>0</v>
      </c>
      <c r="D23" s="45">
        <v>28821072</v>
      </c>
      <c r="E23" s="61">
        <v>24967490</v>
      </c>
      <c r="F23" s="61">
        <v>11013620.249999998</v>
      </c>
      <c r="G23" s="42">
        <v>5055862.13</v>
      </c>
      <c r="H23" s="26"/>
      <c r="I23" s="27"/>
      <c r="J23" s="27">
        <f t="shared" si="0"/>
        <v>0.20249781335648878</v>
      </c>
      <c r="K23" s="27">
        <f t="shared" si="1"/>
        <v>0</v>
      </c>
      <c r="L23" s="28">
        <f t="shared" si="2"/>
        <v>23765209.870000001</v>
      </c>
    </row>
    <row r="24" spans="2:12" ht="20.100000000000001" customHeight="1" x14ac:dyDescent="0.25">
      <c r="B24" s="29" t="s">
        <v>34</v>
      </c>
      <c r="C24" s="45">
        <v>0</v>
      </c>
      <c r="D24" s="45">
        <v>34459590</v>
      </c>
      <c r="E24" s="61">
        <v>29042886</v>
      </c>
      <c r="F24" s="61">
        <v>14506846.100000003</v>
      </c>
      <c r="G24" s="42">
        <v>5309496.45</v>
      </c>
      <c r="H24" s="26"/>
      <c r="I24" s="27"/>
      <c r="J24" s="27">
        <f t="shared" si="0"/>
        <v>0.18281573153577094</v>
      </c>
      <c r="K24" s="27">
        <f t="shared" si="1"/>
        <v>0</v>
      </c>
      <c r="L24" s="28">
        <f t="shared" si="2"/>
        <v>29150093.550000001</v>
      </c>
    </row>
    <row r="25" spans="2:12" ht="20.100000000000001" customHeight="1" x14ac:dyDescent="0.25">
      <c r="B25" s="29" t="s">
        <v>35</v>
      </c>
      <c r="C25" s="45">
        <v>0</v>
      </c>
      <c r="D25" s="45">
        <v>40848378</v>
      </c>
      <c r="E25" s="61">
        <v>29430697</v>
      </c>
      <c r="F25" s="61">
        <v>21365681.09</v>
      </c>
      <c r="G25" s="42">
        <v>2851977.0300000003</v>
      </c>
      <c r="H25" s="26"/>
      <c r="I25" s="27"/>
      <c r="J25" s="27">
        <f t="shared" si="0"/>
        <v>9.6904841567292829E-2</v>
      </c>
      <c r="K25" s="27">
        <f t="shared" si="1"/>
        <v>0</v>
      </c>
      <c r="L25" s="28">
        <f t="shared" si="2"/>
        <v>37996400.969999999</v>
      </c>
    </row>
    <row r="26" spans="2:12" ht="20.100000000000001" customHeight="1" x14ac:dyDescent="0.25">
      <c r="B26" s="29" t="s">
        <v>36</v>
      </c>
      <c r="C26" s="45">
        <v>0</v>
      </c>
      <c r="D26" s="45">
        <v>33887159</v>
      </c>
      <c r="E26" s="61">
        <v>23103785</v>
      </c>
      <c r="F26" s="61">
        <v>13251818.790000001</v>
      </c>
      <c r="G26" s="42">
        <v>3275550.4599999995</v>
      </c>
      <c r="H26" s="26"/>
      <c r="I26" s="27"/>
      <c r="J26" s="27">
        <f t="shared" si="0"/>
        <v>0.14177549089900202</v>
      </c>
      <c r="K26" s="27">
        <f t="shared" si="1"/>
        <v>0</v>
      </c>
      <c r="L26" s="28">
        <f t="shared" si="2"/>
        <v>30611608.539999999</v>
      </c>
    </row>
    <row r="27" spans="2:12" ht="20.100000000000001" customHeight="1" x14ac:dyDescent="0.25">
      <c r="B27" s="29" t="s">
        <v>37</v>
      </c>
      <c r="C27" s="45">
        <v>0</v>
      </c>
      <c r="D27" s="45">
        <v>8092895</v>
      </c>
      <c r="E27" s="61">
        <v>8091395</v>
      </c>
      <c r="F27" s="61">
        <v>4545491.53</v>
      </c>
      <c r="G27" s="42">
        <v>1414200.7000000002</v>
      </c>
      <c r="H27" s="26"/>
      <c r="I27" s="27"/>
      <c r="J27" s="27">
        <f t="shared" si="0"/>
        <v>0.17477835404154662</v>
      </c>
      <c r="K27" s="27">
        <f t="shared" si="1"/>
        <v>0</v>
      </c>
      <c r="L27" s="28">
        <f t="shared" si="2"/>
        <v>6678694.2999999998</v>
      </c>
    </row>
    <row r="28" spans="2:12" ht="20.100000000000001" customHeight="1" x14ac:dyDescent="0.25">
      <c r="B28" s="29" t="s">
        <v>38</v>
      </c>
      <c r="C28" s="45">
        <v>0</v>
      </c>
      <c r="D28" s="45">
        <v>6567901</v>
      </c>
      <c r="E28" s="61">
        <v>5552679</v>
      </c>
      <c r="F28" s="61">
        <v>1423509.63</v>
      </c>
      <c r="G28" s="42">
        <v>370236.37</v>
      </c>
      <c r="H28" s="26"/>
      <c r="I28" s="27"/>
      <c r="J28" s="27">
        <f t="shared" si="0"/>
        <v>6.6677070653643047E-2</v>
      </c>
      <c r="K28" s="27">
        <f t="shared" si="1"/>
        <v>0</v>
      </c>
      <c r="L28" s="28">
        <f t="shared" si="2"/>
        <v>6197664.6299999999</v>
      </c>
    </row>
    <row r="29" spans="2:12" ht="20.100000000000001" customHeight="1" x14ac:dyDescent="0.25">
      <c r="B29" s="29" t="s">
        <v>39</v>
      </c>
      <c r="C29" s="45">
        <v>0</v>
      </c>
      <c r="D29" s="45">
        <v>5228251</v>
      </c>
      <c r="E29" s="61">
        <v>4179088</v>
      </c>
      <c r="F29" s="61">
        <v>1327624.5899999999</v>
      </c>
      <c r="G29" s="42">
        <v>485128.23</v>
      </c>
      <c r="H29" s="26"/>
      <c r="I29" s="27"/>
      <c r="J29" s="27">
        <f t="shared" si="0"/>
        <v>0.11608471274115309</v>
      </c>
      <c r="K29" s="27">
        <f t="shared" si="1"/>
        <v>0</v>
      </c>
      <c r="L29" s="28">
        <f t="shared" si="2"/>
        <v>4743122.7699999996</v>
      </c>
    </row>
    <row r="30" spans="2:12" ht="20.100000000000001" customHeight="1" x14ac:dyDescent="0.25">
      <c r="B30" s="29" t="s">
        <v>40</v>
      </c>
      <c r="C30" s="45">
        <v>0</v>
      </c>
      <c r="D30" s="45">
        <v>3612929</v>
      </c>
      <c r="E30" s="61">
        <v>3612929</v>
      </c>
      <c r="F30" s="61">
        <v>1683017.2799999998</v>
      </c>
      <c r="G30" s="42">
        <v>873237.95</v>
      </c>
      <c r="H30" s="26"/>
      <c r="I30" s="27"/>
      <c r="J30" s="27">
        <f t="shared" si="0"/>
        <v>0.2416980654754079</v>
      </c>
      <c r="K30" s="27">
        <f t="shared" si="1"/>
        <v>0</v>
      </c>
      <c r="L30" s="28">
        <f t="shared" si="2"/>
        <v>2739691.05</v>
      </c>
    </row>
    <row r="31" spans="2:12" ht="20.100000000000001" customHeight="1" x14ac:dyDescent="0.25">
      <c r="B31" s="29" t="s">
        <v>41</v>
      </c>
      <c r="C31" s="45">
        <v>0</v>
      </c>
      <c r="D31" s="45">
        <v>14348702</v>
      </c>
      <c r="E31" s="61">
        <v>14337002</v>
      </c>
      <c r="F31" s="61">
        <v>7522059.9600000018</v>
      </c>
      <c r="G31" s="42">
        <v>1142560.7199999997</v>
      </c>
      <c r="H31" s="26"/>
      <c r="I31" s="27"/>
      <c r="J31" s="27">
        <f t="shared" si="0"/>
        <v>7.9693140867246839E-2</v>
      </c>
      <c r="K31" s="27">
        <f t="shared" si="1"/>
        <v>0</v>
      </c>
      <c r="L31" s="28">
        <f t="shared" si="2"/>
        <v>13206141.280000001</v>
      </c>
    </row>
    <row r="32" spans="2:12" ht="20.100000000000001" customHeight="1" x14ac:dyDescent="0.25">
      <c r="B32" s="29" t="s">
        <v>42</v>
      </c>
      <c r="C32" s="45">
        <v>0</v>
      </c>
      <c r="D32" s="45">
        <v>5347936</v>
      </c>
      <c r="E32" s="61">
        <v>5280060</v>
      </c>
      <c r="F32" s="61">
        <v>3569473.72</v>
      </c>
      <c r="G32" s="42">
        <v>1310935.4800000002</v>
      </c>
      <c r="H32" s="26"/>
      <c r="I32" s="27"/>
      <c r="J32" s="27">
        <f t="shared" si="0"/>
        <v>0.2482804134801499</v>
      </c>
      <c r="K32" s="27">
        <f t="shared" si="1"/>
        <v>0</v>
      </c>
      <c r="L32" s="28">
        <f t="shared" si="2"/>
        <v>4037000.5199999996</v>
      </c>
    </row>
    <row r="33" spans="2:12" ht="20.100000000000001" customHeight="1" x14ac:dyDescent="0.25">
      <c r="B33" s="29" t="s">
        <v>43</v>
      </c>
      <c r="C33" s="45">
        <v>0</v>
      </c>
      <c r="D33" s="45">
        <v>2690619</v>
      </c>
      <c r="E33" s="61">
        <v>2690619</v>
      </c>
      <c r="F33" s="61">
        <v>1073923.76</v>
      </c>
      <c r="G33" s="42">
        <v>402501.39999999997</v>
      </c>
      <c r="H33" s="26"/>
      <c r="I33" s="27"/>
      <c r="J33" s="27">
        <f t="shared" si="0"/>
        <v>0.14959434985035042</v>
      </c>
      <c r="K33" s="27">
        <f t="shared" si="1"/>
        <v>0</v>
      </c>
      <c r="L33" s="28">
        <f t="shared" si="2"/>
        <v>2288117.6</v>
      </c>
    </row>
    <row r="34" spans="2:12" ht="20.100000000000001" customHeight="1" x14ac:dyDescent="0.25">
      <c r="B34" s="29" t="s">
        <v>44</v>
      </c>
      <c r="C34" s="45">
        <v>0</v>
      </c>
      <c r="D34" s="45">
        <v>11540903</v>
      </c>
      <c r="E34" s="61">
        <v>11540903</v>
      </c>
      <c r="F34" s="61">
        <v>4506702.38</v>
      </c>
      <c r="G34" s="42">
        <v>1889323.26</v>
      </c>
      <c r="H34" s="26"/>
      <c r="I34" s="27"/>
      <c r="J34" s="27">
        <f t="shared" si="0"/>
        <v>0.16370670995155231</v>
      </c>
      <c r="K34" s="27">
        <f t="shared" si="1"/>
        <v>0</v>
      </c>
      <c r="L34" s="28">
        <f t="shared" si="2"/>
        <v>9651579.7400000002</v>
      </c>
    </row>
    <row r="35" spans="2:12" ht="20.100000000000001" customHeight="1" x14ac:dyDescent="0.25">
      <c r="B35" s="29" t="s">
        <v>45</v>
      </c>
      <c r="C35" s="45">
        <v>0</v>
      </c>
      <c r="D35" s="45">
        <v>5304523</v>
      </c>
      <c r="E35" s="61">
        <v>5304523</v>
      </c>
      <c r="F35" s="61">
        <v>1752640.5199999998</v>
      </c>
      <c r="G35" s="42">
        <v>548262.80000000016</v>
      </c>
      <c r="H35" s="26"/>
      <c r="I35" s="27"/>
      <c r="J35" s="27">
        <f t="shared" si="0"/>
        <v>0.10335760632954182</v>
      </c>
      <c r="K35" s="27">
        <f t="shared" si="1"/>
        <v>0</v>
      </c>
      <c r="L35" s="28">
        <f t="shared" si="2"/>
        <v>4756260.2</v>
      </c>
    </row>
    <row r="36" spans="2:12" ht="20.100000000000001" customHeight="1" x14ac:dyDescent="0.25">
      <c r="B36" s="29" t="s">
        <v>58</v>
      </c>
      <c r="C36" s="45">
        <v>0</v>
      </c>
      <c r="D36" s="45">
        <v>0</v>
      </c>
      <c r="E36" s="61">
        <v>0</v>
      </c>
      <c r="F36" s="61">
        <v>0</v>
      </c>
      <c r="G36" s="42">
        <v>0</v>
      </c>
      <c r="H36" s="26"/>
      <c r="I36" s="27"/>
      <c r="J36" s="27">
        <f t="shared" si="0"/>
        <v>0</v>
      </c>
      <c r="K36" s="27">
        <f t="shared" si="1"/>
        <v>0</v>
      </c>
      <c r="L36" s="28">
        <f t="shared" si="2"/>
        <v>0</v>
      </c>
    </row>
    <row r="37" spans="2:12" ht="20.100000000000001" customHeight="1" x14ac:dyDescent="0.25">
      <c r="B37" s="29" t="s">
        <v>47</v>
      </c>
      <c r="C37" s="45">
        <v>0</v>
      </c>
      <c r="D37" s="45">
        <v>0</v>
      </c>
      <c r="E37" s="61">
        <v>0</v>
      </c>
      <c r="F37" s="61">
        <v>0</v>
      </c>
      <c r="G37" s="42">
        <v>0</v>
      </c>
      <c r="H37" s="26"/>
      <c r="I37" s="27"/>
      <c r="J37" s="27">
        <f t="shared" ref="J37:J39" si="3">IF(ISERROR(+G37/E37)=TRUE,0,++G37/E37)</f>
        <v>0</v>
      </c>
      <c r="K37" s="27">
        <f t="shared" ref="K37:K39" si="4">IF(ISERROR(+H37/E37)=TRUE,0,++H37/E37)</f>
        <v>0</v>
      </c>
      <c r="L37" s="28">
        <f t="shared" ref="L37:L39" si="5">+D37-G37</f>
        <v>0</v>
      </c>
    </row>
    <row r="38" spans="2:12" ht="20.100000000000001" customHeight="1" x14ac:dyDescent="0.25">
      <c r="B38" s="29" t="s">
        <v>48</v>
      </c>
      <c r="C38" s="45">
        <v>0</v>
      </c>
      <c r="D38" s="45">
        <v>37972074</v>
      </c>
      <c r="E38" s="61">
        <v>27651282</v>
      </c>
      <c r="F38" s="61">
        <v>13332677.229999995</v>
      </c>
      <c r="G38" s="42">
        <v>4081384.1100000008</v>
      </c>
      <c r="H38" s="26"/>
      <c r="I38" s="27"/>
      <c r="J38" s="27">
        <f t="shared" si="3"/>
        <v>0.14760198496402449</v>
      </c>
      <c r="K38" s="27">
        <f t="shared" si="4"/>
        <v>0</v>
      </c>
      <c r="L38" s="28">
        <f t="shared" si="5"/>
        <v>33890689.890000001</v>
      </c>
    </row>
    <row r="39" spans="2:12" ht="20.100000000000001" customHeight="1" x14ac:dyDescent="0.25">
      <c r="B39" s="29" t="s">
        <v>49</v>
      </c>
      <c r="C39" s="45">
        <v>0</v>
      </c>
      <c r="D39" s="45">
        <v>3977245</v>
      </c>
      <c r="E39" s="61">
        <v>2947901</v>
      </c>
      <c r="F39" s="61">
        <v>1447538.2999999998</v>
      </c>
      <c r="G39" s="42">
        <v>497527.13</v>
      </c>
      <c r="H39" s="26"/>
      <c r="I39" s="27"/>
      <c r="J39" s="27">
        <f t="shared" si="3"/>
        <v>0.16877335093681911</v>
      </c>
      <c r="K39" s="27">
        <f t="shared" si="4"/>
        <v>0</v>
      </c>
      <c r="L39" s="28">
        <f t="shared" si="5"/>
        <v>3479717.87</v>
      </c>
    </row>
    <row r="40" spans="2:12" ht="20.100000000000001" customHeight="1" x14ac:dyDescent="0.25">
      <c r="B40" s="29" t="s">
        <v>50</v>
      </c>
      <c r="C40" s="45">
        <v>0</v>
      </c>
      <c r="D40" s="45">
        <v>18454336</v>
      </c>
      <c r="E40" s="61">
        <v>18454336</v>
      </c>
      <c r="F40" s="61">
        <v>7840292.8600000003</v>
      </c>
      <c r="G40" s="42">
        <v>2270533.2199999997</v>
      </c>
      <c r="H40" s="26"/>
      <c r="I40" s="27"/>
      <c r="J40" s="27">
        <f t="shared" si="0"/>
        <v>0.12303521622235554</v>
      </c>
      <c r="K40" s="27">
        <f t="shared" si="1"/>
        <v>0</v>
      </c>
      <c r="L40" s="28">
        <f t="shared" si="2"/>
        <v>16183802.780000001</v>
      </c>
    </row>
    <row r="41" spans="2:12" ht="20.100000000000001" customHeight="1" x14ac:dyDescent="0.25">
      <c r="B41" s="29" t="s">
        <v>51</v>
      </c>
      <c r="C41" s="45">
        <v>0</v>
      </c>
      <c r="D41" s="45">
        <v>23349177</v>
      </c>
      <c r="E41" s="61">
        <v>14349177</v>
      </c>
      <c r="F41" s="61">
        <v>9635683.4700000007</v>
      </c>
      <c r="G41" s="42">
        <v>1789123.58</v>
      </c>
      <c r="H41" s="26"/>
      <c r="I41" s="27"/>
      <c r="J41" s="27">
        <f t="shared" si="0"/>
        <v>0.12468475230321573</v>
      </c>
      <c r="K41" s="27">
        <f t="shared" si="1"/>
        <v>0</v>
      </c>
      <c r="L41" s="28">
        <f t="shared" si="2"/>
        <v>21560053.420000002</v>
      </c>
    </row>
    <row r="42" spans="2:12" ht="20.100000000000001" customHeight="1" x14ac:dyDescent="0.25">
      <c r="B42" s="29" t="s">
        <v>52</v>
      </c>
      <c r="C42" s="45">
        <v>0</v>
      </c>
      <c r="D42" s="45">
        <v>26346729</v>
      </c>
      <c r="E42" s="61">
        <v>12617203</v>
      </c>
      <c r="F42" s="61">
        <v>4391433.0199999996</v>
      </c>
      <c r="G42" s="42">
        <v>1358597.6</v>
      </c>
      <c r="H42" s="26"/>
      <c r="I42" s="27"/>
      <c r="J42" s="27">
        <f t="shared" si="0"/>
        <v>0.10767819143434564</v>
      </c>
      <c r="K42" s="27">
        <f t="shared" si="1"/>
        <v>0</v>
      </c>
      <c r="L42" s="28">
        <f t="shared" si="2"/>
        <v>24988131.399999999</v>
      </c>
    </row>
    <row r="43" spans="2:12" ht="20.100000000000001" customHeight="1" x14ac:dyDescent="0.25">
      <c r="B43" s="29" t="s">
        <v>53</v>
      </c>
      <c r="C43" s="45">
        <v>0</v>
      </c>
      <c r="D43" s="45">
        <v>21281455</v>
      </c>
      <c r="E43" s="61">
        <v>10341995</v>
      </c>
      <c r="F43" s="61">
        <v>4837860.6300000008</v>
      </c>
      <c r="G43" s="42">
        <v>1337528.0400000003</v>
      </c>
      <c r="H43" s="26"/>
      <c r="I43" s="27"/>
      <c r="J43" s="27">
        <f t="shared" si="0"/>
        <v>0.12932978985195798</v>
      </c>
      <c r="K43" s="27">
        <f t="shared" si="1"/>
        <v>0</v>
      </c>
      <c r="L43" s="28">
        <f t="shared" si="2"/>
        <v>19943926.960000001</v>
      </c>
    </row>
    <row r="44" spans="2:12" ht="20.100000000000001" customHeight="1" x14ac:dyDescent="0.25">
      <c r="B44" s="29" t="s">
        <v>54</v>
      </c>
      <c r="C44" s="45">
        <v>0</v>
      </c>
      <c r="D44" s="45">
        <v>12451821</v>
      </c>
      <c r="E44" s="61">
        <v>9601821</v>
      </c>
      <c r="F44" s="61">
        <v>3795581.66</v>
      </c>
      <c r="G44" s="42">
        <v>728161.83</v>
      </c>
      <c r="H44" s="26"/>
      <c r="I44" s="27"/>
      <c r="J44" s="27">
        <f t="shared" si="0"/>
        <v>7.5835805520640301E-2</v>
      </c>
      <c r="K44" s="27">
        <f t="shared" si="1"/>
        <v>0</v>
      </c>
      <c r="L44" s="28">
        <f t="shared" si="2"/>
        <v>11723659.17</v>
      </c>
    </row>
    <row r="45" spans="2:12" ht="23.25" customHeight="1" x14ac:dyDescent="0.25">
      <c r="B45" s="52" t="s">
        <v>4</v>
      </c>
      <c r="C45" s="65">
        <f>SUM(C13:C44)</f>
        <v>0</v>
      </c>
      <c r="D45" s="65">
        <f t="shared" ref="D45:G45" si="6">SUM(D13:D44)</f>
        <v>457352468</v>
      </c>
      <c r="E45" s="65">
        <f t="shared" si="6"/>
        <v>361848145</v>
      </c>
      <c r="F45" s="65">
        <f t="shared" si="6"/>
        <v>180874069.86000004</v>
      </c>
      <c r="G45" s="65">
        <f t="shared" si="6"/>
        <v>61473806.099999987</v>
      </c>
      <c r="H45" s="53">
        <f t="shared" ref="H45" si="7">SUM(H13:H44)</f>
        <v>0</v>
      </c>
      <c r="I45" s="54">
        <f>IF(ISERROR(+#REF!/E45)=TRUE,0,++#REF!/E45)</f>
        <v>0</v>
      </c>
      <c r="J45" s="54">
        <f>IF(ISERROR(+G45/E45)=TRUE,0,++G45/E45)</f>
        <v>0.16988841023352486</v>
      </c>
      <c r="K45" s="54">
        <f>IF(ISERROR(+H45/E45)=TRUE,0,++H45/E45)</f>
        <v>0</v>
      </c>
      <c r="L45" s="55">
        <f>SUM(L13:L44)</f>
        <v>395878661.90000004</v>
      </c>
    </row>
    <row r="46" spans="2:12" x14ac:dyDescent="0.2">
      <c r="B46" s="11" t="s">
        <v>66</v>
      </c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ht="30" x14ac:dyDescent="0.25">
      <c r="B51" s="30" t="s">
        <v>55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AL MES DE ABRIL</v>
      </c>
      <c r="K51" s="23"/>
    </row>
    <row r="52" spans="2:11" s="22" customFormat="1" x14ac:dyDescent="0.25">
      <c r="B52" s="22" t="s">
        <v>56</v>
      </c>
      <c r="C52" s="66">
        <f>+C45/$C$50</f>
        <v>0</v>
      </c>
      <c r="D52" s="40">
        <f>+D45/$C$50</f>
        <v>457.35246799999999</v>
      </c>
      <c r="E52" s="40">
        <f>+E45/$C$50</f>
        <v>361.84814499999999</v>
      </c>
      <c r="F52" s="40">
        <f>+F45/$C$50</f>
        <v>180.87406986000005</v>
      </c>
      <c r="G52" s="40">
        <f>+G45/$C$50</f>
        <v>61.473806099999983</v>
      </c>
      <c r="H52" s="22">
        <v>1373981</v>
      </c>
      <c r="K52" s="23"/>
    </row>
    <row r="53" spans="2:11" s="22" customFormat="1" x14ac:dyDescent="0.25">
      <c r="C53" s="40"/>
      <c r="D53" s="40"/>
      <c r="E53" s="40"/>
      <c r="F53" s="40"/>
      <c r="G53" s="40"/>
      <c r="H53" s="22">
        <v>5072</v>
      </c>
      <c r="K53" s="23"/>
    </row>
    <row r="54" spans="2:11" s="22" customFormat="1" x14ac:dyDescent="0.25">
      <c r="C54" s="40"/>
      <c r="D54" s="40"/>
      <c r="E54" s="40"/>
      <c r="F54" s="40"/>
      <c r="G54" s="40"/>
      <c r="H54" s="22">
        <v>3078714.9799999995</v>
      </c>
      <c r="K54" s="23"/>
    </row>
    <row r="55" spans="2:11" s="22" customFormat="1" x14ac:dyDescent="0.25">
      <c r="C55" s="40"/>
      <c r="D55" s="40"/>
      <c r="E55" s="40"/>
      <c r="F55" s="40"/>
      <c r="G55" s="40"/>
      <c r="H55" s="22">
        <v>0</v>
      </c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1"/>
  <sheetViews>
    <sheetView showGridLines="0" zoomScale="130" zoomScaleNormal="130" workbookViewId="0">
      <selection activeCell="G17" sqref="G17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15" customHeight="1" x14ac:dyDescent="0.25">
      <c r="A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5" customHeight="1" x14ac:dyDescent="0.25">
      <c r="A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5" customHeight="1" x14ac:dyDescent="0.25">
      <c r="A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62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14</v>
      </c>
    </row>
    <row r="9" spans="1:13" x14ac:dyDescent="0.2">
      <c r="B9" s="3" t="s">
        <v>1</v>
      </c>
    </row>
    <row r="10" spans="1:13" x14ac:dyDescent="0.25"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8</v>
      </c>
      <c r="F11" s="82" t="s">
        <v>22</v>
      </c>
      <c r="G11" s="82" t="s">
        <v>60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46.5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17" t="s">
        <v>51</v>
      </c>
      <c r="C13" s="18">
        <v>0</v>
      </c>
      <c r="D13" s="18">
        <v>0</v>
      </c>
      <c r="E13" s="76">
        <v>0</v>
      </c>
      <c r="F13" s="73">
        <v>0</v>
      </c>
      <c r="G13" s="8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0</v>
      </c>
    </row>
    <row r="14" spans="1:13" ht="20.100000000000001" customHeight="1" x14ac:dyDescent="0.25">
      <c r="B14" s="16" t="s">
        <v>52</v>
      </c>
      <c r="C14" s="19">
        <v>0</v>
      </c>
      <c r="D14" s="19">
        <v>0</v>
      </c>
      <c r="E14" s="59">
        <v>0</v>
      </c>
      <c r="F14" s="59">
        <v>0</v>
      </c>
      <c r="G14" s="9">
        <v>0</v>
      </c>
      <c r="H14" s="9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5">
        <f>+D14-G14</f>
        <v>0</v>
      </c>
    </row>
    <row r="15" spans="1:13" ht="20.100000000000001" customHeight="1" x14ac:dyDescent="0.25">
      <c r="B15" s="16" t="s">
        <v>53</v>
      </c>
      <c r="C15" s="19">
        <v>0</v>
      </c>
      <c r="D15" s="19">
        <v>0</v>
      </c>
      <c r="E15" s="59">
        <v>0</v>
      </c>
      <c r="F15" s="59">
        <v>0</v>
      </c>
      <c r="G15" s="9">
        <v>0</v>
      </c>
      <c r="H15" s="9"/>
      <c r="I15" s="13">
        <f>IF(ISERROR(+#REF!/E15)=TRUE,0,++#REF!/E15)</f>
        <v>0</v>
      </c>
      <c r="J15" s="13">
        <f>IF(ISERROR(+G15/E15)=TRUE,0,++G15/E15)</f>
        <v>0</v>
      </c>
      <c r="K15" s="13">
        <f>IF(ISERROR(+H15/E15)=TRUE,0,++H15/E15)</f>
        <v>0</v>
      </c>
      <c r="L15" s="15">
        <f>+D15-G15</f>
        <v>0</v>
      </c>
    </row>
    <row r="16" spans="1:13" ht="20.100000000000001" customHeight="1" x14ac:dyDescent="0.25">
      <c r="B16" s="68" t="s">
        <v>54</v>
      </c>
      <c r="C16" s="69">
        <v>0</v>
      </c>
      <c r="D16" s="69">
        <v>0</v>
      </c>
      <c r="E16" s="74">
        <v>0</v>
      </c>
      <c r="F16" s="74">
        <v>0</v>
      </c>
      <c r="G16" s="70">
        <v>0</v>
      </c>
      <c r="H16" s="70"/>
      <c r="I16" s="71">
        <f>IF(ISERROR(+#REF!/E16)=TRUE,0,++#REF!/E16)</f>
        <v>0</v>
      </c>
      <c r="J16" s="71">
        <f>IF(ISERROR(+G16/E16)=TRUE,0,++G16/E16)</f>
        <v>0</v>
      </c>
      <c r="K16" s="71">
        <f>IF(ISERROR(+H16/E16)=TRUE,0,++H16/E16)</f>
        <v>0</v>
      </c>
      <c r="L16" s="72">
        <f>+D16-G16</f>
        <v>0</v>
      </c>
    </row>
    <row r="17" spans="2:12" ht="23.25" customHeight="1" x14ac:dyDescent="0.25">
      <c r="B17" s="52" t="s">
        <v>4</v>
      </c>
      <c r="C17" s="65">
        <f t="shared" ref="C17:H17" si="0">SUM(C13:C16)</f>
        <v>0</v>
      </c>
      <c r="D17" s="65">
        <f t="shared" si="0"/>
        <v>0</v>
      </c>
      <c r="E17" s="65">
        <f t="shared" si="0"/>
        <v>0</v>
      </c>
      <c r="F17" s="65">
        <f t="shared" si="0"/>
        <v>0</v>
      </c>
      <c r="G17" s="65">
        <f t="shared" si="0"/>
        <v>0</v>
      </c>
      <c r="H17" s="53">
        <f t="shared" si="0"/>
        <v>0</v>
      </c>
      <c r="I17" s="54">
        <f>IF(ISERROR(+#REF!/E17)=TRUE,0,++#REF!/E17)</f>
        <v>0</v>
      </c>
      <c r="J17" s="54">
        <f>IF(ISERROR(+G17/E17)=TRUE,0,++G17/E17)</f>
        <v>0</v>
      </c>
      <c r="K17" s="54">
        <f>IF(ISERROR(+H17/E17)=TRUE,0,++H17/E17)</f>
        <v>0</v>
      </c>
      <c r="L17" s="55">
        <f>SUM(L13:L16)</f>
        <v>0</v>
      </c>
    </row>
    <row r="18" spans="2:12" x14ac:dyDescent="0.2">
      <c r="B18" s="11" t="s">
        <v>61</v>
      </c>
    </row>
    <row r="19" spans="2:12" s="22" customFormat="1" x14ac:dyDescent="0.25">
      <c r="K19" s="23"/>
    </row>
    <row r="20" spans="2:12" s="22" customFormat="1" x14ac:dyDescent="0.25">
      <c r="K20" s="23"/>
    </row>
    <row r="21" spans="2:12" s="22" customFormat="1" x14ac:dyDescent="0.25">
      <c r="K21" s="23"/>
    </row>
    <row r="22" spans="2:12" s="22" customFormat="1" x14ac:dyDescent="0.25">
      <c r="C22" s="22">
        <v>1000000</v>
      </c>
      <c r="K22" s="23"/>
    </row>
    <row r="23" spans="2:12" s="22" customFormat="1" ht="30" x14ac:dyDescent="0.25">
      <c r="B23" s="30" t="s">
        <v>55</v>
      </c>
      <c r="C23" s="30" t="s">
        <v>3</v>
      </c>
      <c r="D23" s="30" t="s">
        <v>2</v>
      </c>
      <c r="E23" s="31" t="s">
        <v>18</v>
      </c>
      <c r="F23" s="31" t="s">
        <v>19</v>
      </c>
      <c r="G23" s="31" t="str">
        <f>MID(G11,1,25)</f>
        <v>DEVENGADO
AL MES DE ENERO</v>
      </c>
      <c r="K23" s="23"/>
    </row>
    <row r="24" spans="2:12" s="22" customFormat="1" x14ac:dyDescent="0.25">
      <c r="B24" s="22" t="s">
        <v>56</v>
      </c>
      <c r="C24" s="66">
        <f>+C17/$C$22</f>
        <v>0</v>
      </c>
      <c r="D24" s="40">
        <f>+D17/$C$22</f>
        <v>0</v>
      </c>
      <c r="E24" s="40">
        <f>+E17/$C$22</f>
        <v>0</v>
      </c>
      <c r="F24" s="40">
        <f>+F17/$C$22</f>
        <v>0</v>
      </c>
      <c r="G24" s="40">
        <f>+G17/$C$22</f>
        <v>0</v>
      </c>
      <c r="H24" s="22">
        <v>1373981</v>
      </c>
      <c r="K24" s="23"/>
    </row>
    <row r="25" spans="2:12" s="22" customFormat="1" x14ac:dyDescent="0.25">
      <c r="C25" s="40"/>
      <c r="D25" s="40"/>
      <c r="E25" s="40"/>
      <c r="F25" s="40"/>
      <c r="G25" s="40"/>
      <c r="H25" s="22">
        <v>5072</v>
      </c>
      <c r="K25" s="23"/>
    </row>
    <row r="26" spans="2:12" s="22" customFormat="1" x14ac:dyDescent="0.25">
      <c r="C26" s="40"/>
      <c r="D26" s="40"/>
      <c r="E26" s="40"/>
      <c r="F26" s="40"/>
      <c r="G26" s="40"/>
      <c r="H26" s="22">
        <v>3078714.9799999995</v>
      </c>
      <c r="K26" s="23"/>
    </row>
    <row r="27" spans="2:12" s="22" customFormat="1" x14ac:dyDescent="0.25">
      <c r="C27" s="40"/>
      <c r="D27" s="40"/>
      <c r="E27" s="40"/>
      <c r="F27" s="40"/>
      <c r="G27" s="40"/>
      <c r="H27" s="22">
        <v>0</v>
      </c>
      <c r="K27" s="23"/>
    </row>
    <row r="28" spans="2:12" s="22" customFormat="1" x14ac:dyDescent="0.25">
      <c r="K28" s="23"/>
    </row>
    <row r="29" spans="2:12" s="22" customFormat="1" x14ac:dyDescent="0.25">
      <c r="K29" s="23"/>
    </row>
    <row r="30" spans="2:12" s="22" customFormat="1" x14ac:dyDescent="0.25">
      <c r="K30" s="23"/>
    </row>
    <row r="31" spans="2:12" s="22" customFormat="1" x14ac:dyDescent="0.25">
      <c r="K31" s="23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Usuario</cp:lastModifiedBy>
  <cp:lastPrinted>2014-05-15T17:44:28Z</cp:lastPrinted>
  <dcterms:created xsi:type="dcterms:W3CDTF">2011-03-09T14:32:28Z</dcterms:created>
  <dcterms:modified xsi:type="dcterms:W3CDTF">2020-05-13T01:04:09Z</dcterms:modified>
</cp:coreProperties>
</file>