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CA - 2020\5. Mayo - 2020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ROOC!$B$2:$L$43</definedName>
  </definedNames>
  <calcPr calcId="152511"/>
</workbook>
</file>

<file path=xl/calcChain.xml><?xml version="1.0" encoding="utf-8"?>
<calcChain xmlns="http://schemas.openxmlformats.org/spreadsheetml/2006/main">
  <c r="L40" i="5" l="1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4" i="6"/>
  <c r="D44" i="6"/>
  <c r="K18" i="5" l="1"/>
  <c r="J18" i="5"/>
  <c r="J37" i="6"/>
  <c r="K19" i="5" l="1"/>
  <c r="J19" i="5"/>
  <c r="G23" i="7"/>
  <c r="G50" i="6"/>
  <c r="G47" i="5"/>
  <c r="G51" i="4"/>
  <c r="G52" i="1"/>
  <c r="K20" i="5" l="1"/>
  <c r="J20" i="5"/>
  <c r="K36" i="6"/>
  <c r="J21" i="5" l="1"/>
  <c r="K21" i="5"/>
  <c r="J36" i="6"/>
  <c r="L36" i="6"/>
  <c r="K22" i="5" l="1"/>
  <c r="J22" i="5"/>
  <c r="L39" i="6"/>
  <c r="K39" i="6"/>
  <c r="J39" i="6"/>
  <c r="L38" i="6"/>
  <c r="K38" i="6"/>
  <c r="J38" i="6"/>
  <c r="L37" i="6"/>
  <c r="K37" i="6"/>
  <c r="C51" i="6"/>
  <c r="D51" i="6"/>
  <c r="K23" i="5" l="1"/>
  <c r="J23" i="5"/>
  <c r="G41" i="5"/>
  <c r="G48" i="5" s="1"/>
  <c r="F41" i="5"/>
  <c r="F48" i="5" s="1"/>
  <c r="D41" i="5"/>
  <c r="D48" i="5" s="1"/>
  <c r="C41" i="5"/>
  <c r="C48" i="5" s="1"/>
  <c r="J24" i="5" l="1"/>
  <c r="K24" i="5"/>
  <c r="G44" i="6"/>
  <c r="G51" i="6" s="1"/>
  <c r="F44" i="6"/>
  <c r="F51" i="6" s="1"/>
  <c r="E44" i="6"/>
  <c r="E51" i="6" s="1"/>
  <c r="K25" i="5" l="1"/>
  <c r="J25" i="5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45" i="4"/>
  <c r="C52" i="4" s="1"/>
  <c r="J29" i="5" l="1"/>
  <c r="K29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5" i="4"/>
  <c r="E52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1" i="5"/>
  <c r="K13" i="5"/>
  <c r="J13" i="5"/>
  <c r="I13" i="5"/>
  <c r="H45" i="4"/>
  <c r="I14" i="4"/>
  <c r="K13" i="4"/>
  <c r="J13" i="4"/>
  <c r="I13" i="4"/>
  <c r="K13" i="1"/>
  <c r="J13" i="1"/>
  <c r="K33" i="5" l="1"/>
  <c r="J33" i="5"/>
  <c r="L41" i="5"/>
  <c r="L44" i="6"/>
  <c r="L45" i="4"/>
  <c r="L46" i="1"/>
  <c r="I17" i="7"/>
  <c r="K17" i="7"/>
  <c r="J17" i="7"/>
  <c r="J44" i="6"/>
  <c r="I44" i="6"/>
  <c r="K44" i="6"/>
  <c r="I45" i="4"/>
  <c r="K45" i="4"/>
  <c r="J45" i="4"/>
  <c r="K46" i="1"/>
  <c r="K34" i="5" l="1"/>
  <c r="J34" i="5"/>
  <c r="I46" i="1"/>
  <c r="J46" i="1"/>
  <c r="K35" i="5" l="1"/>
  <c r="J35" i="5"/>
  <c r="K36" i="5" l="1"/>
  <c r="J36" i="5"/>
  <c r="J37" i="5" l="1"/>
  <c r="K37" i="5"/>
  <c r="K38" i="5" l="1"/>
  <c r="J38" i="5"/>
  <c r="K39" i="5" l="1"/>
  <c r="J39" i="5"/>
  <c r="J40" i="5" l="1"/>
  <c r="K40" i="5"/>
  <c r="I40" i="5"/>
  <c r="E41" i="5"/>
  <c r="E48" i="5" l="1"/>
  <c r="J41" i="5"/>
  <c r="I41" i="5"/>
  <c r="K41" i="5"/>
</calcChain>
</file>

<file path=xl/sharedStrings.xml><?xml version="1.0" encoding="utf-8"?>
<sst xmlns="http://schemas.openxmlformats.org/spreadsheetml/2006/main" count="254" uniqueCount="97">
  <si>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</si>
  <si>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</si>
  <si>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</si>
  <si>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</si>
  <si>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</si>
  <si>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</si>
  <si>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</si>
  <si>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</si>
  <si>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</si>
  <si>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</si>
  <si>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</si>
  <si>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</si>
  <si>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</si>
  <si>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</si>
  <si>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</si>
  <si>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</si>
  <si>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</si>
  <si>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</si>
  <si>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</si>
  <si>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</si>
  <si>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</si>
  <si>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</si>
  <si>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</si>
  <si>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</si>
  <si>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</si>
  <si>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</si>
  <si>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</si>
  <si>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</si>
  <si>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</si>
  <si>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</si>
  <si>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</si>
  <si>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</si>
  <si>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</si>
  <si>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</si>
  <si>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</si>
  <si>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</si>
  <si>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</si>
  <si>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</si>
  <si>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</si>
  <si>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</si>
  <si>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</si>
  <si>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</si>
  <si>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</si>
  <si>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</si>
  <si>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</si>
  <si>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</si>
  <si>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</si>
  <si>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</si>
  <si>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</si>
  <si>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</si>
  <si>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</si>
  <si>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</si>
  <si>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</si>
  <si>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</si>
  <si>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</si>
  <si>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</si>
  <si>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</si>
  <si>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</si>
  <si>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DEVENGADO
AL MES DE ENERO
(4)</t>
  </si>
  <si>
    <t>Fuente: SIAF, Consulta Amigable y Base de Datos al 31 de Enero del 2020</t>
  </si>
  <si>
    <t>EJECUCION PRESUPUESTAL MENSUALIZADA DE GASTOS 
AL MES DE ENERO - 2020</t>
  </si>
  <si>
    <t>148  HOSPITAL EMERGENCIA ATE VITARTE</t>
  </si>
  <si>
    <t>EJECUCION PRESUPUESTAL MENSUALIZADA DE GASTOS 
AL MES DE MAYO 2020</t>
  </si>
  <si>
    <t>Fuente: SIAF, Consulta Amigable y Base de Datos al 31 de Mayo del 2020</t>
  </si>
  <si>
    <t>DEVENGADO
AL MES DE MAYO
(4)</t>
  </si>
  <si>
    <t>001: ADMINISTRACION CENTRAL - MINSA</t>
  </si>
  <si>
    <t>007: INSTITUTO NACIONAL DE CIENCIAS NEUROLOGICAS</t>
  </si>
  <si>
    <t>010: INSTITUTO NACIONAL DE SALUD DEL NIÑO</t>
  </si>
  <si>
    <t>011: INSTITUTO NACIONAL MATERNO PERINATAL</t>
  </si>
  <si>
    <t>016: HOSPITAL NACIONAL HIPOLITO UNANUE</t>
  </si>
  <si>
    <t>017: HOSPITAL HERMILIO VALDIZAN</t>
  </si>
  <si>
    <t>020: HOSPITAL SERGIO BERNALES</t>
  </si>
  <si>
    <t>021: HOSPITAL CAYETANO HEREDIA</t>
  </si>
  <si>
    <t>025: HOSPITAL DE APOYO DEPARTAMENTAL MARIA AUXILIADORA</t>
  </si>
  <si>
    <t>027: HOSPITAL NACIONAL ARZOBISPO LOAYZA</t>
  </si>
  <si>
    <t>028: HOSPITAL NACIONAL DOS DE MAYO</t>
  </si>
  <si>
    <t>029: HOSPITAL DE APOYO SANTA ROSA</t>
  </si>
  <si>
    <t>030: HOSPITAL DE EMERGENCIAS CASIMIRO ULLOA</t>
  </si>
  <si>
    <t>031: HOSPITAL DE EMERGENCIAS PEDIATRICAS</t>
  </si>
  <si>
    <t>032: HOSPITAL NACIONAL VICTOR LARCO HERRERA</t>
  </si>
  <si>
    <t>033: HOSPITAL NACIONAL DOCENTE MADRE NIÑO - SAN BARTOLOME</t>
  </si>
  <si>
    <t>036: HOSPITAL CARLOS LANFRANCO LA HOZ</t>
  </si>
  <si>
    <t>042: HOSPITAL "JOSE AGURTO TELLO DE CHOSICA"</t>
  </si>
  <si>
    <t>049: HOSPITAL SAN JUAN DE LURIGANCHO</t>
  </si>
  <si>
    <t>125: PROGRAMA NACIONAL DE INVERSIONES EN SALUD</t>
  </si>
  <si>
    <t>139: INSTITUTO NACIONAL DE SALUD DEL NIÑO - SAN BORJA</t>
  </si>
  <si>
    <t>140: HOSPITAL DE HUAYCAN</t>
  </si>
  <si>
    <t>142: HOSPITAL DE EMERGENCIAS VILLA EL SALVADOR</t>
  </si>
  <si>
    <t>143: DIRECCION DE REDES INTEGRADAS DE SALUD LIMA CENTRO</t>
  </si>
  <si>
    <t>144: DIRECCION DE REDES INTEGRADAS DE SALUD LIMA NORTE</t>
  </si>
  <si>
    <t>145: DIRECCION DE REDES INTEGRADAS DE SALUD LIMA SUR</t>
  </si>
  <si>
    <t>146: DIRECCION DE REDES INTEGRADAS DE SALUD LIMA ESTE</t>
  </si>
  <si>
    <t>148: HOSPITAL EMERGENCIA ATE VITARTE</t>
  </si>
  <si>
    <t>005: INSTITUTO NACIONAL DE SALUD MENTAL</t>
  </si>
  <si>
    <t>008: INSTITUTO NACIONAL DE OFTALMOLOGIA</t>
  </si>
  <si>
    <t>009: INSTITUTO NACIONAL DE REHABILITACION</t>
  </si>
  <si>
    <t>050: HOSPITAL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</si>
</sst>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6904.1029200000003</c:v>
                </c:pt>
                <c:pt idx="2" formatCode="#,##0">
                  <c:v>5247.1182192000006</c:v>
                </c:pt>
                <c:pt idx="3">
                  <c:v>3192.3060142600002</c:v>
                </c:pt>
                <c:pt idx="4">
                  <c:v>2044.1676534299993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6163744"/>
        <c:axId val="-1236162112"/>
        <c:axId val="0"/>
      </c:bar3DChart>
      <c:catAx>
        <c:axId val="-123616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36162112"/>
        <c:crosses val="autoZero"/>
        <c:auto val="1"/>
        <c:lblAlgn val="ctr"/>
        <c:lblOffset val="100"/>
        <c:noMultiLvlLbl val="0"/>
      </c:catAx>
      <c:valAx>
        <c:axId val="-123616211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3616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199.59116594999998</c:v>
                </c:pt>
                <c:pt idx="3">
                  <c:v>109.52637790999997</c:v>
                </c:pt>
                <c:pt idx="4">
                  <c:v>62.811335440000015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3285680"/>
        <c:axId val="-1913292208"/>
        <c:axId val="0"/>
      </c:bar3DChart>
      <c:catAx>
        <c:axId val="-191328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92208"/>
        <c:crosses val="autoZero"/>
        <c:auto val="1"/>
        <c:lblAlgn val="ctr"/>
        <c:lblOffset val="100"/>
        <c:noMultiLvlLbl val="0"/>
      </c:catAx>
      <c:valAx>
        <c:axId val="-19132922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328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ROOC!$B$48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ROOC!$C$47:$G$47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MAYO
</c:v>
                </c:pt>
              </c:strCache>
            </c:strRef>
          </c:cat>
          <c:val>
            <c:numRef>
              <c:f>ROOC!$C$48:$G$48</c:f>
              <c:numCache>
                <c:formatCode>#,##0.0</c:formatCode>
                <c:ptCount val="5"/>
                <c:pt idx="0">
                  <c:v>153.071449</c:v>
                </c:pt>
                <c:pt idx="1">
                  <c:v>215.77638899999999</c:v>
                </c:pt>
                <c:pt idx="2">
                  <c:v>215.77638899999999</c:v>
                </c:pt>
                <c:pt idx="3">
                  <c:v>9.5881532600000003</c:v>
                </c:pt>
                <c:pt idx="4">
                  <c:v>1.5266252799999998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3291664"/>
        <c:axId val="-1235392992"/>
        <c:axId val="0"/>
      </c:bar3DChart>
      <c:catAx>
        <c:axId val="-191329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35392992"/>
        <c:crosses val="autoZero"/>
        <c:auto val="1"/>
        <c:lblAlgn val="ctr"/>
        <c:lblOffset val="100"/>
        <c:noMultiLvlLbl val="0"/>
      </c:catAx>
      <c:valAx>
        <c:axId val="-12353929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329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469.32360499999999</c:v>
                </c:pt>
                <c:pt idx="2">
                  <c:v>351.99270374999998</c:v>
                </c:pt>
                <c:pt idx="3">
                  <c:v>221.40924130999994</c:v>
                </c:pt>
                <c:pt idx="4">
                  <c:v>104.7643061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91360"/>
        <c:axId val="-1279252688"/>
        <c:axId val="0"/>
      </c:bar3DChart>
      <c:catAx>
        <c:axId val="-123539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79252688"/>
        <c:crosses val="autoZero"/>
        <c:auto val="1"/>
        <c:lblAlgn val="ctr"/>
        <c:lblOffset val="100"/>
        <c:noMultiLvlLbl val="0"/>
      </c:catAx>
      <c:valAx>
        <c:axId val="-127925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3539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74864"/>
        <c:axId val="-1397167776"/>
        <c:axId val="0"/>
      </c:bar3DChart>
      <c:catAx>
        <c:axId val="-63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7167776"/>
        <c:crosses val="autoZero"/>
        <c:auto val="1"/>
        <c:lblAlgn val="ctr"/>
        <c:lblOffset val="100"/>
        <c:noMultiLvlLbl val="0"/>
      </c:catAx>
      <c:valAx>
        <c:axId val="-13971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37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43</xdr:row>
      <xdr:rowOff>108929</xdr:rowOff>
    </xdr:from>
    <xdr:to>
      <xdr:col>12</xdr:col>
      <xdr:colOff>51557</xdr:colOff>
      <xdr:row>69</xdr:row>
      <xdr:rowOff>40575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64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1773273555</v>
      </c>
      <c r="E13" s="56">
        <v>1347687901.8</v>
      </c>
      <c r="F13" s="56">
        <v>680787561.0599997</v>
      </c>
      <c r="G13" s="8">
        <v>499107983.87999928</v>
      </c>
      <c r="H13" s="8"/>
      <c r="I13" s="12">
        <f>IF(ISERROR(+#REF!/E13)=TRUE,0,++#REF!/E13)</f>
        <v>0</v>
      </c>
      <c r="J13" s="12">
        <f>IF(ISERROR(+G13/E13)=TRUE,0,++G13/E13)</f>
        <v>0.37034389283555957</v>
      </c>
      <c r="K13" s="12">
        <f>IF(ISERROR(+H13/E13)=TRUE,0,++H13/E13)</f>
        <v>0</v>
      </c>
      <c r="L13" s="14">
        <f>+D13-G13</f>
        <v>1274165571.1200008</v>
      </c>
    </row>
    <row r="14" spans="1:13" ht="20.100000000000001" customHeight="1" x14ac:dyDescent="0.25">
      <c r="B14" s="25" t="s">
        <v>24</v>
      </c>
      <c r="C14" s="26">
        <v>35768509</v>
      </c>
      <c r="D14" s="26">
        <v>43299101</v>
      </c>
      <c r="E14" s="57">
        <v>32907316.760000002</v>
      </c>
      <c r="F14" s="57">
        <v>23033276.890000019</v>
      </c>
      <c r="G14" s="26">
        <v>15588848.390000004</v>
      </c>
      <c r="H14" s="26"/>
      <c r="I14" s="27"/>
      <c r="J14" s="27">
        <f t="shared" ref="J14:J45" si="0">IF(ISERROR(+G14/E14)=TRUE,0,++G14/E14)</f>
        <v>0.47371982661767176</v>
      </c>
      <c r="K14" s="27">
        <f t="shared" ref="K14:K45" si="1">IF(ISERROR(+H14/E14)=TRUE,0,++H14/E14)</f>
        <v>0</v>
      </c>
      <c r="L14" s="28">
        <f t="shared" ref="L14:L45" si="2">+D14-G14</f>
        <v>27710252.609999996</v>
      </c>
    </row>
    <row r="15" spans="1:13" ht="20.100000000000001" customHeight="1" x14ac:dyDescent="0.25">
      <c r="B15" s="25" t="s">
        <v>25</v>
      </c>
      <c r="C15" s="26">
        <v>46654618</v>
      </c>
      <c r="D15" s="26">
        <v>50976825</v>
      </c>
      <c r="E15" s="57">
        <v>38742387</v>
      </c>
      <c r="F15" s="57">
        <v>27341729.800000016</v>
      </c>
      <c r="G15" s="26">
        <v>19946135.000000015</v>
      </c>
      <c r="H15" s="26"/>
      <c r="I15" s="27"/>
      <c r="J15" s="27">
        <f t="shared" si="0"/>
        <v>0.51484011555612241</v>
      </c>
      <c r="K15" s="27">
        <f t="shared" si="1"/>
        <v>0</v>
      </c>
      <c r="L15" s="28">
        <f t="shared" si="2"/>
        <v>31030689.999999985</v>
      </c>
    </row>
    <row r="16" spans="1:13" ht="20.100000000000001" customHeight="1" x14ac:dyDescent="0.25">
      <c r="B16" s="25" t="s">
        <v>26</v>
      </c>
      <c r="C16" s="26">
        <v>28905808</v>
      </c>
      <c r="D16" s="26">
        <v>29857224</v>
      </c>
      <c r="E16" s="57">
        <v>22691490.240000002</v>
      </c>
      <c r="F16" s="57">
        <v>14856123.709999997</v>
      </c>
      <c r="G16" s="26">
        <v>10299494.710000001</v>
      </c>
      <c r="H16" s="26"/>
      <c r="I16" s="27"/>
      <c r="J16" s="27">
        <f t="shared" si="0"/>
        <v>0.45389238877948634</v>
      </c>
      <c r="K16" s="27">
        <f t="shared" si="1"/>
        <v>0</v>
      </c>
      <c r="L16" s="28">
        <f t="shared" si="2"/>
        <v>19557729.289999999</v>
      </c>
    </row>
    <row r="17" spans="2:12" ht="20.100000000000001" customHeight="1" x14ac:dyDescent="0.25">
      <c r="B17" s="25" t="s">
        <v>27</v>
      </c>
      <c r="C17" s="26">
        <v>35355825</v>
      </c>
      <c r="D17" s="26">
        <v>38226353</v>
      </c>
      <c r="E17" s="57">
        <v>29052028.280000001</v>
      </c>
      <c r="F17" s="57">
        <v>18275234.349999994</v>
      </c>
      <c r="G17" s="26">
        <v>14651936.220000004</v>
      </c>
      <c r="H17" s="26"/>
      <c r="I17" s="27"/>
      <c r="J17" s="27">
        <f t="shared" si="0"/>
        <v>0.5043343644989734</v>
      </c>
      <c r="K17" s="27">
        <f t="shared" si="1"/>
        <v>0</v>
      </c>
      <c r="L17" s="28">
        <f t="shared" si="2"/>
        <v>23574416.779999994</v>
      </c>
    </row>
    <row r="18" spans="2:12" ht="20.100000000000001" customHeight="1" x14ac:dyDescent="0.25">
      <c r="B18" s="25" t="s">
        <v>28</v>
      </c>
      <c r="C18" s="26">
        <v>163694470</v>
      </c>
      <c r="D18" s="26">
        <v>179390147</v>
      </c>
      <c r="E18" s="57">
        <v>136336511.72</v>
      </c>
      <c r="F18" s="57">
        <v>92885542.510000035</v>
      </c>
      <c r="G18" s="26">
        <v>73858317.700000063</v>
      </c>
      <c r="H18" s="26"/>
      <c r="I18" s="27"/>
      <c r="J18" s="27">
        <f t="shared" si="0"/>
        <v>0.54173542192194257</v>
      </c>
      <c r="K18" s="27">
        <f t="shared" si="1"/>
        <v>0</v>
      </c>
      <c r="L18" s="28">
        <f t="shared" si="2"/>
        <v>105531829.29999994</v>
      </c>
    </row>
    <row r="19" spans="2:12" ht="20.100000000000001" customHeight="1" x14ac:dyDescent="0.25">
      <c r="B19" s="25" t="s">
        <v>29</v>
      </c>
      <c r="C19" s="26">
        <v>116245008</v>
      </c>
      <c r="D19" s="26">
        <v>119532992</v>
      </c>
      <c r="E19" s="57">
        <v>90845073.920000002</v>
      </c>
      <c r="F19" s="57">
        <v>67215449.420000002</v>
      </c>
      <c r="G19" s="26">
        <v>53216799.340000018</v>
      </c>
      <c r="H19" s="26"/>
      <c r="I19" s="27"/>
      <c r="J19" s="27">
        <f t="shared" si="0"/>
        <v>0.58579730351547521</v>
      </c>
      <c r="K19" s="27">
        <f t="shared" si="1"/>
        <v>0</v>
      </c>
      <c r="L19" s="28">
        <f t="shared" si="2"/>
        <v>66316192.659999982</v>
      </c>
    </row>
    <row r="20" spans="2:12" ht="20.100000000000001" customHeight="1" x14ac:dyDescent="0.25">
      <c r="B20" s="25" t="s">
        <v>30</v>
      </c>
      <c r="C20" s="26">
        <v>142205553</v>
      </c>
      <c r="D20" s="26">
        <v>157748202</v>
      </c>
      <c r="E20" s="57">
        <v>119888633.52</v>
      </c>
      <c r="F20" s="57">
        <v>89600835.189999938</v>
      </c>
      <c r="G20" s="26">
        <v>65249233.650000043</v>
      </c>
      <c r="H20" s="26"/>
      <c r="I20" s="27"/>
      <c r="J20" s="27">
        <f t="shared" si="0"/>
        <v>0.54424870593854147</v>
      </c>
      <c r="K20" s="27">
        <f t="shared" si="1"/>
        <v>0</v>
      </c>
      <c r="L20" s="28">
        <f t="shared" si="2"/>
        <v>92498968.349999964</v>
      </c>
    </row>
    <row r="21" spans="2:12" ht="20.100000000000001" customHeight="1" x14ac:dyDescent="0.25">
      <c r="B21" s="25" t="s">
        <v>31</v>
      </c>
      <c r="C21" s="26">
        <v>37542918</v>
      </c>
      <c r="D21" s="26">
        <v>37315125</v>
      </c>
      <c r="E21" s="57">
        <v>28359495</v>
      </c>
      <c r="F21" s="57">
        <v>18712019.41</v>
      </c>
      <c r="G21" s="26">
        <v>15128129.680000003</v>
      </c>
      <c r="H21" s="26"/>
      <c r="I21" s="27"/>
      <c r="J21" s="27">
        <f t="shared" si="0"/>
        <v>0.53344143398886346</v>
      </c>
      <c r="K21" s="27">
        <f t="shared" si="1"/>
        <v>0</v>
      </c>
      <c r="L21" s="28">
        <f t="shared" si="2"/>
        <v>22186995.319999997</v>
      </c>
    </row>
    <row r="22" spans="2:12" ht="20.100000000000001" customHeight="1" x14ac:dyDescent="0.25">
      <c r="B22" s="25" t="s">
        <v>32</v>
      </c>
      <c r="C22" s="26">
        <v>78838296</v>
      </c>
      <c r="D22" s="26">
        <v>89050184</v>
      </c>
      <c r="E22" s="57">
        <v>67678139.840000004</v>
      </c>
      <c r="F22" s="57">
        <v>45386072.270000018</v>
      </c>
      <c r="G22" s="26">
        <v>33462317.139999971</v>
      </c>
      <c r="H22" s="26"/>
      <c r="I22" s="27"/>
      <c r="J22" s="27">
        <f t="shared" si="0"/>
        <v>0.4944331688061947</v>
      </c>
      <c r="K22" s="27">
        <f t="shared" si="1"/>
        <v>0</v>
      </c>
      <c r="L22" s="28">
        <f t="shared" si="2"/>
        <v>55587866.860000029</v>
      </c>
    </row>
    <row r="23" spans="2:12" ht="20.100000000000001" customHeight="1" x14ac:dyDescent="0.25">
      <c r="B23" s="25" t="s">
        <v>33</v>
      </c>
      <c r="C23" s="26">
        <v>133845388</v>
      </c>
      <c r="D23" s="26">
        <v>160557660</v>
      </c>
      <c r="E23" s="57">
        <v>122023821.59999999</v>
      </c>
      <c r="F23" s="57">
        <v>87384372.310000047</v>
      </c>
      <c r="G23" s="26">
        <v>67771226.509999976</v>
      </c>
      <c r="H23" s="26"/>
      <c r="I23" s="27"/>
      <c r="J23" s="27">
        <f t="shared" si="0"/>
        <v>0.55539341106818751</v>
      </c>
      <c r="K23" s="27">
        <f t="shared" si="1"/>
        <v>0</v>
      </c>
      <c r="L23" s="28">
        <f t="shared" si="2"/>
        <v>92786433.490000024</v>
      </c>
    </row>
    <row r="24" spans="2:12" ht="20.100000000000001" customHeight="1" x14ac:dyDescent="0.25">
      <c r="B24" s="25" t="s">
        <v>34</v>
      </c>
      <c r="C24" s="26">
        <v>116770913</v>
      </c>
      <c r="D24" s="26">
        <v>138743886</v>
      </c>
      <c r="E24" s="57">
        <v>105445353.36</v>
      </c>
      <c r="F24" s="57">
        <v>72214714.279999971</v>
      </c>
      <c r="G24" s="26">
        <v>53705332.269999981</v>
      </c>
      <c r="H24" s="26"/>
      <c r="I24" s="27"/>
      <c r="J24" s="27">
        <f t="shared" si="0"/>
        <v>0.50931909807960063</v>
      </c>
      <c r="K24" s="27">
        <f t="shared" si="1"/>
        <v>0</v>
      </c>
      <c r="L24" s="28">
        <f t="shared" si="2"/>
        <v>85038553.730000019</v>
      </c>
    </row>
    <row r="25" spans="2:12" ht="20.100000000000001" customHeight="1" x14ac:dyDescent="0.25">
      <c r="B25" s="25" t="s">
        <v>35</v>
      </c>
      <c r="C25" s="26">
        <v>186049082</v>
      </c>
      <c r="D25" s="26">
        <v>205706780</v>
      </c>
      <c r="E25" s="57">
        <v>156337152.80000001</v>
      </c>
      <c r="F25" s="57">
        <v>108178323.20000002</v>
      </c>
      <c r="G25" s="26">
        <v>82968031.790000007</v>
      </c>
      <c r="H25" s="26"/>
      <c r="I25" s="27"/>
      <c r="J25" s="27">
        <f t="shared" si="0"/>
        <v>0.53069939105351294</v>
      </c>
      <c r="K25" s="27">
        <f t="shared" si="1"/>
        <v>0</v>
      </c>
      <c r="L25" s="28">
        <f t="shared" si="2"/>
        <v>122738748.20999999</v>
      </c>
    </row>
    <row r="26" spans="2:12" ht="20.100000000000001" customHeight="1" x14ac:dyDescent="0.25">
      <c r="B26" s="25" t="s">
        <v>36</v>
      </c>
      <c r="C26" s="26">
        <v>174565520</v>
      </c>
      <c r="D26" s="26">
        <v>193351259</v>
      </c>
      <c r="E26" s="57">
        <v>146946956.84</v>
      </c>
      <c r="F26" s="57">
        <v>96603613.399999931</v>
      </c>
      <c r="G26" s="26">
        <v>70972174.729999915</v>
      </c>
      <c r="H26" s="26"/>
      <c r="I26" s="27"/>
      <c r="J26" s="27">
        <f t="shared" si="0"/>
        <v>0.48297818652533531</v>
      </c>
      <c r="K26" s="27">
        <f t="shared" si="1"/>
        <v>0</v>
      </c>
      <c r="L26" s="28">
        <f t="shared" si="2"/>
        <v>122379084.27000009</v>
      </c>
    </row>
    <row r="27" spans="2:12" ht="20.100000000000001" customHeight="1" x14ac:dyDescent="0.25">
      <c r="B27" s="25" t="s">
        <v>37</v>
      </c>
      <c r="C27" s="26">
        <v>80680292</v>
      </c>
      <c r="D27" s="26">
        <v>89955143</v>
      </c>
      <c r="E27" s="57">
        <v>68365908.680000007</v>
      </c>
      <c r="F27" s="57">
        <v>51134237.189999998</v>
      </c>
      <c r="G27" s="26">
        <v>39384392.850000001</v>
      </c>
      <c r="H27" s="26"/>
      <c r="I27" s="27"/>
      <c r="J27" s="27">
        <f t="shared" si="0"/>
        <v>0.57608234294590233</v>
      </c>
      <c r="K27" s="27">
        <f t="shared" si="1"/>
        <v>0</v>
      </c>
      <c r="L27" s="28">
        <f t="shared" si="2"/>
        <v>50570750.149999999</v>
      </c>
    </row>
    <row r="28" spans="2:12" ht="20.100000000000001" customHeight="1" x14ac:dyDescent="0.25">
      <c r="B28" s="25" t="s">
        <v>38</v>
      </c>
      <c r="C28" s="26">
        <v>58169952</v>
      </c>
      <c r="D28" s="26">
        <v>63043844</v>
      </c>
      <c r="E28" s="57">
        <v>47913321.439999998</v>
      </c>
      <c r="F28" s="57">
        <v>34555486.689999998</v>
      </c>
      <c r="G28" s="26">
        <v>25667989.900000006</v>
      </c>
      <c r="H28" s="26"/>
      <c r="I28" s="27"/>
      <c r="J28" s="27">
        <f t="shared" si="0"/>
        <v>0.53571718946980207</v>
      </c>
      <c r="K28" s="27">
        <f t="shared" si="1"/>
        <v>0</v>
      </c>
      <c r="L28" s="28">
        <f t="shared" si="2"/>
        <v>37375854.099999994</v>
      </c>
    </row>
    <row r="29" spans="2:12" ht="20.100000000000001" customHeight="1" x14ac:dyDescent="0.25">
      <c r="B29" s="25" t="s">
        <v>39</v>
      </c>
      <c r="C29" s="26">
        <v>38485790</v>
      </c>
      <c r="D29" s="26">
        <v>44680053</v>
      </c>
      <c r="E29" s="57">
        <v>33956840.280000001</v>
      </c>
      <c r="F29" s="57">
        <v>24346195.969999999</v>
      </c>
      <c r="G29" s="26">
        <v>17711081.129999995</v>
      </c>
      <c r="H29" s="26"/>
      <c r="I29" s="27"/>
      <c r="J29" s="27">
        <f t="shared" si="0"/>
        <v>0.5215762416043026</v>
      </c>
      <c r="K29" s="27">
        <f t="shared" si="1"/>
        <v>0</v>
      </c>
      <c r="L29" s="28">
        <f t="shared" si="2"/>
        <v>26968971.870000005</v>
      </c>
    </row>
    <row r="30" spans="2:12" ht="20.100000000000001" customHeight="1" x14ac:dyDescent="0.25">
      <c r="B30" s="25" t="s">
        <v>40</v>
      </c>
      <c r="C30" s="26">
        <v>52858093</v>
      </c>
      <c r="D30" s="26">
        <v>56361491</v>
      </c>
      <c r="E30" s="57">
        <v>42834733.160000004</v>
      </c>
      <c r="F30" s="57">
        <v>28493350.38000001</v>
      </c>
      <c r="G30" s="26">
        <v>21341598.52</v>
      </c>
      <c r="H30" s="26"/>
      <c r="I30" s="27"/>
      <c r="J30" s="27">
        <f t="shared" si="0"/>
        <v>0.4982311536827605</v>
      </c>
      <c r="K30" s="27">
        <f t="shared" si="1"/>
        <v>0</v>
      </c>
      <c r="L30" s="28">
        <f t="shared" si="2"/>
        <v>35019892.480000004</v>
      </c>
    </row>
    <row r="31" spans="2:12" ht="20.100000000000001" customHeight="1" x14ac:dyDescent="0.25">
      <c r="B31" s="25" t="s">
        <v>41</v>
      </c>
      <c r="C31" s="26">
        <v>90349747</v>
      </c>
      <c r="D31" s="26">
        <v>99959487</v>
      </c>
      <c r="E31" s="57">
        <v>75969210.120000005</v>
      </c>
      <c r="F31" s="57">
        <v>50391682.369999893</v>
      </c>
      <c r="G31" s="26">
        <v>38803268.279999979</v>
      </c>
      <c r="H31" s="26"/>
      <c r="I31" s="27"/>
      <c r="J31" s="27">
        <f t="shared" si="0"/>
        <v>0.51077625025595008</v>
      </c>
      <c r="K31" s="27">
        <f t="shared" si="1"/>
        <v>0</v>
      </c>
      <c r="L31" s="28">
        <f t="shared" si="2"/>
        <v>61156218.720000021</v>
      </c>
    </row>
    <row r="32" spans="2:12" ht="20.100000000000001" customHeight="1" x14ac:dyDescent="0.25">
      <c r="B32" s="25" t="s">
        <v>42</v>
      </c>
      <c r="C32" s="26">
        <v>42929718</v>
      </c>
      <c r="D32" s="26">
        <v>47362415</v>
      </c>
      <c r="E32" s="57">
        <v>35995435.399999999</v>
      </c>
      <c r="F32" s="57">
        <v>28475737.089999948</v>
      </c>
      <c r="G32" s="26">
        <v>20778516.619999956</v>
      </c>
      <c r="H32" s="26"/>
      <c r="I32" s="27"/>
      <c r="J32" s="27">
        <f t="shared" si="0"/>
        <v>0.57725420984906206</v>
      </c>
      <c r="K32" s="27">
        <f t="shared" si="1"/>
        <v>0</v>
      </c>
      <c r="L32" s="28">
        <f t="shared" si="2"/>
        <v>26583898.380000044</v>
      </c>
    </row>
    <row r="33" spans="2:12" ht="20.100000000000001" customHeight="1" x14ac:dyDescent="0.25">
      <c r="B33" s="25" t="s">
        <v>43</v>
      </c>
      <c r="C33" s="26">
        <v>25889937</v>
      </c>
      <c r="D33" s="26">
        <v>29849197</v>
      </c>
      <c r="E33" s="57">
        <v>22685389.719999999</v>
      </c>
      <c r="F33" s="57">
        <v>17083736.030000012</v>
      </c>
      <c r="G33" s="26">
        <v>13019015.769999998</v>
      </c>
      <c r="H33" s="26"/>
      <c r="I33" s="27"/>
      <c r="J33" s="27">
        <f t="shared" si="0"/>
        <v>0.57389429631539957</v>
      </c>
      <c r="K33" s="27">
        <f t="shared" si="1"/>
        <v>0</v>
      </c>
      <c r="L33" s="28">
        <f t="shared" si="2"/>
        <v>16830181.230000004</v>
      </c>
    </row>
    <row r="34" spans="2:12" ht="20.100000000000001" customHeight="1" x14ac:dyDescent="0.25">
      <c r="B34" s="25" t="s">
        <v>44</v>
      </c>
      <c r="C34" s="26">
        <v>54398618</v>
      </c>
      <c r="D34" s="26">
        <v>56994395</v>
      </c>
      <c r="E34" s="57">
        <v>43315740.200000003</v>
      </c>
      <c r="F34" s="57">
        <v>34638934.240000054</v>
      </c>
      <c r="G34" s="26">
        <v>24479085.950000029</v>
      </c>
      <c r="H34" s="26"/>
      <c r="I34" s="27"/>
      <c r="J34" s="27">
        <f t="shared" si="0"/>
        <v>0.56513142421147011</v>
      </c>
      <c r="K34" s="27">
        <f t="shared" si="1"/>
        <v>0</v>
      </c>
      <c r="L34" s="28">
        <f t="shared" si="2"/>
        <v>32515309.049999971</v>
      </c>
    </row>
    <row r="35" spans="2:12" ht="20.100000000000001" customHeight="1" x14ac:dyDescent="0.25">
      <c r="B35" s="25" t="s">
        <v>45</v>
      </c>
      <c r="C35" s="26">
        <v>55182720</v>
      </c>
      <c r="D35" s="26">
        <v>59019077</v>
      </c>
      <c r="E35" s="57">
        <v>44854498.520000003</v>
      </c>
      <c r="F35" s="57">
        <v>28340909.979999997</v>
      </c>
      <c r="G35" s="26">
        <v>23108514.989999987</v>
      </c>
      <c r="H35" s="26"/>
      <c r="I35" s="27"/>
      <c r="J35" s="27">
        <f t="shared" si="0"/>
        <v>0.51518834793563051</v>
      </c>
      <c r="K35" s="27">
        <f t="shared" si="1"/>
        <v>0</v>
      </c>
      <c r="L35" s="28">
        <f t="shared" si="2"/>
        <v>35910562.010000013</v>
      </c>
    </row>
    <row r="36" spans="2:12" ht="20.100000000000001" customHeight="1" x14ac:dyDescent="0.25">
      <c r="B36" s="25" t="s">
        <v>46</v>
      </c>
      <c r="C36" s="26">
        <v>796453928</v>
      </c>
      <c r="D36" s="26">
        <v>1448601215</v>
      </c>
      <c r="E36" s="57">
        <v>1100936923.4000001</v>
      </c>
      <c r="F36" s="57">
        <v>625258470.90000021</v>
      </c>
      <c r="G36" s="26">
        <v>217278581.88000032</v>
      </c>
      <c r="H36" s="26"/>
      <c r="I36" s="27"/>
      <c r="J36" s="27">
        <f t="shared" si="0"/>
        <v>0.19735788423644063</v>
      </c>
      <c r="K36" s="27">
        <f t="shared" si="1"/>
        <v>0</v>
      </c>
      <c r="L36" s="28">
        <f t="shared" si="2"/>
        <v>1231322633.1199996</v>
      </c>
    </row>
    <row r="37" spans="2:12" ht="20.100000000000001" customHeight="1" x14ac:dyDescent="0.25">
      <c r="B37" s="25" t="s">
        <v>47</v>
      </c>
      <c r="C37" s="26">
        <v>516806951</v>
      </c>
      <c r="D37" s="26">
        <v>505854331</v>
      </c>
      <c r="E37" s="57">
        <v>384449291.56</v>
      </c>
      <c r="F37" s="57">
        <v>213932668.53999999</v>
      </c>
      <c r="G37" s="26">
        <v>70283180.320000008</v>
      </c>
      <c r="H37" s="26"/>
      <c r="I37" s="27"/>
      <c r="J37" s="27">
        <f t="shared" si="0"/>
        <v>0.18281521611031787</v>
      </c>
      <c r="K37" s="27">
        <f t="shared" si="1"/>
        <v>0</v>
      </c>
      <c r="L37" s="28">
        <f t="shared" si="2"/>
        <v>435571150.68000001</v>
      </c>
    </row>
    <row r="38" spans="2:12" ht="20.100000000000001" customHeight="1" x14ac:dyDescent="0.25">
      <c r="B38" s="25" t="s">
        <v>48</v>
      </c>
      <c r="C38" s="26">
        <v>111374149</v>
      </c>
      <c r="D38" s="26">
        <v>115806177</v>
      </c>
      <c r="E38" s="57">
        <v>88012694.519999996</v>
      </c>
      <c r="F38" s="57">
        <v>65811917.769999981</v>
      </c>
      <c r="G38" s="26">
        <v>50654213.829999991</v>
      </c>
      <c r="H38" s="26"/>
      <c r="I38" s="27"/>
      <c r="J38" s="27">
        <f t="shared" si="0"/>
        <v>0.57553304220778434</v>
      </c>
      <c r="K38" s="27">
        <f t="shared" si="1"/>
        <v>0</v>
      </c>
      <c r="L38" s="28">
        <f t="shared" si="2"/>
        <v>65151963.170000009</v>
      </c>
    </row>
    <row r="39" spans="2:12" ht="20.100000000000001" customHeight="1" x14ac:dyDescent="0.25">
      <c r="B39" s="25" t="s">
        <v>49</v>
      </c>
      <c r="C39" s="26">
        <v>22997693</v>
      </c>
      <c r="D39" s="26">
        <v>24802302</v>
      </c>
      <c r="E39" s="57">
        <v>18849749.52</v>
      </c>
      <c r="F39" s="57">
        <v>13945971.700000007</v>
      </c>
      <c r="G39" s="26">
        <v>10123504.630000006</v>
      </c>
      <c r="H39" s="26"/>
      <c r="I39" s="27"/>
      <c r="J39" s="27">
        <f t="shared" si="0"/>
        <v>0.53706308506957856</v>
      </c>
      <c r="K39" s="27">
        <f t="shared" si="1"/>
        <v>0</v>
      </c>
      <c r="L39" s="28">
        <f t="shared" si="2"/>
        <v>14678797.369999994</v>
      </c>
    </row>
    <row r="40" spans="2:12" ht="20.100000000000001" customHeight="1" x14ac:dyDescent="0.25">
      <c r="B40" s="25" t="s">
        <v>50</v>
      </c>
      <c r="C40" s="26">
        <v>71559743</v>
      </c>
      <c r="D40" s="26">
        <v>89990683</v>
      </c>
      <c r="E40" s="57">
        <v>68392919.079999998</v>
      </c>
      <c r="F40" s="57">
        <v>63890169.020000003</v>
      </c>
      <c r="G40" s="26">
        <v>41862315.87999998</v>
      </c>
      <c r="H40" s="26"/>
      <c r="I40" s="27"/>
      <c r="J40" s="27">
        <f t="shared" si="0"/>
        <v>0.61208552644219116</v>
      </c>
      <c r="K40" s="27">
        <f t="shared" si="1"/>
        <v>0</v>
      </c>
      <c r="L40" s="28">
        <f t="shared" si="2"/>
        <v>48128367.12000002</v>
      </c>
    </row>
    <row r="41" spans="2:12" ht="20.100000000000001" customHeight="1" x14ac:dyDescent="0.25">
      <c r="B41" s="25" t="s">
        <v>51</v>
      </c>
      <c r="C41" s="26">
        <v>191294556</v>
      </c>
      <c r="D41" s="26">
        <v>208063030</v>
      </c>
      <c r="E41" s="57">
        <v>158127902.80000001</v>
      </c>
      <c r="F41" s="57">
        <v>107091638.55999999</v>
      </c>
      <c r="G41" s="26">
        <v>81342426.119999945</v>
      </c>
      <c r="H41" s="26"/>
      <c r="I41" s="27"/>
      <c r="J41" s="27">
        <f t="shared" si="0"/>
        <v>0.5144090617762872</v>
      </c>
      <c r="K41" s="27">
        <f t="shared" si="1"/>
        <v>0</v>
      </c>
      <c r="L41" s="28">
        <f t="shared" si="2"/>
        <v>126720603.88000005</v>
      </c>
    </row>
    <row r="42" spans="2:12" ht="20.100000000000001" customHeight="1" x14ac:dyDescent="0.25">
      <c r="B42" s="25" t="s">
        <v>52</v>
      </c>
      <c r="C42" s="26">
        <v>218824317</v>
      </c>
      <c r="D42" s="26">
        <v>250244731</v>
      </c>
      <c r="E42" s="57">
        <v>190185995.56</v>
      </c>
      <c r="F42" s="57">
        <v>129731992.55000001</v>
      </c>
      <c r="G42" s="26">
        <v>100221191.21000007</v>
      </c>
      <c r="H42" s="26"/>
      <c r="I42" s="27"/>
      <c r="J42" s="27">
        <f t="shared" si="0"/>
        <v>0.5269640959361922</v>
      </c>
      <c r="K42" s="27">
        <f t="shared" si="1"/>
        <v>0</v>
      </c>
      <c r="L42" s="28">
        <f t="shared" si="2"/>
        <v>150023539.78999993</v>
      </c>
    </row>
    <row r="43" spans="2:12" ht="20.100000000000001" customHeight="1" x14ac:dyDescent="0.25">
      <c r="B43" s="25" t="s">
        <v>53</v>
      </c>
      <c r="C43" s="26">
        <v>262878954</v>
      </c>
      <c r="D43" s="26">
        <v>282763586</v>
      </c>
      <c r="E43" s="57">
        <v>214900325.36000001</v>
      </c>
      <c r="F43" s="57">
        <v>130750076.86000006</v>
      </c>
      <c r="G43" s="26">
        <v>103469946.28</v>
      </c>
      <c r="H43" s="26"/>
      <c r="I43" s="27"/>
      <c r="J43" s="27">
        <f t="shared" si="0"/>
        <v>0.48147877908824771</v>
      </c>
      <c r="K43" s="27">
        <f t="shared" si="1"/>
        <v>0</v>
      </c>
      <c r="L43" s="28">
        <f t="shared" si="2"/>
        <v>179293639.72</v>
      </c>
    </row>
    <row r="44" spans="2:12" ht="20.100000000000001" customHeight="1" x14ac:dyDescent="0.25">
      <c r="B44" s="25" t="s">
        <v>54</v>
      </c>
      <c r="C44" s="26">
        <v>139909967</v>
      </c>
      <c r="D44" s="26">
        <v>145743508</v>
      </c>
      <c r="E44" s="57">
        <v>110765066.08</v>
      </c>
      <c r="F44" s="57">
        <v>70410857.839999989</v>
      </c>
      <c r="G44" s="26">
        <v>56616538.199999981</v>
      </c>
      <c r="H44" s="26"/>
      <c r="I44" s="27"/>
      <c r="J44" s="27">
        <f t="shared" ref="J44" si="3">IF(ISERROR(+G44/E44)=TRUE,0,++G44/E44)</f>
        <v>0.51114074322953706</v>
      </c>
      <c r="K44" s="27">
        <f t="shared" ref="K44" si="4">IF(ISERROR(+H44/E44)=TRUE,0,++H44/E44)</f>
        <v>0</v>
      </c>
      <c r="L44" s="28">
        <f t="shared" ref="L44" si="5">+D44-G44</f>
        <v>89126969.800000012</v>
      </c>
    </row>
    <row r="45" spans="2:12" ht="20.100000000000001" customHeight="1" x14ac:dyDescent="0.25">
      <c r="B45" s="25" t="s">
        <v>61</v>
      </c>
      <c r="C45" s="26">
        <v>0</v>
      </c>
      <c r="D45" s="26">
        <v>67978962</v>
      </c>
      <c r="E45" s="57">
        <v>51664011.119999997</v>
      </c>
      <c r="F45" s="57">
        <v>31547112.779999997</v>
      </c>
      <c r="G45" s="26">
        <v>12096330.060000001</v>
      </c>
      <c r="H45" s="26"/>
      <c r="I45" s="27"/>
      <c r="J45" s="27">
        <f t="shared" si="0"/>
        <v>0.2341345512624611</v>
      </c>
      <c r="K45" s="27">
        <f t="shared" si="1"/>
        <v>0</v>
      </c>
      <c r="L45" s="28">
        <f t="shared" si="2"/>
        <v>55882631.939999998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6904102920</v>
      </c>
      <c r="E46" s="53">
        <f>SUM(E13:E45)</f>
        <v>5247118219.2000008</v>
      </c>
      <c r="F46" s="53">
        <f t="shared" si="6"/>
        <v>3192306014.2600002</v>
      </c>
      <c r="G46" s="53">
        <f t="shared" si="6"/>
        <v>2044167653.4299994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0.38957911143493584</v>
      </c>
      <c r="K46" s="54">
        <f>IF(ISERROR(+H46/E46)=TRUE,0,++H46/E46)</f>
        <v>0</v>
      </c>
      <c r="L46" s="55">
        <f>SUM(L13:L45)</f>
        <v>4859935266.5699997</v>
      </c>
    </row>
    <row r="47" spans="2:12" x14ac:dyDescent="0.2">
      <c r="B47" s="11" t="s">
        <v>63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 xml:space="preserve">DEVENGADO
AL MES DE MAYO
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56</v>
      </c>
      <c r="C53" s="67">
        <f>+C46/$C$51</f>
        <v>6690.1872210000001</v>
      </c>
      <c r="D53" s="67">
        <f>+D46/$C$51</f>
        <v>6904.1029200000003</v>
      </c>
      <c r="E53" s="33">
        <f>+E46/$C$51</f>
        <v>5247.1182192000006</v>
      </c>
      <c r="F53" s="67">
        <f>+F46/$C$51</f>
        <v>3192.3060142600002</v>
      </c>
      <c r="G53" s="67">
        <f>+G46/$C$51</f>
        <v>2044.1676534299993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64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56">
        <v>43804584.450000003</v>
      </c>
      <c r="F13" s="56">
        <v>23315290.499999996</v>
      </c>
      <c r="G13" s="8">
        <v>14765791.540000007</v>
      </c>
      <c r="H13" s="8"/>
      <c r="I13" s="12">
        <f>IF(ISERROR(+#REF!/E13)=TRUE,0,++#REF!/E13)</f>
        <v>0</v>
      </c>
      <c r="J13" s="12">
        <f>IF(ISERROR(+G13/E13)=TRUE,0,++G13/E13)</f>
        <v>0.33708324654589905</v>
      </c>
      <c r="K13" s="12">
        <f>IF(ISERROR(+H13/E13)=TRUE,0,++H13/E13)</f>
        <v>0</v>
      </c>
      <c r="L13" s="14">
        <f>+D13-G13</f>
        <v>64878907.459999993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2037536.6</v>
      </c>
      <c r="F14" s="59">
        <v>731024.16999999993</v>
      </c>
      <c r="G14" s="9">
        <v>495006.19000000006</v>
      </c>
      <c r="H14" s="9"/>
      <c r="I14" s="13">
        <f>IF(ISERROR(+#REF!/E14)=TRUE,0,++#REF!/E14)</f>
        <v>0</v>
      </c>
      <c r="J14" s="13">
        <f t="shared" ref="J14:J44" si="0">IF(ISERROR(+G14/E14)=TRUE,0,++G14/E14)</f>
        <v>0.24294345927332056</v>
      </c>
      <c r="K14" s="13">
        <f t="shared" ref="K14:K44" si="1">IF(ISERROR(+H14/E14)=TRUE,0,++H14/E14)</f>
        <v>0</v>
      </c>
      <c r="L14" s="15">
        <f t="shared" ref="L14:L44" si="2">+D14-G14</f>
        <v>3209605.81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3288123.85</v>
      </c>
      <c r="F15" s="59">
        <v>2771962.2800000003</v>
      </c>
      <c r="G15" s="9">
        <v>589937.30000000005</v>
      </c>
      <c r="H15" s="9"/>
      <c r="I15" s="13"/>
      <c r="J15" s="13">
        <f t="shared" si="0"/>
        <v>0.17941456189370728</v>
      </c>
      <c r="K15" s="13">
        <f t="shared" si="1"/>
        <v>0</v>
      </c>
      <c r="L15" s="15">
        <f t="shared" si="2"/>
        <v>5388469.7000000002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12516112.950000001</v>
      </c>
      <c r="F16" s="59">
        <v>10605061.790000001</v>
      </c>
      <c r="G16" s="9">
        <v>2945152.2100000004</v>
      </c>
      <c r="H16" s="9"/>
      <c r="I16" s="13"/>
      <c r="J16" s="13">
        <f t="shared" si="0"/>
        <v>0.23530885521450973</v>
      </c>
      <c r="K16" s="13">
        <f t="shared" si="1"/>
        <v>0</v>
      </c>
      <c r="L16" s="15">
        <f t="shared" si="2"/>
        <v>19811416.789999999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2304525.85</v>
      </c>
      <c r="F17" s="59">
        <v>671297.47</v>
      </c>
      <c r="G17" s="9">
        <v>657283.05000000005</v>
      </c>
      <c r="H17" s="9"/>
      <c r="I17" s="13"/>
      <c r="J17" s="13">
        <f t="shared" si="0"/>
        <v>0.28521400616964221</v>
      </c>
      <c r="K17" s="13">
        <f t="shared" si="1"/>
        <v>0</v>
      </c>
      <c r="L17" s="15">
        <f t="shared" si="2"/>
        <v>3532763.95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9949793.1500000004</v>
      </c>
      <c r="F18" s="59">
        <v>345615.05999999994</v>
      </c>
      <c r="G18" s="9">
        <v>250636.02999999997</v>
      </c>
      <c r="H18" s="9"/>
      <c r="I18" s="13"/>
      <c r="J18" s="13">
        <f t="shared" si="0"/>
        <v>2.5190074428833725E-2</v>
      </c>
      <c r="K18" s="13">
        <f t="shared" si="1"/>
        <v>0</v>
      </c>
      <c r="L18" s="15">
        <f t="shared" si="2"/>
        <v>17839896.969999999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5014905.5</v>
      </c>
      <c r="F19" s="59">
        <v>1464759.37</v>
      </c>
      <c r="G19" s="9">
        <v>792029.77</v>
      </c>
      <c r="H19" s="9"/>
      <c r="I19" s="13"/>
      <c r="J19" s="13">
        <f t="shared" si="0"/>
        <v>0.15793513357330463</v>
      </c>
      <c r="K19" s="13">
        <f t="shared" si="1"/>
        <v>0</v>
      </c>
      <c r="L19" s="15">
        <f t="shared" si="2"/>
        <v>8325980.2300000004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6986214.4000000004</v>
      </c>
      <c r="F20" s="59">
        <v>1262676.3899999999</v>
      </c>
      <c r="G20" s="9">
        <v>772660.89</v>
      </c>
      <c r="H20" s="9"/>
      <c r="I20" s="13"/>
      <c r="J20" s="13">
        <f t="shared" si="0"/>
        <v>0.11059793555720247</v>
      </c>
      <c r="K20" s="13">
        <f t="shared" si="1"/>
        <v>0</v>
      </c>
      <c r="L20" s="15">
        <f t="shared" si="2"/>
        <v>11929547.109999999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2695296.45</v>
      </c>
      <c r="F21" s="59">
        <v>2338052.87</v>
      </c>
      <c r="G21" s="9">
        <v>1486659.4100000001</v>
      </c>
      <c r="H21" s="9"/>
      <c r="I21" s="13"/>
      <c r="J21" s="13">
        <f t="shared" si="0"/>
        <v>0.55157547141057528</v>
      </c>
      <c r="K21" s="13">
        <f t="shared" si="1"/>
        <v>0</v>
      </c>
      <c r="L21" s="15">
        <f t="shared" si="2"/>
        <v>3413879.59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3187822.0000000005</v>
      </c>
      <c r="F22" s="59">
        <v>4017418.3600000003</v>
      </c>
      <c r="G22" s="9">
        <v>1111981.22</v>
      </c>
      <c r="H22" s="9"/>
      <c r="I22" s="13"/>
      <c r="J22" s="13">
        <f t="shared" si="0"/>
        <v>0.34882161551052721</v>
      </c>
      <c r="K22" s="13">
        <f t="shared" si="1"/>
        <v>0</v>
      </c>
      <c r="L22" s="15">
        <f t="shared" si="2"/>
        <v>4684058.78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8950072.4500000011</v>
      </c>
      <c r="F23" s="59">
        <v>8134758.0899999999</v>
      </c>
      <c r="G23" s="9">
        <v>5451462.5599999977</v>
      </c>
      <c r="H23" s="9"/>
      <c r="I23" s="13"/>
      <c r="J23" s="13">
        <f t="shared" si="0"/>
        <v>0.60909703138771765</v>
      </c>
      <c r="K23" s="13">
        <f t="shared" si="1"/>
        <v>0</v>
      </c>
      <c r="L23" s="15">
        <f t="shared" si="2"/>
        <v>10821396.440000001</v>
      </c>
    </row>
    <row r="24" spans="2:12" ht="20.100000000000001" customHeight="1" x14ac:dyDescent="0.25">
      <c r="B24" s="7" t="s">
        <v>34</v>
      </c>
      <c r="C24" s="9">
        <v>7560660</v>
      </c>
      <c r="D24" s="9">
        <v>9415534</v>
      </c>
      <c r="E24" s="58">
        <v>5178543.7</v>
      </c>
      <c r="F24" s="59">
        <v>2452407.91</v>
      </c>
      <c r="G24" s="9">
        <v>290407.90999999997</v>
      </c>
      <c r="H24" s="9"/>
      <c r="I24" s="13"/>
      <c r="J24" s="13">
        <f t="shared" si="0"/>
        <v>5.6079069101994825E-2</v>
      </c>
      <c r="K24" s="13">
        <f t="shared" si="1"/>
        <v>0</v>
      </c>
      <c r="L24" s="15">
        <f t="shared" si="2"/>
        <v>9125126.0899999999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11547637.200000001</v>
      </c>
      <c r="F25" s="59">
        <v>6864496.9899999993</v>
      </c>
      <c r="G25" s="9">
        <v>6234244.1699999999</v>
      </c>
      <c r="H25" s="9"/>
      <c r="I25" s="13"/>
      <c r="J25" s="13">
        <f t="shared" si="0"/>
        <v>0.53987184235403585</v>
      </c>
      <c r="K25" s="13">
        <f t="shared" si="1"/>
        <v>0</v>
      </c>
      <c r="L25" s="15">
        <f t="shared" si="2"/>
        <v>14761459.83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8203077.8500000006</v>
      </c>
      <c r="F26" s="59">
        <v>4375321.4499999993</v>
      </c>
      <c r="G26" s="9">
        <v>2600066.8199999998</v>
      </c>
      <c r="H26" s="9"/>
      <c r="I26" s="13"/>
      <c r="J26" s="13">
        <f t="shared" si="0"/>
        <v>0.3169623484677766</v>
      </c>
      <c r="K26" s="13">
        <f t="shared" si="1"/>
        <v>0</v>
      </c>
      <c r="L26" s="15">
        <f t="shared" si="2"/>
        <v>12314620.18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5302342.1000000006</v>
      </c>
      <c r="F27" s="59">
        <v>3579536.46</v>
      </c>
      <c r="G27" s="9">
        <v>2630919.59</v>
      </c>
      <c r="H27" s="9"/>
      <c r="I27" s="13"/>
      <c r="J27" s="13">
        <f t="shared" si="0"/>
        <v>0.49618065760034602</v>
      </c>
      <c r="K27" s="13">
        <f t="shared" si="1"/>
        <v>0</v>
      </c>
      <c r="L27" s="15">
        <f t="shared" si="2"/>
        <v>7009702.4100000001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5898718.6500000004</v>
      </c>
      <c r="F28" s="59">
        <v>5945119.9500000002</v>
      </c>
      <c r="G28" s="9">
        <v>3959671.3999999994</v>
      </c>
      <c r="H28" s="9"/>
      <c r="I28" s="13"/>
      <c r="J28" s="13">
        <f t="shared" si="0"/>
        <v>0.67127653223467421</v>
      </c>
      <c r="K28" s="13">
        <f t="shared" si="1"/>
        <v>0</v>
      </c>
      <c r="L28" s="15">
        <f t="shared" si="2"/>
        <v>6765271.6000000006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1242986.8</v>
      </c>
      <c r="F29" s="59">
        <v>363251.23</v>
      </c>
      <c r="G29" s="9">
        <v>314484.43</v>
      </c>
      <c r="H29" s="9"/>
      <c r="I29" s="13"/>
      <c r="J29" s="13">
        <f t="shared" si="0"/>
        <v>0.25300705526398187</v>
      </c>
      <c r="K29" s="13">
        <f t="shared" si="1"/>
        <v>0</v>
      </c>
      <c r="L29" s="15">
        <f t="shared" si="2"/>
        <v>1945491.57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2515999.2000000002</v>
      </c>
      <c r="F30" s="59">
        <v>2355349.5300000003</v>
      </c>
      <c r="G30" s="9">
        <v>772101.3600000001</v>
      </c>
      <c r="H30" s="9"/>
      <c r="I30" s="13"/>
      <c r="J30" s="13">
        <f t="shared" si="0"/>
        <v>0.30687663175727564</v>
      </c>
      <c r="K30" s="13">
        <f t="shared" si="1"/>
        <v>0</v>
      </c>
      <c r="L30" s="15">
        <f t="shared" si="2"/>
        <v>3802442.6399999997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4589396.9000000004</v>
      </c>
      <c r="F31" s="59">
        <v>1218924.5</v>
      </c>
      <c r="G31" s="9">
        <v>239569.49000000002</v>
      </c>
      <c r="H31" s="9"/>
      <c r="I31" s="13"/>
      <c r="J31" s="13">
        <f t="shared" si="0"/>
        <v>5.2200647540420836E-2</v>
      </c>
      <c r="K31" s="13">
        <f t="shared" si="1"/>
        <v>0</v>
      </c>
      <c r="L31" s="15">
        <f t="shared" si="2"/>
        <v>8104788.5099999998</v>
      </c>
    </row>
    <row r="32" spans="2:12" ht="20.100000000000001" customHeight="1" x14ac:dyDescent="0.25">
      <c r="B32" s="7" t="s">
        <v>42</v>
      </c>
      <c r="C32" s="9">
        <v>4000000</v>
      </c>
      <c r="D32" s="9">
        <v>5914440</v>
      </c>
      <c r="E32" s="58">
        <v>3252942.0000000005</v>
      </c>
      <c r="F32" s="59">
        <v>586818</v>
      </c>
      <c r="G32" s="9">
        <v>586818</v>
      </c>
      <c r="H32" s="9"/>
      <c r="I32" s="13"/>
      <c r="J32" s="13">
        <f t="shared" si="0"/>
        <v>0.18039608452902017</v>
      </c>
      <c r="K32" s="13">
        <f t="shared" si="1"/>
        <v>0</v>
      </c>
      <c r="L32" s="15">
        <f t="shared" si="2"/>
        <v>5327622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1976682.9500000002</v>
      </c>
      <c r="F33" s="59">
        <v>874694.75</v>
      </c>
      <c r="G33" s="9">
        <v>765397.92</v>
      </c>
      <c r="H33" s="9"/>
      <c r="I33" s="13"/>
      <c r="J33" s="13">
        <f t="shared" si="0"/>
        <v>0.38721329589047143</v>
      </c>
      <c r="K33" s="13">
        <f t="shared" si="1"/>
        <v>0</v>
      </c>
      <c r="L33" s="15">
        <f t="shared" si="2"/>
        <v>2828571.08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2083719.5500000003</v>
      </c>
      <c r="F34" s="59">
        <v>941862.8</v>
      </c>
      <c r="G34" s="9">
        <v>628841.02</v>
      </c>
      <c r="H34" s="9"/>
      <c r="I34" s="13"/>
      <c r="J34" s="13">
        <f t="shared" si="0"/>
        <v>0.30178774298105515</v>
      </c>
      <c r="K34" s="13">
        <f t="shared" si="1"/>
        <v>0</v>
      </c>
      <c r="L34" s="15">
        <f t="shared" si="2"/>
        <v>3159739.98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2835376.5</v>
      </c>
      <c r="F35" s="59">
        <v>775548.91</v>
      </c>
      <c r="G35" s="9">
        <v>164954.98000000001</v>
      </c>
      <c r="H35" s="9"/>
      <c r="I35" s="13"/>
      <c r="J35" s="13">
        <f t="shared" si="0"/>
        <v>5.817745191864291E-2</v>
      </c>
      <c r="K35" s="13">
        <f t="shared" si="1"/>
        <v>0</v>
      </c>
      <c r="L35" s="15">
        <f t="shared" si="2"/>
        <v>4990275.0199999996</v>
      </c>
    </row>
    <row r="36" spans="2:12" ht="20.100000000000001" customHeight="1" x14ac:dyDescent="0.25">
      <c r="B36" s="7" t="s">
        <v>46</v>
      </c>
      <c r="C36" s="9">
        <v>4000000</v>
      </c>
      <c r="D36" s="9">
        <v>6279159</v>
      </c>
      <c r="E36" s="58">
        <v>3453537.45</v>
      </c>
      <c r="F36" s="59">
        <v>4955515.33</v>
      </c>
      <c r="G36" s="9">
        <v>3309154.3800000008</v>
      </c>
      <c r="H36" s="9"/>
      <c r="I36" s="13"/>
      <c r="J36" s="13">
        <f t="shared" si="0"/>
        <v>0.95819270180492777</v>
      </c>
      <c r="K36" s="13">
        <f t="shared" si="1"/>
        <v>0</v>
      </c>
      <c r="L36" s="15">
        <f t="shared" si="2"/>
        <v>2970004.6199999992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825000.00000000012</v>
      </c>
      <c r="F37" s="59">
        <v>1220192.49</v>
      </c>
      <c r="G37" s="9">
        <v>787894.49</v>
      </c>
      <c r="H37" s="9"/>
      <c r="I37" s="13"/>
      <c r="J37" s="13">
        <f t="shared" si="0"/>
        <v>0.95502362424242415</v>
      </c>
      <c r="K37" s="13">
        <f t="shared" si="1"/>
        <v>0</v>
      </c>
      <c r="L37" s="15">
        <f t="shared" si="2"/>
        <v>712105.51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6929716.7500000009</v>
      </c>
      <c r="F38" s="59">
        <v>6292218.29</v>
      </c>
      <c r="G38" s="9">
        <v>2947726.0700000003</v>
      </c>
      <c r="H38" s="9"/>
      <c r="I38" s="13"/>
      <c r="J38" s="13">
        <f t="shared" si="0"/>
        <v>0.42537468360449221</v>
      </c>
      <c r="K38" s="13">
        <f t="shared" si="1"/>
        <v>0</v>
      </c>
      <c r="L38" s="15">
        <f t="shared" si="2"/>
        <v>9651758.9299999997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687529.70000000007</v>
      </c>
      <c r="F39" s="59">
        <v>41073</v>
      </c>
      <c r="G39" s="9">
        <v>5773</v>
      </c>
      <c r="H39" s="9"/>
      <c r="I39" s="13"/>
      <c r="J39" s="13">
        <f t="shared" si="0"/>
        <v>8.3967281704339456E-3</v>
      </c>
      <c r="K39" s="13">
        <f t="shared" si="1"/>
        <v>0</v>
      </c>
      <c r="L39" s="15">
        <f t="shared" si="2"/>
        <v>1244281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2646920.6500000004</v>
      </c>
      <c r="F40" s="59">
        <v>613301.88</v>
      </c>
      <c r="G40" s="9">
        <v>324754.39999999997</v>
      </c>
      <c r="H40" s="9"/>
      <c r="I40" s="13"/>
      <c r="J40" s="13">
        <f t="shared" si="0"/>
        <v>0.12269139991030707</v>
      </c>
      <c r="K40" s="13">
        <f t="shared" si="1"/>
        <v>0</v>
      </c>
      <c r="L40" s="15">
        <f t="shared" si="2"/>
        <v>4487828.5999999996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6024789.1000000006</v>
      </c>
      <c r="F41" s="59">
        <v>3709773.0500000003</v>
      </c>
      <c r="G41" s="9">
        <v>2598234.1900000004</v>
      </c>
      <c r="H41" s="9"/>
      <c r="I41" s="13"/>
      <c r="J41" s="13">
        <f t="shared" si="0"/>
        <v>0.43125728500604282</v>
      </c>
      <c r="K41" s="13">
        <f t="shared" si="1"/>
        <v>0</v>
      </c>
      <c r="L41" s="15">
        <f t="shared" si="2"/>
        <v>8355927.8099999996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4400000</v>
      </c>
      <c r="F42" s="59">
        <v>780274.24</v>
      </c>
      <c r="G42" s="9">
        <v>514772.82999999996</v>
      </c>
      <c r="H42" s="9"/>
      <c r="I42" s="13"/>
      <c r="J42" s="13">
        <f t="shared" si="0"/>
        <v>0.116993825</v>
      </c>
      <c r="K42" s="13">
        <f t="shared" si="1"/>
        <v>0</v>
      </c>
      <c r="L42" s="15">
        <f t="shared" si="2"/>
        <v>7485227.1699999999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13543448.600000001</v>
      </c>
      <c r="F43" s="59">
        <v>5461995.3599999994</v>
      </c>
      <c r="G43" s="9">
        <v>3453455.51</v>
      </c>
      <c r="H43" s="9"/>
      <c r="I43" s="13"/>
      <c r="J43" s="13">
        <f t="shared" si="0"/>
        <v>0.25499085292057738</v>
      </c>
      <c r="K43" s="13">
        <f t="shared" si="1"/>
        <v>0</v>
      </c>
      <c r="L43" s="15">
        <f t="shared" si="2"/>
        <v>21170996.490000002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5717812.6500000004</v>
      </c>
      <c r="F44" s="59">
        <v>460785.44000000006</v>
      </c>
      <c r="G44" s="9">
        <v>363493.31</v>
      </c>
      <c r="H44" s="9"/>
      <c r="I44" s="13"/>
      <c r="J44" s="13">
        <f t="shared" si="0"/>
        <v>6.3572091680898279E-2</v>
      </c>
      <c r="K44" s="13">
        <f t="shared" si="1"/>
        <v>0</v>
      </c>
      <c r="L44" s="15">
        <f t="shared" si="2"/>
        <v>10032529.689999999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199591165.94999999</v>
      </c>
      <c r="F45" s="53">
        <f t="shared" si="3"/>
        <v>109526377.90999997</v>
      </c>
      <c r="G45" s="53">
        <f t="shared" si="3"/>
        <v>62811335.440000013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0.31469997753174617</v>
      </c>
      <c r="K45" s="54">
        <f>IF(ISERROR(+H45/E45)=TRUE,0,++H45/E45)</f>
        <v>0</v>
      </c>
      <c r="L45" s="55">
        <f>SUM(L13:L44)</f>
        <v>300081693.56</v>
      </c>
    </row>
    <row r="46" spans="2:12" x14ac:dyDescent="0.2">
      <c r="B46" s="11" t="s">
        <v>63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 xml:space="preserve">DEVENGADO
AL MES DE MAYO
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199.59116594999998</v>
      </c>
      <c r="F52" s="39">
        <f>+F45/$C$50</f>
        <v>109.52637790999997</v>
      </c>
      <c r="G52" s="39">
        <f>+G45/$C$50</f>
        <v>62.811335440000015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5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64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65</v>
      </c>
      <c r="C13" s="41">
        <v>0</v>
      </c>
      <c r="D13" s="41">
        <v>257760</v>
      </c>
      <c r="E13" s="62">
        <v>257760</v>
      </c>
      <c r="F13" s="62">
        <v>180337.69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257760</v>
      </c>
    </row>
    <row r="14" spans="1:13" ht="20.100000000000001" customHeight="1" x14ac:dyDescent="0.25">
      <c r="B14" s="25" t="s">
        <v>66</v>
      </c>
      <c r="C14" s="42">
        <v>0</v>
      </c>
      <c r="D14" s="42">
        <v>120183</v>
      </c>
      <c r="E14" s="63">
        <v>120183</v>
      </c>
      <c r="F14" s="63">
        <v>120182.39999999999</v>
      </c>
      <c r="G14" s="42">
        <v>0</v>
      </c>
      <c r="H14" s="26"/>
      <c r="I14" s="27"/>
      <c r="J14" s="27">
        <f t="shared" ref="J14:J40" si="0">IF(ISERROR(+G14/E14)=TRUE,0,++G14/E14)</f>
        <v>0</v>
      </c>
      <c r="K14" s="27">
        <f t="shared" ref="K14:K40" si="1">IF(ISERROR(+H14/E14)=TRUE,0,++H14/E14)</f>
        <v>0</v>
      </c>
      <c r="L14" s="28">
        <f t="shared" ref="L14:L40" si="2">+D14-G14</f>
        <v>120183</v>
      </c>
    </row>
    <row r="15" spans="1:13" ht="20.100000000000001" customHeight="1" x14ac:dyDescent="0.25">
      <c r="B15" s="25" t="s">
        <v>67</v>
      </c>
      <c r="C15" s="42">
        <v>0</v>
      </c>
      <c r="D15" s="42">
        <v>67796</v>
      </c>
      <c r="E15" s="63">
        <v>67796</v>
      </c>
      <c r="F15" s="63">
        <v>67075.199999999997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67796</v>
      </c>
    </row>
    <row r="16" spans="1:13" ht="20.100000000000001" customHeight="1" x14ac:dyDescent="0.25">
      <c r="B16" s="25" t="s">
        <v>68</v>
      </c>
      <c r="C16" s="42">
        <v>0</v>
      </c>
      <c r="D16" s="42">
        <v>1048753</v>
      </c>
      <c r="E16" s="63">
        <v>1048753</v>
      </c>
      <c r="F16" s="63">
        <v>1048753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1048753</v>
      </c>
    </row>
    <row r="17" spans="2:12" ht="20.100000000000001" customHeight="1" x14ac:dyDescent="0.25">
      <c r="B17" s="25" t="s">
        <v>69</v>
      </c>
      <c r="C17" s="42">
        <v>0</v>
      </c>
      <c r="D17" s="42">
        <v>97259</v>
      </c>
      <c r="E17" s="63">
        <v>97259</v>
      </c>
      <c r="F17" s="63">
        <v>97257.600000000006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97259</v>
      </c>
    </row>
    <row r="18" spans="2:12" ht="20.100000000000001" customHeight="1" x14ac:dyDescent="0.25">
      <c r="B18" s="25" t="s">
        <v>70</v>
      </c>
      <c r="C18" s="42">
        <v>0</v>
      </c>
      <c r="D18" s="42">
        <v>148983</v>
      </c>
      <c r="E18" s="63">
        <v>148983</v>
      </c>
      <c r="F18" s="63">
        <v>148983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148983</v>
      </c>
    </row>
    <row r="19" spans="2:12" ht="20.100000000000001" customHeight="1" x14ac:dyDescent="0.25">
      <c r="B19" s="25" t="s">
        <v>71</v>
      </c>
      <c r="C19" s="42">
        <v>0</v>
      </c>
      <c r="D19" s="42">
        <v>116756</v>
      </c>
      <c r="E19" s="63">
        <v>116756</v>
      </c>
      <c r="F19" s="63">
        <v>116755.20000000001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116756</v>
      </c>
    </row>
    <row r="20" spans="2:12" ht="20.100000000000001" customHeight="1" x14ac:dyDescent="0.25">
      <c r="B20" s="25" t="s">
        <v>72</v>
      </c>
      <c r="C20" s="42">
        <v>0</v>
      </c>
      <c r="D20" s="42">
        <v>148407</v>
      </c>
      <c r="E20" s="63">
        <v>148407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148407</v>
      </c>
    </row>
    <row r="21" spans="2:12" ht="20.100000000000001" customHeight="1" x14ac:dyDescent="0.25">
      <c r="B21" s="25" t="s">
        <v>73</v>
      </c>
      <c r="C21" s="42">
        <v>0</v>
      </c>
      <c r="D21" s="42">
        <v>92247</v>
      </c>
      <c r="E21" s="63">
        <v>92247</v>
      </c>
      <c r="F21" s="63">
        <v>91526.8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92247</v>
      </c>
    </row>
    <row r="22" spans="2:12" ht="20.100000000000001" customHeight="1" x14ac:dyDescent="0.25">
      <c r="B22" s="25" t="s">
        <v>74</v>
      </c>
      <c r="C22" s="42">
        <v>0</v>
      </c>
      <c r="D22" s="42">
        <v>504144</v>
      </c>
      <c r="E22" s="63">
        <v>504144</v>
      </c>
      <c r="F22" s="63">
        <v>492618.27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504144</v>
      </c>
    </row>
    <row r="23" spans="2:12" ht="20.100000000000001" customHeight="1" x14ac:dyDescent="0.25">
      <c r="B23" s="25" t="s">
        <v>75</v>
      </c>
      <c r="C23" s="42">
        <v>0</v>
      </c>
      <c r="D23" s="42">
        <v>71310</v>
      </c>
      <c r="E23" s="63">
        <v>71310</v>
      </c>
      <c r="F23" s="63">
        <v>71308.800000000003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71310</v>
      </c>
    </row>
    <row r="24" spans="2:12" ht="20.100000000000001" customHeight="1" x14ac:dyDescent="0.25">
      <c r="B24" s="25" t="s">
        <v>76</v>
      </c>
      <c r="C24" s="42">
        <v>0</v>
      </c>
      <c r="D24" s="42">
        <v>43345</v>
      </c>
      <c r="E24" s="63">
        <v>43345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43345</v>
      </c>
    </row>
    <row r="25" spans="2:12" ht="20.100000000000001" customHeight="1" x14ac:dyDescent="0.25">
      <c r="B25" s="25" t="s">
        <v>77</v>
      </c>
      <c r="C25" s="42">
        <v>0</v>
      </c>
      <c r="D25" s="42">
        <v>17799</v>
      </c>
      <c r="E25" s="63">
        <v>17799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17799</v>
      </c>
    </row>
    <row r="26" spans="2:12" ht="20.100000000000001" customHeight="1" x14ac:dyDescent="0.25">
      <c r="B26" s="25" t="s">
        <v>78</v>
      </c>
      <c r="C26" s="42">
        <v>0</v>
      </c>
      <c r="D26" s="42">
        <v>224266</v>
      </c>
      <c r="E26" s="63">
        <v>224266</v>
      </c>
      <c r="F26" s="63">
        <v>224265.59999999998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224266</v>
      </c>
    </row>
    <row r="27" spans="2:12" ht="20.100000000000001" customHeight="1" x14ac:dyDescent="0.25">
      <c r="B27" s="25" t="s">
        <v>79</v>
      </c>
      <c r="C27" s="42">
        <v>0</v>
      </c>
      <c r="D27" s="42">
        <v>2938</v>
      </c>
      <c r="E27" s="63">
        <v>2938</v>
      </c>
      <c r="F27" s="63">
        <v>2937.6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2938</v>
      </c>
    </row>
    <row r="28" spans="2:12" ht="20.100000000000001" customHeight="1" x14ac:dyDescent="0.25">
      <c r="B28" s="25" t="s">
        <v>80</v>
      </c>
      <c r="C28" s="42">
        <v>0</v>
      </c>
      <c r="D28" s="42">
        <v>97633</v>
      </c>
      <c r="E28" s="63">
        <v>97633</v>
      </c>
      <c r="F28" s="63">
        <v>97632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97633</v>
      </c>
    </row>
    <row r="29" spans="2:12" ht="20.100000000000001" customHeight="1" x14ac:dyDescent="0.25">
      <c r="B29" s="25" t="s">
        <v>81</v>
      </c>
      <c r="C29" s="42">
        <v>0</v>
      </c>
      <c r="D29" s="42">
        <v>44641</v>
      </c>
      <c r="E29" s="63">
        <v>44641</v>
      </c>
      <c r="F29" s="63">
        <v>44641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44641</v>
      </c>
    </row>
    <row r="30" spans="2:12" ht="20.100000000000001" customHeight="1" x14ac:dyDescent="0.25">
      <c r="B30" s="25" t="s">
        <v>82</v>
      </c>
      <c r="C30" s="42">
        <v>0</v>
      </c>
      <c r="D30" s="42">
        <v>20880</v>
      </c>
      <c r="E30" s="63">
        <v>20880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20880</v>
      </c>
    </row>
    <row r="31" spans="2:12" ht="20.100000000000001" customHeight="1" x14ac:dyDescent="0.25">
      <c r="B31" s="25" t="s">
        <v>83</v>
      </c>
      <c r="C31" s="42">
        <v>0</v>
      </c>
      <c r="D31" s="42">
        <v>54404</v>
      </c>
      <c r="E31" s="63">
        <v>54404</v>
      </c>
      <c r="F31" s="63">
        <v>54404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54404</v>
      </c>
    </row>
    <row r="32" spans="2:12" ht="20.100000000000001" customHeight="1" x14ac:dyDescent="0.25">
      <c r="B32" s="25" t="s">
        <v>84</v>
      </c>
      <c r="C32" s="42">
        <v>153071449</v>
      </c>
      <c r="D32" s="42">
        <v>211340307</v>
      </c>
      <c r="E32" s="63">
        <v>211340307</v>
      </c>
      <c r="F32" s="63">
        <v>5783442.9000000004</v>
      </c>
      <c r="G32" s="42">
        <v>1526625.2799999998</v>
      </c>
      <c r="H32" s="26"/>
      <c r="I32" s="27"/>
      <c r="J32" s="27">
        <f t="shared" si="0"/>
        <v>7.2235405619998447E-3</v>
      </c>
      <c r="K32" s="27">
        <f t="shared" si="1"/>
        <v>0</v>
      </c>
      <c r="L32" s="28">
        <f t="shared" si="2"/>
        <v>209813681.72</v>
      </c>
    </row>
    <row r="33" spans="2:12" ht="20.100000000000001" customHeight="1" x14ac:dyDescent="0.25">
      <c r="B33" s="25" t="s">
        <v>85</v>
      </c>
      <c r="C33" s="42">
        <v>0</v>
      </c>
      <c r="D33" s="42">
        <v>41357</v>
      </c>
      <c r="E33" s="63">
        <v>41357</v>
      </c>
      <c r="F33" s="63">
        <v>41356.800000000003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41357</v>
      </c>
    </row>
    <row r="34" spans="2:12" ht="20.100000000000001" customHeight="1" x14ac:dyDescent="0.25">
      <c r="B34" s="25" t="s">
        <v>86</v>
      </c>
      <c r="C34" s="42">
        <v>0</v>
      </c>
      <c r="D34" s="42">
        <v>26353</v>
      </c>
      <c r="E34" s="63">
        <v>26353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26353</v>
      </c>
    </row>
    <row r="35" spans="2:12" ht="20.100000000000001" customHeight="1" x14ac:dyDescent="0.25">
      <c r="B35" s="25" t="s">
        <v>87</v>
      </c>
      <c r="C35" s="42">
        <v>0</v>
      </c>
      <c r="D35" s="42">
        <v>202637</v>
      </c>
      <c r="E35" s="63">
        <v>202637</v>
      </c>
      <c r="F35" s="63">
        <v>202637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202637</v>
      </c>
    </row>
    <row r="36" spans="2:12" ht="20.100000000000001" customHeight="1" x14ac:dyDescent="0.25">
      <c r="B36" s="25" t="s">
        <v>88</v>
      </c>
      <c r="C36" s="42">
        <v>0</v>
      </c>
      <c r="D36" s="42">
        <v>23819</v>
      </c>
      <c r="E36" s="63">
        <v>23819</v>
      </c>
      <c r="F36" s="63">
        <v>23817.600000000002</v>
      </c>
      <c r="G36" s="42">
        <v>0</v>
      </c>
      <c r="H36" s="26"/>
      <c r="I36" s="27"/>
      <c r="J36" s="13">
        <f t="shared" si="0"/>
        <v>0</v>
      </c>
      <c r="K36" s="13">
        <f t="shared" si="1"/>
        <v>0</v>
      </c>
      <c r="L36" s="15">
        <f t="shared" si="2"/>
        <v>23819</v>
      </c>
    </row>
    <row r="37" spans="2:12" ht="20.100000000000001" customHeight="1" x14ac:dyDescent="0.25">
      <c r="B37" s="25" t="s">
        <v>89</v>
      </c>
      <c r="C37" s="42">
        <v>0</v>
      </c>
      <c r="D37" s="42">
        <v>165601</v>
      </c>
      <c r="E37" s="63">
        <v>165601</v>
      </c>
      <c r="F37" s="63">
        <v>0</v>
      </c>
      <c r="G37" s="42">
        <v>0</v>
      </c>
      <c r="H37" s="26"/>
      <c r="I37" s="27"/>
      <c r="J37" s="13">
        <f t="shared" si="0"/>
        <v>0</v>
      </c>
      <c r="K37" s="13">
        <f t="shared" si="1"/>
        <v>0</v>
      </c>
      <c r="L37" s="15">
        <f t="shared" si="2"/>
        <v>165601</v>
      </c>
    </row>
    <row r="38" spans="2:12" ht="20.100000000000001" customHeight="1" x14ac:dyDescent="0.25">
      <c r="B38" s="25" t="s">
        <v>90</v>
      </c>
      <c r="C38" s="42">
        <v>0</v>
      </c>
      <c r="D38" s="42">
        <v>636538</v>
      </c>
      <c r="E38" s="63">
        <v>636538</v>
      </c>
      <c r="F38" s="63">
        <v>568723.19999999995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636538</v>
      </c>
    </row>
    <row r="39" spans="2:12" ht="20.100000000000001" customHeight="1" x14ac:dyDescent="0.25">
      <c r="B39" s="7" t="s">
        <v>91</v>
      </c>
      <c r="C39" s="43">
        <v>0</v>
      </c>
      <c r="D39" s="42">
        <v>7892</v>
      </c>
      <c r="E39" s="63">
        <v>7892</v>
      </c>
      <c r="F39" s="64">
        <v>0</v>
      </c>
      <c r="G39" s="43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7892</v>
      </c>
    </row>
    <row r="40" spans="2:12" ht="20.100000000000001" customHeight="1" x14ac:dyDescent="0.25">
      <c r="B40" s="7" t="s">
        <v>92</v>
      </c>
      <c r="C40" s="43">
        <v>0</v>
      </c>
      <c r="D40" s="43">
        <v>152381</v>
      </c>
      <c r="E40" s="64">
        <v>152381</v>
      </c>
      <c r="F40" s="64">
        <v>109497.60000000001</v>
      </c>
      <c r="G40" s="43">
        <v>0</v>
      </c>
      <c r="H40" s="9"/>
      <c r="I40" s="13">
        <f>IF(ISERROR(+#REF!/E40)=TRUE,0,++#REF!/E40)</f>
        <v>0</v>
      </c>
      <c r="J40" s="13">
        <f t="shared" si="0"/>
        <v>0</v>
      </c>
      <c r="K40" s="13">
        <f t="shared" si="1"/>
        <v>0</v>
      </c>
      <c r="L40" s="15">
        <f t="shared" si="2"/>
        <v>152381</v>
      </c>
    </row>
    <row r="41" spans="2:12" ht="23.25" customHeight="1" x14ac:dyDescent="0.25">
      <c r="B41" s="52" t="s">
        <v>4</v>
      </c>
      <c r="C41" s="65">
        <f t="shared" ref="C41:H41" si="3">SUM(C13:C40)</f>
        <v>153071449</v>
      </c>
      <c r="D41" s="65">
        <f t="shared" si="3"/>
        <v>215776389</v>
      </c>
      <c r="E41" s="65">
        <f t="shared" si="3"/>
        <v>215776389</v>
      </c>
      <c r="F41" s="65">
        <f t="shared" si="3"/>
        <v>9588153.2599999998</v>
      </c>
      <c r="G41" s="65">
        <f t="shared" si="3"/>
        <v>1526625.2799999998</v>
      </c>
      <c r="H41" s="53">
        <f t="shared" si="3"/>
        <v>0</v>
      </c>
      <c r="I41" s="54">
        <f>IF(ISERROR(+#REF!/E41)=TRUE,0,++#REF!/E41)</f>
        <v>0</v>
      </c>
      <c r="J41" s="54">
        <f>IF(ISERROR(+G41/E41)=TRUE,0,++G41/E41)</f>
        <v>7.0750339602726406E-3</v>
      </c>
      <c r="K41" s="54">
        <f>IF(ISERROR(+H41/E41)=TRUE,0,++H41/E41)</f>
        <v>0</v>
      </c>
      <c r="L41" s="55">
        <f>SUM(L13:L40)</f>
        <v>214249763.72</v>
      </c>
    </row>
    <row r="42" spans="2:12" x14ac:dyDescent="0.2">
      <c r="B42" s="11" t="s">
        <v>63</v>
      </c>
    </row>
    <row r="43" spans="2:12" s="20" customFormat="1" x14ac:dyDescent="0.25">
      <c r="K43" s="24"/>
    </row>
    <row r="44" spans="2:12" s="20" customFormat="1" x14ac:dyDescent="0.25">
      <c r="K44" s="24"/>
    </row>
    <row r="45" spans="2:12" s="22" customFormat="1" x14ac:dyDescent="0.25">
      <c r="K45" s="23"/>
    </row>
    <row r="46" spans="2:12" s="22" customFormat="1" x14ac:dyDescent="0.25">
      <c r="B46" s="22">
        <v>1000000</v>
      </c>
      <c r="K46" s="23"/>
    </row>
    <row r="47" spans="2:12" s="22" customFormat="1" ht="45" x14ac:dyDescent="0.25">
      <c r="B47" s="30" t="s">
        <v>55</v>
      </c>
      <c r="C47" s="30" t="s">
        <v>3</v>
      </c>
      <c r="D47" s="30" t="s">
        <v>2</v>
      </c>
      <c r="E47" s="31" t="s">
        <v>18</v>
      </c>
      <c r="F47" s="31" t="s">
        <v>57</v>
      </c>
      <c r="G47" s="31" t="str">
        <f>MID(G11,1,25)</f>
        <v xml:space="preserve">DEVENGADO
AL MES DE MAYO
</v>
      </c>
      <c r="K47" s="23"/>
    </row>
    <row r="48" spans="2:12" s="22" customFormat="1" x14ac:dyDescent="0.25">
      <c r="B48" s="22" t="s">
        <v>56</v>
      </c>
      <c r="C48" s="39">
        <f>+C41/$B$46</f>
        <v>153.071449</v>
      </c>
      <c r="D48" s="39">
        <f t="shared" ref="D48:G48" si="4">+D41/$B$46</f>
        <v>215.77638899999999</v>
      </c>
      <c r="E48" s="39">
        <f t="shared" si="4"/>
        <v>215.77638899999999</v>
      </c>
      <c r="F48" s="39">
        <f t="shared" si="4"/>
        <v>9.5881532600000003</v>
      </c>
      <c r="G48" s="39">
        <f t="shared" si="4"/>
        <v>1.5266252799999998</v>
      </c>
      <c r="K48" s="23"/>
    </row>
    <row r="49" spans="3:11" s="22" customFormat="1" x14ac:dyDescent="0.25">
      <c r="C49" s="39"/>
      <c r="D49" s="39"/>
      <c r="E49" s="39"/>
      <c r="F49" s="39"/>
      <c r="G49" s="39"/>
      <c r="K49" s="23"/>
    </row>
    <row r="50" spans="3:11" s="22" customFormat="1" x14ac:dyDescent="0.25">
      <c r="C50" s="39"/>
      <c r="D50" s="39"/>
      <c r="E50" s="39"/>
      <c r="F50" s="39"/>
      <c r="G50" s="39"/>
      <c r="K50" s="23"/>
    </row>
    <row r="51" spans="3:11" s="22" customFormat="1" x14ac:dyDescent="0.25">
      <c r="C51" s="39"/>
      <c r="D51" s="39"/>
      <c r="E51" s="39"/>
      <c r="F51" s="39"/>
      <c r="G51" s="39"/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  <row r="55" spans="3:11" s="22" customFormat="1" x14ac:dyDescent="0.25">
      <c r="K55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8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64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65</v>
      </c>
      <c r="C13" s="44">
        <v>0</v>
      </c>
      <c r="D13" s="44">
        <v>6557018</v>
      </c>
      <c r="E13" s="60">
        <v>4917763.5</v>
      </c>
      <c r="F13" s="60">
        <v>1732521.6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6557018</v>
      </c>
    </row>
    <row r="14" spans="1:13" ht="20.100000000000001" customHeight="1" x14ac:dyDescent="0.25">
      <c r="B14" s="29" t="s">
        <v>93</v>
      </c>
      <c r="C14" s="45">
        <v>0</v>
      </c>
      <c r="D14" s="45">
        <v>4058714</v>
      </c>
      <c r="E14" s="61">
        <v>3044035.5</v>
      </c>
      <c r="F14" s="61">
        <v>1765687.96</v>
      </c>
      <c r="G14" s="42">
        <v>839068.19000000006</v>
      </c>
      <c r="H14" s="26"/>
      <c r="I14" s="27"/>
      <c r="J14" s="27">
        <f t="shared" ref="J14:J43" si="0">IF(ISERROR(+G14/E14)=TRUE,0,++G14/E14)</f>
        <v>0.27564336552579627</v>
      </c>
      <c r="K14" s="27">
        <f t="shared" ref="K14:K43" si="1">IF(ISERROR(+H14/E14)=TRUE,0,++H14/E14)</f>
        <v>0</v>
      </c>
      <c r="L14" s="28">
        <f t="shared" ref="L14:L43" si="2">+D14-G14</f>
        <v>3219645.81</v>
      </c>
    </row>
    <row r="15" spans="1:13" ht="20.100000000000001" customHeight="1" x14ac:dyDescent="0.25">
      <c r="B15" s="29" t="s">
        <v>66</v>
      </c>
      <c r="C15" s="45">
        <v>0</v>
      </c>
      <c r="D15" s="45">
        <v>11985115</v>
      </c>
      <c r="E15" s="61">
        <v>8988836.25</v>
      </c>
      <c r="F15" s="61">
        <v>5068250.4800000004</v>
      </c>
      <c r="G15" s="42">
        <v>3478467.99</v>
      </c>
      <c r="H15" s="26"/>
      <c r="I15" s="27"/>
      <c r="J15" s="27">
        <f t="shared" si="0"/>
        <v>0.38697645537819203</v>
      </c>
      <c r="K15" s="27">
        <f t="shared" si="1"/>
        <v>0</v>
      </c>
      <c r="L15" s="28">
        <f t="shared" si="2"/>
        <v>8506647.0099999998</v>
      </c>
    </row>
    <row r="16" spans="1:13" ht="20.100000000000001" customHeight="1" x14ac:dyDescent="0.25">
      <c r="B16" s="29" t="s">
        <v>94</v>
      </c>
      <c r="C16" s="45">
        <v>0</v>
      </c>
      <c r="D16" s="45">
        <v>8914989</v>
      </c>
      <c r="E16" s="61">
        <v>6686241.75</v>
      </c>
      <c r="F16" s="61">
        <v>4324346.67</v>
      </c>
      <c r="G16" s="42">
        <v>2830891.9699999997</v>
      </c>
      <c r="H16" s="26"/>
      <c r="I16" s="27"/>
      <c r="J16" s="27">
        <f t="shared" si="0"/>
        <v>0.42339060953038377</v>
      </c>
      <c r="K16" s="27">
        <f t="shared" si="1"/>
        <v>0</v>
      </c>
      <c r="L16" s="28">
        <f t="shared" si="2"/>
        <v>6084097.0300000003</v>
      </c>
    </row>
    <row r="17" spans="2:12" ht="20.100000000000001" customHeight="1" x14ac:dyDescent="0.25">
      <c r="B17" s="29" t="s">
        <v>95</v>
      </c>
      <c r="C17" s="45">
        <v>0</v>
      </c>
      <c r="D17" s="45">
        <v>2326295</v>
      </c>
      <c r="E17" s="61">
        <v>1744721.25</v>
      </c>
      <c r="F17" s="61">
        <v>1414570.77</v>
      </c>
      <c r="G17" s="42">
        <v>922838.37</v>
      </c>
      <c r="H17" s="26"/>
      <c r="I17" s="27"/>
      <c r="J17" s="27">
        <f t="shared" si="0"/>
        <v>0.52893169610904889</v>
      </c>
      <c r="K17" s="27">
        <f t="shared" si="1"/>
        <v>0</v>
      </c>
      <c r="L17" s="28">
        <f t="shared" si="2"/>
        <v>1403456.63</v>
      </c>
    </row>
    <row r="18" spans="2:12" ht="20.100000000000001" customHeight="1" x14ac:dyDescent="0.25">
      <c r="B18" s="29" t="s">
        <v>67</v>
      </c>
      <c r="C18" s="45">
        <v>0</v>
      </c>
      <c r="D18" s="45">
        <v>23527133</v>
      </c>
      <c r="E18" s="61">
        <v>17645349.75</v>
      </c>
      <c r="F18" s="61">
        <v>9683837.25</v>
      </c>
      <c r="G18" s="42">
        <v>6372050.8099999987</v>
      </c>
      <c r="H18" s="26"/>
      <c r="I18" s="27"/>
      <c r="J18" s="27">
        <f t="shared" si="0"/>
        <v>0.36111785259456242</v>
      </c>
      <c r="K18" s="27">
        <f t="shared" si="1"/>
        <v>0</v>
      </c>
      <c r="L18" s="28">
        <f t="shared" si="2"/>
        <v>17155082.190000001</v>
      </c>
    </row>
    <row r="19" spans="2:12" ht="20.100000000000001" customHeight="1" x14ac:dyDescent="0.25">
      <c r="B19" s="29" t="s">
        <v>68</v>
      </c>
      <c r="C19" s="45">
        <v>0</v>
      </c>
      <c r="D19" s="45">
        <v>20095738</v>
      </c>
      <c r="E19" s="61">
        <v>15071803.5</v>
      </c>
      <c r="F19" s="61">
        <v>12681507.230000002</v>
      </c>
      <c r="G19" s="42">
        <v>8784100.8599999994</v>
      </c>
      <c r="H19" s="26"/>
      <c r="I19" s="27"/>
      <c r="J19" s="27">
        <f t="shared" si="0"/>
        <v>0.58281683807780527</v>
      </c>
      <c r="K19" s="27">
        <f t="shared" si="1"/>
        <v>0</v>
      </c>
      <c r="L19" s="28">
        <f t="shared" si="2"/>
        <v>11311637.140000001</v>
      </c>
    </row>
    <row r="20" spans="2:12" ht="20.100000000000001" customHeight="1" x14ac:dyDescent="0.25">
      <c r="B20" s="29" t="s">
        <v>69</v>
      </c>
      <c r="C20" s="45">
        <v>0</v>
      </c>
      <c r="D20" s="45">
        <v>25452999</v>
      </c>
      <c r="E20" s="61">
        <v>19089749.25</v>
      </c>
      <c r="F20" s="61">
        <v>13461700.949999999</v>
      </c>
      <c r="G20" s="42">
        <v>9312394.7200000007</v>
      </c>
      <c r="H20" s="26"/>
      <c r="I20" s="27"/>
      <c r="J20" s="27">
        <f t="shared" si="0"/>
        <v>0.4878217412939565</v>
      </c>
      <c r="K20" s="27">
        <f t="shared" si="1"/>
        <v>0</v>
      </c>
      <c r="L20" s="28">
        <f t="shared" si="2"/>
        <v>16140604.279999999</v>
      </c>
    </row>
    <row r="21" spans="2:12" ht="20.100000000000001" customHeight="1" x14ac:dyDescent="0.25">
      <c r="B21" s="29" t="s">
        <v>70</v>
      </c>
      <c r="C21" s="45">
        <v>0</v>
      </c>
      <c r="D21" s="45">
        <v>3635440</v>
      </c>
      <c r="E21" s="61">
        <v>2726580</v>
      </c>
      <c r="F21" s="61">
        <v>1716838.9300000002</v>
      </c>
      <c r="G21" s="42">
        <v>1413835.4200000002</v>
      </c>
      <c r="H21" s="26"/>
      <c r="I21" s="27"/>
      <c r="J21" s="27">
        <f t="shared" si="0"/>
        <v>0.51853802932611559</v>
      </c>
      <c r="K21" s="27">
        <f t="shared" si="1"/>
        <v>0</v>
      </c>
      <c r="L21" s="28">
        <f t="shared" si="2"/>
        <v>2221604.58</v>
      </c>
    </row>
    <row r="22" spans="2:12" ht="20.100000000000001" customHeight="1" x14ac:dyDescent="0.25">
      <c r="B22" s="29" t="s">
        <v>71</v>
      </c>
      <c r="C22" s="45">
        <v>0</v>
      </c>
      <c r="D22" s="45">
        <v>10348898</v>
      </c>
      <c r="E22" s="61">
        <v>7761673.5</v>
      </c>
      <c r="F22" s="61">
        <v>5075139.3099999996</v>
      </c>
      <c r="G22" s="42">
        <v>2644959.21</v>
      </c>
      <c r="H22" s="26"/>
      <c r="I22" s="27"/>
      <c r="J22" s="27">
        <f t="shared" si="0"/>
        <v>0.34077176912942808</v>
      </c>
      <c r="K22" s="27">
        <f t="shared" si="1"/>
        <v>0</v>
      </c>
      <c r="L22" s="28">
        <f t="shared" si="2"/>
        <v>7703938.79</v>
      </c>
    </row>
    <row r="23" spans="2:12" ht="20.100000000000001" customHeight="1" x14ac:dyDescent="0.25">
      <c r="B23" s="29" t="s">
        <v>72</v>
      </c>
      <c r="C23" s="45">
        <v>0</v>
      </c>
      <c r="D23" s="45">
        <v>29367662</v>
      </c>
      <c r="E23" s="61">
        <v>22025746.5</v>
      </c>
      <c r="F23" s="61">
        <v>16155823.080000002</v>
      </c>
      <c r="G23" s="42">
        <v>8098650.1899999976</v>
      </c>
      <c r="H23" s="26"/>
      <c r="I23" s="27"/>
      <c r="J23" s="27">
        <f t="shared" si="0"/>
        <v>0.36769015706232694</v>
      </c>
      <c r="K23" s="27">
        <f t="shared" si="1"/>
        <v>0</v>
      </c>
      <c r="L23" s="28">
        <f t="shared" si="2"/>
        <v>21269011.810000002</v>
      </c>
    </row>
    <row r="24" spans="2:12" ht="20.100000000000001" customHeight="1" x14ac:dyDescent="0.25">
      <c r="B24" s="29" t="s">
        <v>73</v>
      </c>
      <c r="C24" s="45">
        <v>0</v>
      </c>
      <c r="D24" s="45">
        <v>34715010</v>
      </c>
      <c r="E24" s="61">
        <v>26036257.5</v>
      </c>
      <c r="F24" s="61">
        <v>13028578.439999999</v>
      </c>
      <c r="G24" s="42">
        <v>7194948.3899999997</v>
      </c>
      <c r="H24" s="26"/>
      <c r="I24" s="27"/>
      <c r="J24" s="27">
        <f t="shared" si="0"/>
        <v>0.27634341802004375</v>
      </c>
      <c r="K24" s="27">
        <f t="shared" si="1"/>
        <v>0</v>
      </c>
      <c r="L24" s="28">
        <f t="shared" si="2"/>
        <v>27520061.609999999</v>
      </c>
    </row>
    <row r="25" spans="2:12" ht="20.100000000000001" customHeight="1" x14ac:dyDescent="0.25">
      <c r="B25" s="29" t="s">
        <v>74</v>
      </c>
      <c r="C25" s="45">
        <v>0</v>
      </c>
      <c r="D25" s="45">
        <v>41081428</v>
      </c>
      <c r="E25" s="61">
        <v>30811071</v>
      </c>
      <c r="F25" s="61">
        <v>23227210.940000009</v>
      </c>
      <c r="G25" s="42">
        <v>6453178.9800000004</v>
      </c>
      <c r="H25" s="26"/>
      <c r="I25" s="27"/>
      <c r="J25" s="27">
        <f t="shared" si="0"/>
        <v>0.20944351398885161</v>
      </c>
      <c r="K25" s="27">
        <f t="shared" si="1"/>
        <v>0</v>
      </c>
      <c r="L25" s="28">
        <f t="shared" si="2"/>
        <v>34628249.019999996</v>
      </c>
    </row>
    <row r="26" spans="2:12" ht="20.100000000000001" customHeight="1" x14ac:dyDescent="0.25">
      <c r="B26" s="29" t="s">
        <v>75</v>
      </c>
      <c r="C26" s="45">
        <v>0</v>
      </c>
      <c r="D26" s="45">
        <v>34335731</v>
      </c>
      <c r="E26" s="61">
        <v>25751798.25</v>
      </c>
      <c r="F26" s="61">
        <v>13760383.270000001</v>
      </c>
      <c r="G26" s="42">
        <v>6631876.8199999994</v>
      </c>
      <c r="H26" s="26"/>
      <c r="I26" s="27"/>
      <c r="J26" s="27">
        <f t="shared" si="0"/>
        <v>0.25753062972990631</v>
      </c>
      <c r="K26" s="27">
        <f t="shared" si="1"/>
        <v>0</v>
      </c>
      <c r="L26" s="28">
        <f t="shared" si="2"/>
        <v>27703854.18</v>
      </c>
    </row>
    <row r="27" spans="2:12" ht="20.100000000000001" customHeight="1" x14ac:dyDescent="0.25">
      <c r="B27" s="29" t="s">
        <v>76</v>
      </c>
      <c r="C27" s="45">
        <v>0</v>
      </c>
      <c r="D27" s="45">
        <v>8560470</v>
      </c>
      <c r="E27" s="61">
        <v>6420352.5</v>
      </c>
      <c r="F27" s="61">
        <v>4385713.2300000014</v>
      </c>
      <c r="G27" s="42">
        <v>2262868.77</v>
      </c>
      <c r="H27" s="26"/>
      <c r="I27" s="27"/>
      <c r="J27" s="27">
        <f t="shared" si="0"/>
        <v>0.35245241908446617</v>
      </c>
      <c r="K27" s="27">
        <f t="shared" si="1"/>
        <v>0</v>
      </c>
      <c r="L27" s="28">
        <f t="shared" si="2"/>
        <v>6297601.2300000004</v>
      </c>
    </row>
    <row r="28" spans="2:12" ht="20.100000000000001" customHeight="1" x14ac:dyDescent="0.25">
      <c r="B28" s="29" t="s">
        <v>77</v>
      </c>
      <c r="C28" s="45">
        <v>0</v>
      </c>
      <c r="D28" s="45">
        <v>6659351</v>
      </c>
      <c r="E28" s="61">
        <v>4994513.25</v>
      </c>
      <c r="F28" s="61">
        <v>2433630</v>
      </c>
      <c r="G28" s="42">
        <v>960213.1</v>
      </c>
      <c r="H28" s="26"/>
      <c r="I28" s="27"/>
      <c r="J28" s="27">
        <f t="shared" si="0"/>
        <v>0.19225358947641194</v>
      </c>
      <c r="K28" s="27">
        <f t="shared" si="1"/>
        <v>0</v>
      </c>
      <c r="L28" s="28">
        <f t="shared" si="2"/>
        <v>5699137.9000000004</v>
      </c>
    </row>
    <row r="29" spans="2:12" ht="20.100000000000001" customHeight="1" x14ac:dyDescent="0.25">
      <c r="B29" s="29" t="s">
        <v>78</v>
      </c>
      <c r="C29" s="45">
        <v>0</v>
      </c>
      <c r="D29" s="45">
        <v>5233601</v>
      </c>
      <c r="E29" s="61">
        <v>3925200.75</v>
      </c>
      <c r="F29" s="61">
        <v>1767991.9499999997</v>
      </c>
      <c r="G29" s="42">
        <v>895888.23</v>
      </c>
      <c r="H29" s="26"/>
      <c r="I29" s="27"/>
      <c r="J29" s="27">
        <f t="shared" si="0"/>
        <v>0.22824010466216282</v>
      </c>
      <c r="K29" s="27">
        <f t="shared" si="1"/>
        <v>0</v>
      </c>
      <c r="L29" s="28">
        <f t="shared" si="2"/>
        <v>4337712.7699999996</v>
      </c>
    </row>
    <row r="30" spans="2:12" ht="20.100000000000001" customHeight="1" x14ac:dyDescent="0.25">
      <c r="B30" s="29" t="s">
        <v>79</v>
      </c>
      <c r="C30" s="45">
        <v>0</v>
      </c>
      <c r="D30" s="45">
        <v>3612929</v>
      </c>
      <c r="E30" s="61">
        <v>2709696.75</v>
      </c>
      <c r="F30" s="61">
        <v>2289275.9900000002</v>
      </c>
      <c r="G30" s="42">
        <v>1393866.3399999999</v>
      </c>
      <c r="H30" s="26"/>
      <c r="I30" s="27"/>
      <c r="J30" s="27">
        <f t="shared" si="0"/>
        <v>0.51439938435915378</v>
      </c>
      <c r="K30" s="27">
        <f t="shared" si="1"/>
        <v>0</v>
      </c>
      <c r="L30" s="28">
        <f t="shared" si="2"/>
        <v>2219062.66</v>
      </c>
    </row>
    <row r="31" spans="2:12" ht="20.100000000000001" customHeight="1" x14ac:dyDescent="0.25">
      <c r="B31" s="29" t="s">
        <v>80</v>
      </c>
      <c r="C31" s="45">
        <v>0</v>
      </c>
      <c r="D31" s="45">
        <v>14348702</v>
      </c>
      <c r="E31" s="61">
        <v>10761526.5</v>
      </c>
      <c r="F31" s="61">
        <v>9864159.6799999997</v>
      </c>
      <c r="G31" s="42">
        <v>2196859.89</v>
      </c>
      <c r="H31" s="26"/>
      <c r="I31" s="27"/>
      <c r="J31" s="27">
        <f t="shared" si="0"/>
        <v>0.20414017379411742</v>
      </c>
      <c r="K31" s="27">
        <f t="shared" si="1"/>
        <v>0</v>
      </c>
      <c r="L31" s="28">
        <f t="shared" si="2"/>
        <v>12151842.109999999</v>
      </c>
    </row>
    <row r="32" spans="2:12" ht="20.100000000000001" customHeight="1" x14ac:dyDescent="0.25">
      <c r="B32" s="29" t="s">
        <v>81</v>
      </c>
      <c r="C32" s="45">
        <v>0</v>
      </c>
      <c r="D32" s="45">
        <v>6262009</v>
      </c>
      <c r="E32" s="61">
        <v>4696506.75</v>
      </c>
      <c r="F32" s="61">
        <v>3446161.89</v>
      </c>
      <c r="G32" s="42">
        <v>2070449.0999999999</v>
      </c>
      <c r="H32" s="26"/>
      <c r="I32" s="27"/>
      <c r="J32" s="27">
        <f t="shared" si="0"/>
        <v>0.44084874359011617</v>
      </c>
      <c r="K32" s="27">
        <f t="shared" si="1"/>
        <v>0</v>
      </c>
      <c r="L32" s="28">
        <f t="shared" si="2"/>
        <v>4191559.9000000004</v>
      </c>
    </row>
    <row r="33" spans="2:12" ht="20.100000000000001" customHeight="1" x14ac:dyDescent="0.25">
      <c r="B33" s="29" t="s">
        <v>82</v>
      </c>
      <c r="C33" s="45">
        <v>0</v>
      </c>
      <c r="D33" s="45">
        <v>2708319</v>
      </c>
      <c r="E33" s="61">
        <v>2031239.25</v>
      </c>
      <c r="F33" s="61">
        <v>1263923.6000000001</v>
      </c>
      <c r="G33" s="42">
        <v>711640.33</v>
      </c>
      <c r="H33" s="26"/>
      <c r="I33" s="27"/>
      <c r="J33" s="27">
        <f t="shared" si="0"/>
        <v>0.3503478627640737</v>
      </c>
      <c r="K33" s="27">
        <f t="shared" si="1"/>
        <v>0</v>
      </c>
      <c r="L33" s="28">
        <f t="shared" si="2"/>
        <v>1996678.67</v>
      </c>
    </row>
    <row r="34" spans="2:12" ht="20.100000000000001" customHeight="1" x14ac:dyDescent="0.25">
      <c r="B34" s="29" t="s">
        <v>83</v>
      </c>
      <c r="C34" s="45">
        <v>0</v>
      </c>
      <c r="D34" s="45">
        <v>11611703</v>
      </c>
      <c r="E34" s="61">
        <v>8708777.25</v>
      </c>
      <c r="F34" s="61">
        <v>4324466.83</v>
      </c>
      <c r="G34" s="42">
        <v>2581885.21</v>
      </c>
      <c r="H34" s="26"/>
      <c r="I34" s="27"/>
      <c r="J34" s="27">
        <f t="shared" si="0"/>
        <v>0.29646931318630293</v>
      </c>
      <c r="K34" s="27">
        <f t="shared" si="1"/>
        <v>0</v>
      </c>
      <c r="L34" s="28">
        <f t="shared" si="2"/>
        <v>9029817.7899999991</v>
      </c>
    </row>
    <row r="35" spans="2:12" ht="20.100000000000001" customHeight="1" x14ac:dyDescent="0.25">
      <c r="B35" s="29" t="s">
        <v>96</v>
      </c>
      <c r="C35" s="45">
        <v>0</v>
      </c>
      <c r="D35" s="45">
        <v>5366473</v>
      </c>
      <c r="E35" s="61">
        <v>4024854.75</v>
      </c>
      <c r="F35" s="61">
        <v>1977686.9099999997</v>
      </c>
      <c r="G35" s="42">
        <v>928066.37</v>
      </c>
      <c r="H35" s="26"/>
      <c r="I35" s="27"/>
      <c r="J35" s="27">
        <f t="shared" si="0"/>
        <v>0.2305838167203425</v>
      </c>
      <c r="K35" s="27">
        <f t="shared" si="1"/>
        <v>0</v>
      </c>
      <c r="L35" s="28">
        <f t="shared" si="2"/>
        <v>4438406.63</v>
      </c>
    </row>
    <row r="36" spans="2:12" ht="20.100000000000001" customHeight="1" x14ac:dyDescent="0.25">
      <c r="B36" s="29" t="s">
        <v>85</v>
      </c>
      <c r="C36" s="45">
        <v>0</v>
      </c>
      <c r="D36" s="45">
        <v>41635025</v>
      </c>
      <c r="E36" s="61">
        <v>31226268.75</v>
      </c>
      <c r="F36" s="61">
        <v>22454529.129999995</v>
      </c>
      <c r="G36" s="42">
        <v>7135286.8099999996</v>
      </c>
      <c r="H36" s="26"/>
      <c r="I36" s="27"/>
      <c r="J36" s="27">
        <f t="shared" si="0"/>
        <v>0.22850270287256141</v>
      </c>
      <c r="K36" s="27">
        <f t="shared" si="1"/>
        <v>0</v>
      </c>
      <c r="L36" s="28">
        <f t="shared" si="2"/>
        <v>34499738.189999998</v>
      </c>
    </row>
    <row r="37" spans="2:12" ht="20.100000000000001" customHeight="1" x14ac:dyDescent="0.25">
      <c r="B37" s="29" t="s">
        <v>86</v>
      </c>
      <c r="C37" s="45">
        <v>0</v>
      </c>
      <c r="D37" s="45">
        <v>4024445</v>
      </c>
      <c r="E37" s="61">
        <v>3018333.75</v>
      </c>
      <c r="F37" s="61">
        <v>1739727.92</v>
      </c>
      <c r="G37" s="42">
        <v>912812.34000000008</v>
      </c>
      <c r="H37" s="26"/>
      <c r="I37" s="27"/>
      <c r="J37" s="27">
        <f t="shared" ref="J37:J39" si="3">IF(ISERROR(+G37/E37)=TRUE,0,++G37/E37)</f>
        <v>0.30242259988644399</v>
      </c>
      <c r="K37" s="27">
        <f t="shared" ref="K37:K39" si="4">IF(ISERROR(+H37/E37)=TRUE,0,++H37/E37)</f>
        <v>0</v>
      </c>
      <c r="L37" s="28">
        <f t="shared" ref="L37:L39" si="5">+D37-G37</f>
        <v>3111632.66</v>
      </c>
    </row>
    <row r="38" spans="2:12" ht="20.100000000000001" customHeight="1" x14ac:dyDescent="0.25">
      <c r="B38" s="29" t="s">
        <v>87</v>
      </c>
      <c r="C38" s="45">
        <v>0</v>
      </c>
      <c r="D38" s="45">
        <v>19094576</v>
      </c>
      <c r="E38" s="61">
        <v>14320932</v>
      </c>
      <c r="F38" s="61">
        <v>10853999.889999999</v>
      </c>
      <c r="G38" s="42">
        <v>4770261.5200000005</v>
      </c>
      <c r="H38" s="26"/>
      <c r="I38" s="27"/>
      <c r="J38" s="27">
        <f t="shared" si="3"/>
        <v>0.33309714200165186</v>
      </c>
      <c r="K38" s="27">
        <f t="shared" si="4"/>
        <v>0</v>
      </c>
      <c r="L38" s="28">
        <f t="shared" si="5"/>
        <v>14324314.48</v>
      </c>
    </row>
    <row r="39" spans="2:12" ht="20.100000000000001" customHeight="1" x14ac:dyDescent="0.25">
      <c r="B39" s="29" t="s">
        <v>88</v>
      </c>
      <c r="C39" s="45">
        <v>0</v>
      </c>
      <c r="D39" s="45">
        <v>23349177</v>
      </c>
      <c r="E39" s="61">
        <v>17511882.75</v>
      </c>
      <c r="F39" s="61">
        <v>10473293.390000001</v>
      </c>
      <c r="G39" s="42">
        <v>3111024.96</v>
      </c>
      <c r="H39" s="26"/>
      <c r="I39" s="27"/>
      <c r="J39" s="27">
        <f t="shared" si="3"/>
        <v>0.17765222645748927</v>
      </c>
      <c r="K39" s="27">
        <f t="shared" si="4"/>
        <v>0</v>
      </c>
      <c r="L39" s="28">
        <f t="shared" si="5"/>
        <v>20238152.039999999</v>
      </c>
    </row>
    <row r="40" spans="2:12" ht="20.100000000000001" customHeight="1" x14ac:dyDescent="0.25">
      <c r="B40" s="29" t="s">
        <v>89</v>
      </c>
      <c r="C40" s="45">
        <v>0</v>
      </c>
      <c r="D40" s="45">
        <v>26346729</v>
      </c>
      <c r="E40" s="61">
        <v>19760046.75</v>
      </c>
      <c r="F40" s="61">
        <v>11075928.979999999</v>
      </c>
      <c r="G40" s="42">
        <v>4551237.3599999994</v>
      </c>
      <c r="H40" s="26"/>
      <c r="I40" s="27"/>
      <c r="J40" s="27">
        <f t="shared" si="0"/>
        <v>0.23032523240361258</v>
      </c>
      <c r="K40" s="27">
        <f t="shared" si="1"/>
        <v>0</v>
      </c>
      <c r="L40" s="28">
        <f t="shared" si="2"/>
        <v>21795491.640000001</v>
      </c>
    </row>
    <row r="41" spans="2:12" ht="20.100000000000001" customHeight="1" x14ac:dyDescent="0.25">
      <c r="B41" s="29" t="s">
        <v>90</v>
      </c>
      <c r="C41" s="45">
        <v>0</v>
      </c>
      <c r="D41" s="45">
        <v>21281455</v>
      </c>
      <c r="E41" s="61">
        <v>15961091.25</v>
      </c>
      <c r="F41" s="61">
        <v>5944752.9999999991</v>
      </c>
      <c r="G41" s="42">
        <v>3302015.7299999995</v>
      </c>
      <c r="H41" s="26"/>
      <c r="I41" s="27"/>
      <c r="J41" s="27">
        <f t="shared" si="0"/>
        <v>0.20687907100336886</v>
      </c>
      <c r="K41" s="27">
        <f t="shared" si="1"/>
        <v>0</v>
      </c>
      <c r="L41" s="28">
        <f t="shared" si="2"/>
        <v>17979439.27</v>
      </c>
    </row>
    <row r="42" spans="2:12" ht="20.100000000000001" customHeight="1" x14ac:dyDescent="0.25">
      <c r="B42" s="29" t="s">
        <v>91</v>
      </c>
      <c r="C42" s="45">
        <v>0</v>
      </c>
      <c r="D42" s="45">
        <v>12457721</v>
      </c>
      <c r="E42" s="61">
        <v>9343290.75</v>
      </c>
      <c r="F42" s="61">
        <v>4017602.04</v>
      </c>
      <c r="G42" s="42">
        <v>2002668.1199999999</v>
      </c>
      <c r="H42" s="26"/>
      <c r="I42" s="27"/>
      <c r="J42" s="27">
        <f t="shared" si="0"/>
        <v>0.21434290910833528</v>
      </c>
      <c r="K42" s="27">
        <f t="shared" si="1"/>
        <v>0</v>
      </c>
      <c r="L42" s="28">
        <f t="shared" si="2"/>
        <v>10455052.880000001</v>
      </c>
    </row>
    <row r="43" spans="2:12" ht="20.100000000000001" customHeight="1" x14ac:dyDescent="0.25">
      <c r="B43" s="29" t="s">
        <v>92</v>
      </c>
      <c r="C43" s="45">
        <v>0</v>
      </c>
      <c r="D43" s="45">
        <v>368750</v>
      </c>
      <c r="E43" s="61">
        <v>276562.5</v>
      </c>
      <c r="F43" s="61">
        <v>0</v>
      </c>
      <c r="G43" s="42">
        <v>0</v>
      </c>
      <c r="H43" s="26"/>
      <c r="I43" s="27"/>
      <c r="J43" s="27">
        <f t="shared" si="0"/>
        <v>0</v>
      </c>
      <c r="K43" s="27">
        <f t="shared" si="1"/>
        <v>0</v>
      </c>
      <c r="L43" s="28">
        <f t="shared" si="2"/>
        <v>368750</v>
      </c>
    </row>
    <row r="44" spans="2:12" ht="23.25" customHeight="1" x14ac:dyDescent="0.25">
      <c r="B44" s="52" t="s">
        <v>4</v>
      </c>
      <c r="C44" s="65">
        <f t="shared" ref="C44:H44" si="6">SUM(C13:C43)</f>
        <v>0</v>
      </c>
      <c r="D44" s="65">
        <f t="shared" si="6"/>
        <v>469323605</v>
      </c>
      <c r="E44" s="65">
        <f t="shared" si="6"/>
        <v>351992703.75</v>
      </c>
      <c r="F44" s="65">
        <f t="shared" si="6"/>
        <v>221409241.30999994</v>
      </c>
      <c r="G44" s="65">
        <f t="shared" si="6"/>
        <v>104764306.09999999</v>
      </c>
      <c r="H44" s="53">
        <f t="shared" si="6"/>
        <v>0</v>
      </c>
      <c r="I44" s="54">
        <f>IF(ISERROR(+#REF!/E44)=TRUE,0,++#REF!/E44)</f>
        <v>0</v>
      </c>
      <c r="J44" s="54">
        <f>IF(ISERROR(+G44/E44)=TRUE,0,++G44/E44)</f>
        <v>0.29763203891410206</v>
      </c>
      <c r="K44" s="54">
        <f>IF(ISERROR(+H44/E44)=TRUE,0,++H44/E44)</f>
        <v>0</v>
      </c>
      <c r="L44" s="55">
        <f>SUM(L13:L43)</f>
        <v>364559298.89999998</v>
      </c>
    </row>
    <row r="45" spans="2:12" x14ac:dyDescent="0.2">
      <c r="B45" s="11" t="s">
        <v>63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55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 xml:space="preserve">DEVENGADO
AL MES DE MAYO
</v>
      </c>
      <c r="K50" s="23"/>
    </row>
    <row r="51" spans="2:11" s="22" customFormat="1" x14ac:dyDescent="0.25">
      <c r="B51" s="22" t="s">
        <v>56</v>
      </c>
      <c r="C51" s="66">
        <f>+C44/$C$49</f>
        <v>0</v>
      </c>
      <c r="D51" s="40">
        <f>+D44/$C$49</f>
        <v>469.32360499999999</v>
      </c>
      <c r="E51" s="40">
        <f>+E44/$C$49</f>
        <v>351.99270374999998</v>
      </c>
      <c r="F51" s="40">
        <f>+F44/$C$49</f>
        <v>221.40924130999994</v>
      </c>
      <c r="G51" s="40">
        <f>+G44/$C$49</f>
        <v>104.7643061</v>
      </c>
      <c r="H51" s="22">
        <v>1373981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5072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3078714.9799999995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59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2020-07-16T23:08:11Z</dcterms:modified>
</cp:coreProperties>
</file>