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8. Agosto - 2020\"/>
    </mc:Choice>
  </mc:AlternateContent>
  <xr:revisionPtr revIDLastSave="0" documentId="13_ncr:1_{F0F41AB9-C5AC-4093-A331-C83454435FF8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ROOC!$B$2:$L$45</definedName>
  </definedNames>
  <calcPr calcId="191029"/>
</workbook>
</file>

<file path=xl/calcChain.xml><?xml version="1.0" encoding="utf-8"?>
<calcChain xmlns="http://schemas.openxmlformats.org/spreadsheetml/2006/main">
  <c r="L39" i="5" l="1"/>
  <c r="K39" i="5"/>
  <c r="J39" i="5"/>
  <c r="L38" i="5"/>
  <c r="K38" i="5"/>
  <c r="J38" i="5"/>
  <c r="C43" i="5"/>
  <c r="D43" i="5"/>
  <c r="J36" i="6" l="1"/>
  <c r="K36" i="6"/>
  <c r="L42" i="5" l="1"/>
  <c r="L41" i="5"/>
  <c r="L40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5" i="6"/>
  <c r="D45" i="6"/>
  <c r="K18" i="5" l="1"/>
  <c r="J18" i="5"/>
  <c r="J38" i="6"/>
  <c r="K19" i="5" l="1"/>
  <c r="J19" i="5"/>
  <c r="G23" i="7"/>
  <c r="G51" i="6"/>
  <c r="G49" i="5"/>
  <c r="G51" i="4"/>
  <c r="G52" i="1"/>
  <c r="K20" i="5" l="1"/>
  <c r="J20" i="5"/>
  <c r="K37" i="6"/>
  <c r="J21" i="5" l="1"/>
  <c r="K21" i="5"/>
  <c r="J37" i="6"/>
  <c r="L37" i="6"/>
  <c r="K22" i="5" l="1"/>
  <c r="J22" i="5"/>
  <c r="L40" i="6"/>
  <c r="K40" i="6"/>
  <c r="J40" i="6"/>
  <c r="L39" i="6"/>
  <c r="K39" i="6"/>
  <c r="J39" i="6"/>
  <c r="L38" i="6"/>
  <c r="K38" i="6"/>
  <c r="C52" i="6"/>
  <c r="D52" i="6"/>
  <c r="K23" i="5" l="1"/>
  <c r="J23" i="5"/>
  <c r="G43" i="5"/>
  <c r="G50" i="5" s="1"/>
  <c r="F43" i="5"/>
  <c r="F50" i="5" s="1"/>
  <c r="D50" i="5"/>
  <c r="C50" i="5"/>
  <c r="J24" i="5" l="1"/>
  <c r="K24" i="5"/>
  <c r="G45" i="6"/>
  <c r="G52" i="6" s="1"/>
  <c r="F45" i="6"/>
  <c r="F52" i="6" s="1"/>
  <c r="E45" i="6"/>
  <c r="E52" i="6" s="1"/>
  <c r="K25" i="5" l="1"/>
  <c r="J25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45" i="4"/>
  <c r="C52" i="4" s="1"/>
  <c r="J29" i="5" l="1"/>
  <c r="K29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5" i="4"/>
  <c r="E52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3" i="5"/>
  <c r="K13" i="5"/>
  <c r="J13" i="5"/>
  <c r="I13" i="5"/>
  <c r="H45" i="4"/>
  <c r="I14" i="4"/>
  <c r="K13" i="4"/>
  <c r="J13" i="4"/>
  <c r="I13" i="4"/>
  <c r="K13" i="1"/>
  <c r="J13" i="1"/>
  <c r="K33" i="5" l="1"/>
  <c r="J33" i="5"/>
  <c r="L43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4" i="5" l="1"/>
  <c r="J34" i="5"/>
  <c r="I46" i="1"/>
  <c r="J46" i="1"/>
  <c r="K35" i="5" l="1"/>
  <c r="J35" i="5"/>
  <c r="K36" i="5" l="1"/>
  <c r="J36" i="5"/>
  <c r="J37" i="5" l="1"/>
  <c r="K37" i="5"/>
  <c r="K40" i="5" l="1"/>
  <c r="J40" i="5"/>
  <c r="K41" i="5" l="1"/>
  <c r="J41" i="5"/>
  <c r="J42" i="5" l="1"/>
  <c r="K42" i="5"/>
  <c r="I42" i="5"/>
  <c r="E43" i="5"/>
  <c r="E50" i="5" l="1"/>
  <c r="J43" i="5"/>
  <c r="I43" i="5"/>
  <c r="K43" i="5"/>
</calcChain>
</file>

<file path=xl/sharedStrings.xml><?xml version="1.0" encoding="utf-8"?>
<sst xmlns="http://schemas.openxmlformats.org/spreadsheetml/2006/main" count="257" uniqueCount="63">
  <si>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</si>
  <si>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</si>
  <si>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</si>
  <si>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</si>
  <si>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</si>
  <si>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</si>
  <si>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</si>
  <si>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</si>
  <si>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</si>
  <si>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</si>
  <si>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</si>
  <si>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</si>
  <si>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</si>
  <si>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</si>
  <si>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</si>
  <si>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</si>
  <si>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</si>
  <si>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</si>
  <si>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</si>
  <si>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</si>
  <si>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</si>
  <si>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</si>
  <si>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</si>
  <si>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</si>
  <si>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</si>
  <si>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</si>
  <si>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</si>
  <si>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</si>
  <si>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</si>
  <si>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</si>
  <si>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</si>
  <si>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</si>
  <si>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</si>
  <si>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</si>
  <si>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</si>
  <si>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</si>
  <si>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</si>
  <si>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</si>
  <si>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</si>
  <si>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</si>
  <si>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</si>
  <si>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</si>
  <si>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</si>
  <si>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</si>
  <si>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</si>
  <si>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</si>
  <si>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</si>
  <si>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</si>
  <si>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</si>
  <si>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</si>
  <si>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</si>
  <si>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</si>
  <si>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</si>
  <si>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</si>
  <si>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</si>
  <si>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</si>
  <si>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</si>
  <si>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</si>
  <si>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EJECUCION PRESUPUESTAL MENSUALIZADA DE GASTOS 
AL MES DE AGOSTO 2020</t>
  </si>
  <si>
    <t>EJECUCION PRESUPUESTAL MENSUALIZADA DE GASTOS 
AL MES DE AGOSTO - 2020</t>
  </si>
  <si>
    <t>Fuente: SIAF, Consulta Amigable y Base de Datos al 31 de Agosto del 2020</t>
  </si>
  <si>
    <t>DEVENGADO
AL MES DE AGOSTO
(4)</t>
  </si>
  <si>
    <t>042  HOSPITAL JOSE AGURTO TELLO DE CHOSICA""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</si>
</sst>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7395.0191409999998</c:v>
                </c:pt>
                <c:pt idx="2" formatCode="#,##0">
                  <c:v>6496.497284</c:v>
                </c:pt>
                <c:pt idx="3">
                  <c:v>5862.6364490699989</c:v>
                </c:pt>
                <c:pt idx="4">
                  <c:v>4097.39220699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89728"/>
        <c:axId val="-1235393536"/>
        <c:axId val="0"/>
      </c:bar3DChart>
      <c:catAx>
        <c:axId val="-12353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35393536"/>
        <c:crosses val="autoZero"/>
        <c:auto val="1"/>
        <c:lblAlgn val="ctr"/>
        <c:lblOffset val="100"/>
        <c:noMultiLvlLbl val="0"/>
      </c:catAx>
      <c:valAx>
        <c:axId val="-12353935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3538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210.072619</c:v>
                </c:pt>
                <c:pt idx="3">
                  <c:v>171.91082143</c:v>
                </c:pt>
                <c:pt idx="4">
                  <c:v>112.9471757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95712"/>
        <c:axId val="-1913285680"/>
        <c:axId val="0"/>
      </c:bar3DChart>
      <c:catAx>
        <c:axId val="-123539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85680"/>
        <c:crosses val="autoZero"/>
        <c:auto val="1"/>
        <c:lblAlgn val="ctr"/>
        <c:lblOffset val="100"/>
        <c:noMultiLvlLbl val="0"/>
      </c:catAx>
      <c:valAx>
        <c:axId val="-19132856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3539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ROOC!$B$50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AGOST</c:v>
                </c:pt>
              </c:strCache>
            </c:strRef>
          </c:cat>
          <c:val>
            <c:numRef>
              <c:f>ROOC!$C$50:$G$50</c:f>
              <c:numCache>
                <c:formatCode>#,##0.0</c:formatCode>
                <c:ptCount val="5"/>
                <c:pt idx="0">
                  <c:v>153.071449</c:v>
                </c:pt>
                <c:pt idx="1">
                  <c:v>424.168316</c:v>
                </c:pt>
                <c:pt idx="2">
                  <c:v>237.895735</c:v>
                </c:pt>
                <c:pt idx="3">
                  <c:v>38.758308390000003</c:v>
                </c:pt>
                <c:pt idx="4">
                  <c:v>27.365181230000005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3292208"/>
        <c:axId val="-1913291664"/>
        <c:axId val="0"/>
      </c:bar3DChart>
      <c:catAx>
        <c:axId val="-191329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91664"/>
        <c:crosses val="autoZero"/>
        <c:auto val="1"/>
        <c:lblAlgn val="ctr"/>
        <c:lblOffset val="100"/>
        <c:noMultiLvlLbl val="0"/>
      </c:catAx>
      <c:valAx>
        <c:axId val="-19132916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329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523.63550199999997</c:v>
                </c:pt>
                <c:pt idx="2">
                  <c:v>503.77398499999998</c:v>
                </c:pt>
                <c:pt idx="3">
                  <c:v>330.59795055000001</c:v>
                </c:pt>
                <c:pt idx="4">
                  <c:v>239.58383255999996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6164288"/>
        <c:axId val="-1279252688"/>
        <c:axId val="0"/>
      </c:bar3DChart>
      <c:catAx>
        <c:axId val="-123616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79252688"/>
        <c:crosses val="autoZero"/>
        <c:auto val="1"/>
        <c:lblAlgn val="ctr"/>
        <c:lblOffset val="100"/>
        <c:noMultiLvlLbl val="0"/>
      </c:catAx>
      <c:valAx>
        <c:axId val="-127925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3616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2.2780529999999999</c:v>
                </c:pt>
                <c:pt idx="2">
                  <c:v>2.2780529999999999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74864"/>
        <c:axId val="-1370580464"/>
        <c:axId val="0"/>
      </c:bar3DChart>
      <c:catAx>
        <c:axId val="-63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70580464"/>
        <c:crosses val="autoZero"/>
        <c:auto val="1"/>
        <c:lblAlgn val="ctr"/>
        <c:lblOffset val="100"/>
        <c:noMultiLvlLbl val="0"/>
      </c:catAx>
      <c:valAx>
        <c:axId val="-13705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37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45</xdr:row>
      <xdr:rowOff>108929</xdr:rowOff>
    </xdr:from>
    <xdr:to>
      <xdr:col>12</xdr:col>
      <xdr:colOff>51557</xdr:colOff>
      <xdr:row>71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1964294977</v>
      </c>
      <c r="E13" s="56">
        <v>1458024602</v>
      </c>
      <c r="F13" s="56">
        <v>1334545711.8499997</v>
      </c>
      <c r="G13" s="8">
        <v>845514001.69000065</v>
      </c>
      <c r="H13" s="8"/>
      <c r="I13" s="12">
        <f>IF(ISERROR(+#REF!/E13)=TRUE,0,++#REF!/E13)</f>
        <v>0</v>
      </c>
      <c r="J13" s="12">
        <f>IF(ISERROR(+G13/E13)=TRUE,0,++G13/E13)</f>
        <v>0.57990379622551846</v>
      </c>
      <c r="K13" s="12">
        <f>IF(ISERROR(+H13/E13)=TRUE,0,++H13/E13)</f>
        <v>0</v>
      </c>
      <c r="L13" s="14">
        <f>+D13-G13</f>
        <v>1118780975.3099995</v>
      </c>
    </row>
    <row r="14" spans="1:13" ht="20.100000000000001" customHeight="1" x14ac:dyDescent="0.25">
      <c r="B14" s="25" t="s">
        <v>24</v>
      </c>
      <c r="C14" s="26">
        <v>35768509</v>
      </c>
      <c r="D14" s="26">
        <v>43800547</v>
      </c>
      <c r="E14" s="57">
        <v>43675325</v>
      </c>
      <c r="F14" s="57">
        <v>40068561.909999989</v>
      </c>
      <c r="G14" s="26">
        <v>26792062.509999983</v>
      </c>
      <c r="H14" s="26"/>
      <c r="I14" s="27"/>
      <c r="J14" s="27">
        <f t="shared" ref="J14:J45" si="0">IF(ISERROR(+G14/E14)=TRUE,0,++G14/E14)</f>
        <v>0.61343704963843959</v>
      </c>
      <c r="K14" s="27">
        <f t="shared" ref="K14:K45" si="1">IF(ISERROR(+H14/E14)=TRUE,0,++H14/E14)</f>
        <v>0</v>
      </c>
      <c r="L14" s="28">
        <f t="shared" ref="L14:L45" si="2">+D14-G14</f>
        <v>17008484.490000017</v>
      </c>
    </row>
    <row r="15" spans="1:13" ht="20.100000000000001" customHeight="1" x14ac:dyDescent="0.25">
      <c r="B15" s="25" t="s">
        <v>25</v>
      </c>
      <c r="C15" s="26">
        <v>46654618</v>
      </c>
      <c r="D15" s="26">
        <v>52713964</v>
      </c>
      <c r="E15" s="57">
        <v>52713964</v>
      </c>
      <c r="F15" s="57">
        <v>47409248.32</v>
      </c>
      <c r="G15" s="26">
        <v>33154848.819999985</v>
      </c>
      <c r="H15" s="26"/>
      <c r="I15" s="27"/>
      <c r="J15" s="27">
        <f t="shared" si="0"/>
        <v>0.62895761016947971</v>
      </c>
      <c r="K15" s="27">
        <f t="shared" si="1"/>
        <v>0</v>
      </c>
      <c r="L15" s="28">
        <f t="shared" si="2"/>
        <v>19559115.180000015</v>
      </c>
    </row>
    <row r="16" spans="1:13" ht="20.100000000000001" customHeight="1" x14ac:dyDescent="0.25">
      <c r="B16" s="25" t="s">
        <v>26</v>
      </c>
      <c r="C16" s="26">
        <v>28905808</v>
      </c>
      <c r="D16" s="26">
        <v>30553724</v>
      </c>
      <c r="E16" s="57">
        <v>30242119</v>
      </c>
      <c r="F16" s="57">
        <v>27762202.369999997</v>
      </c>
      <c r="G16" s="26">
        <v>17030731.690000005</v>
      </c>
      <c r="H16" s="26"/>
      <c r="I16" s="27"/>
      <c r="J16" s="27">
        <f t="shared" si="0"/>
        <v>0.56314611056189567</v>
      </c>
      <c r="K16" s="27">
        <f t="shared" si="1"/>
        <v>0</v>
      </c>
      <c r="L16" s="28">
        <f t="shared" si="2"/>
        <v>13522992.309999995</v>
      </c>
    </row>
    <row r="17" spans="2:12" ht="20.100000000000001" customHeight="1" x14ac:dyDescent="0.25">
      <c r="B17" s="25" t="s">
        <v>27</v>
      </c>
      <c r="C17" s="26">
        <v>35355825</v>
      </c>
      <c r="D17" s="26">
        <v>42978075</v>
      </c>
      <c r="E17" s="57">
        <v>42978075</v>
      </c>
      <c r="F17" s="57">
        <v>38367263.370000005</v>
      </c>
      <c r="G17" s="26">
        <v>24682958.180000011</v>
      </c>
      <c r="H17" s="26"/>
      <c r="I17" s="27"/>
      <c r="J17" s="27">
        <f t="shared" si="0"/>
        <v>0.57431511718475081</v>
      </c>
      <c r="K17" s="27">
        <f t="shared" si="1"/>
        <v>0</v>
      </c>
      <c r="L17" s="28">
        <f t="shared" si="2"/>
        <v>18295116.819999989</v>
      </c>
    </row>
    <row r="18" spans="2:12" ht="20.100000000000001" customHeight="1" x14ac:dyDescent="0.25">
      <c r="B18" s="25" t="s">
        <v>28</v>
      </c>
      <c r="C18" s="26">
        <v>163694470</v>
      </c>
      <c r="D18" s="26">
        <v>187779316</v>
      </c>
      <c r="E18" s="57">
        <v>181716703</v>
      </c>
      <c r="F18" s="57">
        <v>173692161.92999995</v>
      </c>
      <c r="G18" s="26">
        <v>120705646.9100001</v>
      </c>
      <c r="H18" s="26"/>
      <c r="I18" s="27"/>
      <c r="J18" s="27">
        <f t="shared" si="0"/>
        <v>0.66425179918656185</v>
      </c>
      <c r="K18" s="27">
        <f t="shared" si="1"/>
        <v>0</v>
      </c>
      <c r="L18" s="28">
        <f t="shared" si="2"/>
        <v>67073669.089999899</v>
      </c>
    </row>
    <row r="19" spans="2:12" ht="20.100000000000001" customHeight="1" x14ac:dyDescent="0.25">
      <c r="B19" s="25" t="s">
        <v>29</v>
      </c>
      <c r="C19" s="26">
        <v>116245008</v>
      </c>
      <c r="D19" s="26">
        <v>128053254</v>
      </c>
      <c r="E19" s="57">
        <v>128053254</v>
      </c>
      <c r="F19" s="57">
        <v>124432668.37000003</v>
      </c>
      <c r="G19" s="26">
        <v>89825781.660000041</v>
      </c>
      <c r="H19" s="26"/>
      <c r="I19" s="27"/>
      <c r="J19" s="27">
        <f t="shared" si="0"/>
        <v>0.70147207395448175</v>
      </c>
      <c r="K19" s="27">
        <f t="shared" si="1"/>
        <v>0</v>
      </c>
      <c r="L19" s="28">
        <f t="shared" si="2"/>
        <v>38227472.339999959</v>
      </c>
    </row>
    <row r="20" spans="2:12" ht="20.100000000000001" customHeight="1" x14ac:dyDescent="0.25">
      <c r="B20" s="25" t="s">
        <v>30</v>
      </c>
      <c r="C20" s="26">
        <v>142205553</v>
      </c>
      <c r="D20" s="26">
        <v>176894686</v>
      </c>
      <c r="E20" s="57">
        <v>172371111</v>
      </c>
      <c r="F20" s="57">
        <v>154445062.47999996</v>
      </c>
      <c r="G20" s="26">
        <v>116974237.21999994</v>
      </c>
      <c r="H20" s="26"/>
      <c r="I20" s="27"/>
      <c r="J20" s="27">
        <f t="shared" si="0"/>
        <v>0.67861857211096088</v>
      </c>
      <c r="K20" s="27">
        <f t="shared" si="1"/>
        <v>0</v>
      </c>
      <c r="L20" s="28">
        <f t="shared" si="2"/>
        <v>59920448.780000061</v>
      </c>
    </row>
    <row r="21" spans="2:12" ht="20.100000000000001" customHeight="1" x14ac:dyDescent="0.25">
      <c r="B21" s="25" t="s">
        <v>31</v>
      </c>
      <c r="C21" s="26">
        <v>37542918</v>
      </c>
      <c r="D21" s="26">
        <v>39905241</v>
      </c>
      <c r="E21" s="57">
        <v>39279104</v>
      </c>
      <c r="F21" s="57">
        <v>37411230.849999979</v>
      </c>
      <c r="G21" s="26">
        <v>26071321.349999998</v>
      </c>
      <c r="H21" s="26"/>
      <c r="I21" s="27"/>
      <c r="J21" s="27">
        <f t="shared" si="0"/>
        <v>0.66374531735754461</v>
      </c>
      <c r="K21" s="27">
        <f t="shared" si="1"/>
        <v>0</v>
      </c>
      <c r="L21" s="28">
        <f t="shared" si="2"/>
        <v>13833919.650000002</v>
      </c>
    </row>
    <row r="22" spans="2:12" ht="20.100000000000001" customHeight="1" x14ac:dyDescent="0.25">
      <c r="B22" s="25" t="s">
        <v>32</v>
      </c>
      <c r="C22" s="26">
        <v>78838296</v>
      </c>
      <c r="D22" s="26">
        <v>92007641</v>
      </c>
      <c r="E22" s="57">
        <v>89087236</v>
      </c>
      <c r="F22" s="57">
        <v>83948985.939999983</v>
      </c>
      <c r="G22" s="26">
        <v>58572765.870000005</v>
      </c>
      <c r="H22" s="26"/>
      <c r="I22" s="27"/>
      <c r="J22" s="27">
        <f t="shared" si="0"/>
        <v>0.65747651964418341</v>
      </c>
      <c r="K22" s="27">
        <f t="shared" si="1"/>
        <v>0</v>
      </c>
      <c r="L22" s="28">
        <f t="shared" si="2"/>
        <v>33434875.129999995</v>
      </c>
    </row>
    <row r="23" spans="2:12" ht="20.100000000000001" customHeight="1" x14ac:dyDescent="0.25">
      <c r="B23" s="25" t="s">
        <v>33</v>
      </c>
      <c r="C23" s="26">
        <v>133845388</v>
      </c>
      <c r="D23" s="26">
        <v>171342400</v>
      </c>
      <c r="E23" s="57">
        <v>165778767</v>
      </c>
      <c r="F23" s="57">
        <v>160998370.64000013</v>
      </c>
      <c r="G23" s="26">
        <v>113515776.30000004</v>
      </c>
      <c r="H23" s="26"/>
      <c r="I23" s="27"/>
      <c r="J23" s="27">
        <f t="shared" si="0"/>
        <v>0.68474255391222716</v>
      </c>
      <c r="K23" s="27">
        <f t="shared" si="1"/>
        <v>0</v>
      </c>
      <c r="L23" s="28">
        <f t="shared" si="2"/>
        <v>57826623.699999958</v>
      </c>
    </row>
    <row r="24" spans="2:12" ht="20.100000000000001" customHeight="1" x14ac:dyDescent="0.25">
      <c r="B24" s="25" t="s">
        <v>34</v>
      </c>
      <c r="C24" s="26">
        <v>116770913</v>
      </c>
      <c r="D24" s="26">
        <v>146425584</v>
      </c>
      <c r="E24" s="57">
        <v>136473194</v>
      </c>
      <c r="F24" s="57">
        <v>129817266.47000018</v>
      </c>
      <c r="G24" s="26">
        <v>93644225.240000099</v>
      </c>
      <c r="H24" s="26"/>
      <c r="I24" s="27"/>
      <c r="J24" s="27">
        <f t="shared" si="0"/>
        <v>0.68617303145993713</v>
      </c>
      <c r="K24" s="27">
        <f t="shared" si="1"/>
        <v>0</v>
      </c>
      <c r="L24" s="28">
        <f t="shared" si="2"/>
        <v>52781358.759999901</v>
      </c>
    </row>
    <row r="25" spans="2:12" ht="20.100000000000001" customHeight="1" x14ac:dyDescent="0.25">
      <c r="B25" s="25" t="s">
        <v>35</v>
      </c>
      <c r="C25" s="26">
        <v>186049082</v>
      </c>
      <c r="D25" s="26">
        <v>223420879</v>
      </c>
      <c r="E25" s="57">
        <v>217410952</v>
      </c>
      <c r="F25" s="57">
        <v>209103071.20000002</v>
      </c>
      <c r="G25" s="26">
        <v>147004995.49000004</v>
      </c>
      <c r="H25" s="26"/>
      <c r="I25" s="27"/>
      <c r="J25" s="27">
        <f t="shared" si="0"/>
        <v>0.67616186828527403</v>
      </c>
      <c r="K25" s="27">
        <f t="shared" si="1"/>
        <v>0</v>
      </c>
      <c r="L25" s="28">
        <f t="shared" si="2"/>
        <v>76415883.509999961</v>
      </c>
    </row>
    <row r="26" spans="2:12" ht="20.100000000000001" customHeight="1" x14ac:dyDescent="0.25">
      <c r="B26" s="25" t="s">
        <v>36</v>
      </c>
      <c r="C26" s="26">
        <v>174565520</v>
      </c>
      <c r="D26" s="26">
        <v>206193095</v>
      </c>
      <c r="E26" s="57">
        <v>201672617</v>
      </c>
      <c r="F26" s="57">
        <v>181944419.48999995</v>
      </c>
      <c r="G26" s="26">
        <v>125593703.86999996</v>
      </c>
      <c r="H26" s="26"/>
      <c r="I26" s="27"/>
      <c r="J26" s="27">
        <f t="shared" si="0"/>
        <v>0.62276032184379282</v>
      </c>
      <c r="K26" s="27">
        <f t="shared" si="1"/>
        <v>0</v>
      </c>
      <c r="L26" s="28">
        <f t="shared" si="2"/>
        <v>80599391.13000004</v>
      </c>
    </row>
    <row r="27" spans="2:12" ht="20.100000000000001" customHeight="1" x14ac:dyDescent="0.25">
      <c r="B27" s="25" t="s">
        <v>37</v>
      </c>
      <c r="C27" s="26">
        <v>80680292</v>
      </c>
      <c r="D27" s="26">
        <v>101976408</v>
      </c>
      <c r="E27" s="57">
        <v>99184589</v>
      </c>
      <c r="F27" s="57">
        <v>94778821.930000007</v>
      </c>
      <c r="G27" s="26">
        <v>70763256.72999993</v>
      </c>
      <c r="H27" s="26"/>
      <c r="I27" s="27"/>
      <c r="J27" s="27">
        <f t="shared" si="0"/>
        <v>0.71345011804202696</v>
      </c>
      <c r="K27" s="27">
        <f t="shared" si="1"/>
        <v>0</v>
      </c>
      <c r="L27" s="28">
        <f t="shared" si="2"/>
        <v>31213151.27000007</v>
      </c>
    </row>
    <row r="28" spans="2:12" ht="20.100000000000001" customHeight="1" x14ac:dyDescent="0.25">
      <c r="B28" s="25" t="s">
        <v>38</v>
      </c>
      <c r="C28" s="26">
        <v>58169952</v>
      </c>
      <c r="D28" s="26">
        <v>67113968</v>
      </c>
      <c r="E28" s="57">
        <v>66275868</v>
      </c>
      <c r="F28" s="57">
        <v>50533962.020000018</v>
      </c>
      <c r="G28" s="26">
        <v>44721773.050000012</v>
      </c>
      <c r="H28" s="26"/>
      <c r="I28" s="27"/>
      <c r="J28" s="27">
        <f t="shared" si="0"/>
        <v>0.67478215524842333</v>
      </c>
      <c r="K28" s="27">
        <f t="shared" si="1"/>
        <v>0</v>
      </c>
      <c r="L28" s="28">
        <f t="shared" si="2"/>
        <v>22392194.949999988</v>
      </c>
    </row>
    <row r="29" spans="2:12" ht="20.100000000000001" customHeight="1" x14ac:dyDescent="0.25">
      <c r="B29" s="25" t="s">
        <v>39</v>
      </c>
      <c r="C29" s="26">
        <v>38485790</v>
      </c>
      <c r="D29" s="26">
        <v>47381550</v>
      </c>
      <c r="E29" s="57">
        <v>45816790</v>
      </c>
      <c r="F29" s="57">
        <v>42938219.940000005</v>
      </c>
      <c r="G29" s="26">
        <v>30717031.160000008</v>
      </c>
      <c r="H29" s="26"/>
      <c r="I29" s="27"/>
      <c r="J29" s="27">
        <f t="shared" si="0"/>
        <v>0.67043176006001315</v>
      </c>
      <c r="K29" s="27">
        <f t="shared" si="1"/>
        <v>0</v>
      </c>
      <c r="L29" s="28">
        <f t="shared" si="2"/>
        <v>16664518.839999992</v>
      </c>
    </row>
    <row r="30" spans="2:12" ht="20.100000000000001" customHeight="1" x14ac:dyDescent="0.25">
      <c r="B30" s="25" t="s">
        <v>40</v>
      </c>
      <c r="C30" s="26">
        <v>52858093</v>
      </c>
      <c r="D30" s="26">
        <v>56662394</v>
      </c>
      <c r="E30" s="57">
        <v>54225897</v>
      </c>
      <c r="F30" s="57">
        <v>49954949.570000023</v>
      </c>
      <c r="G30" s="26">
        <v>35918224.690000013</v>
      </c>
      <c r="H30" s="26"/>
      <c r="I30" s="27"/>
      <c r="J30" s="27">
        <f t="shared" si="0"/>
        <v>0.66238138375101496</v>
      </c>
      <c r="K30" s="27">
        <f t="shared" si="1"/>
        <v>0</v>
      </c>
      <c r="L30" s="28">
        <f t="shared" si="2"/>
        <v>20744169.309999987</v>
      </c>
    </row>
    <row r="31" spans="2:12" ht="20.100000000000001" customHeight="1" x14ac:dyDescent="0.25">
      <c r="B31" s="25" t="s">
        <v>41</v>
      </c>
      <c r="C31" s="26">
        <v>90349747</v>
      </c>
      <c r="D31" s="26">
        <v>106257218</v>
      </c>
      <c r="E31" s="57">
        <v>103052046</v>
      </c>
      <c r="F31" s="57">
        <v>95915049.949999914</v>
      </c>
      <c r="G31" s="26">
        <v>66223742.969999976</v>
      </c>
      <c r="H31" s="26"/>
      <c r="I31" s="27"/>
      <c r="J31" s="27">
        <f t="shared" si="0"/>
        <v>0.64262424222028525</v>
      </c>
      <c r="K31" s="27">
        <f t="shared" si="1"/>
        <v>0</v>
      </c>
      <c r="L31" s="28">
        <f t="shared" si="2"/>
        <v>40033475.030000024</v>
      </c>
    </row>
    <row r="32" spans="2:12" ht="20.100000000000001" customHeight="1" x14ac:dyDescent="0.25">
      <c r="B32" s="25" t="s">
        <v>42</v>
      </c>
      <c r="C32" s="26">
        <v>42929718</v>
      </c>
      <c r="D32" s="26">
        <v>52701369</v>
      </c>
      <c r="E32" s="57">
        <v>52701369</v>
      </c>
      <c r="F32" s="57">
        <v>49030199.98999998</v>
      </c>
      <c r="G32" s="26">
        <v>35930023.289999954</v>
      </c>
      <c r="H32" s="26"/>
      <c r="I32" s="27"/>
      <c r="J32" s="27">
        <f t="shared" si="0"/>
        <v>0.68176641274726568</v>
      </c>
      <c r="K32" s="27">
        <f t="shared" si="1"/>
        <v>0</v>
      </c>
      <c r="L32" s="28">
        <f t="shared" si="2"/>
        <v>16771345.710000046</v>
      </c>
    </row>
    <row r="33" spans="2:12" ht="20.100000000000001" customHeight="1" x14ac:dyDescent="0.25">
      <c r="B33" s="25" t="s">
        <v>62</v>
      </c>
      <c r="C33" s="26">
        <v>25889937</v>
      </c>
      <c r="D33" s="26">
        <v>33554070</v>
      </c>
      <c r="E33" s="57">
        <v>33843107</v>
      </c>
      <c r="F33" s="57">
        <v>29395925.180000011</v>
      </c>
      <c r="G33" s="26">
        <v>22708074.27</v>
      </c>
      <c r="H33" s="26"/>
      <c r="I33" s="27"/>
      <c r="J33" s="27">
        <f t="shared" si="0"/>
        <v>0.67098077815373158</v>
      </c>
      <c r="K33" s="27">
        <f t="shared" si="1"/>
        <v>0</v>
      </c>
      <c r="L33" s="28">
        <f t="shared" si="2"/>
        <v>10845995.73</v>
      </c>
    </row>
    <row r="34" spans="2:12" ht="20.100000000000001" customHeight="1" x14ac:dyDescent="0.25">
      <c r="B34" s="25" t="s">
        <v>43</v>
      </c>
      <c r="C34" s="26">
        <v>54398618</v>
      </c>
      <c r="D34" s="26">
        <v>69744832</v>
      </c>
      <c r="E34" s="57">
        <v>69594057</v>
      </c>
      <c r="F34" s="57">
        <v>54812809.699999966</v>
      </c>
      <c r="G34" s="26">
        <v>51268677.099999964</v>
      </c>
      <c r="H34" s="26"/>
      <c r="I34" s="27"/>
      <c r="J34" s="27">
        <f t="shared" si="0"/>
        <v>0.73668182758766265</v>
      </c>
      <c r="K34" s="27">
        <f t="shared" si="1"/>
        <v>0</v>
      </c>
      <c r="L34" s="28">
        <f t="shared" si="2"/>
        <v>18476154.900000036</v>
      </c>
    </row>
    <row r="35" spans="2:12" ht="20.100000000000001" customHeight="1" x14ac:dyDescent="0.25">
      <c r="B35" s="25" t="s">
        <v>44</v>
      </c>
      <c r="C35" s="26">
        <v>55182720</v>
      </c>
      <c r="D35" s="26">
        <v>61320478</v>
      </c>
      <c r="E35" s="57">
        <v>57918969</v>
      </c>
      <c r="F35" s="57">
        <v>53854248.290000029</v>
      </c>
      <c r="G35" s="26">
        <v>40067924.12000002</v>
      </c>
      <c r="H35" s="26"/>
      <c r="I35" s="27"/>
      <c r="J35" s="27">
        <f t="shared" si="0"/>
        <v>0.69179277207092582</v>
      </c>
      <c r="K35" s="27">
        <f t="shared" si="1"/>
        <v>0</v>
      </c>
      <c r="L35" s="28">
        <f t="shared" si="2"/>
        <v>21252553.87999998</v>
      </c>
    </row>
    <row r="36" spans="2:12" ht="20.100000000000001" customHeight="1" x14ac:dyDescent="0.25">
      <c r="B36" s="25" t="s">
        <v>45</v>
      </c>
      <c r="C36" s="26">
        <v>796453928</v>
      </c>
      <c r="D36" s="26">
        <v>1452781715</v>
      </c>
      <c r="E36" s="57">
        <v>1271167803</v>
      </c>
      <c r="F36" s="57">
        <v>1192138736.0200009</v>
      </c>
      <c r="G36" s="26">
        <v>850194325.66999924</v>
      </c>
      <c r="H36" s="26"/>
      <c r="I36" s="27"/>
      <c r="J36" s="27">
        <f t="shared" si="0"/>
        <v>0.66882934232877145</v>
      </c>
      <c r="K36" s="27">
        <f t="shared" si="1"/>
        <v>0</v>
      </c>
      <c r="L36" s="28">
        <f t="shared" si="2"/>
        <v>602587389.33000076</v>
      </c>
    </row>
    <row r="37" spans="2:12" ht="20.100000000000001" customHeight="1" x14ac:dyDescent="0.25">
      <c r="B37" s="25" t="s">
        <v>46</v>
      </c>
      <c r="C37" s="26">
        <v>516806951</v>
      </c>
      <c r="D37" s="26">
        <v>531745718</v>
      </c>
      <c r="E37" s="57">
        <v>411563805</v>
      </c>
      <c r="F37" s="57">
        <v>251668735.75</v>
      </c>
      <c r="G37" s="26">
        <v>166510494.81000006</v>
      </c>
      <c r="H37" s="26"/>
      <c r="I37" s="27"/>
      <c r="J37" s="27">
        <f t="shared" si="0"/>
        <v>0.40458002571436052</v>
      </c>
      <c r="K37" s="27">
        <f t="shared" si="1"/>
        <v>0</v>
      </c>
      <c r="L37" s="28">
        <f t="shared" si="2"/>
        <v>365235223.18999994</v>
      </c>
    </row>
    <row r="38" spans="2:12" ht="20.100000000000001" customHeight="1" x14ac:dyDescent="0.25">
      <c r="B38" s="25" t="s">
        <v>47</v>
      </c>
      <c r="C38" s="26">
        <v>111374149</v>
      </c>
      <c r="D38" s="26">
        <v>123557593</v>
      </c>
      <c r="E38" s="57">
        <v>120105624</v>
      </c>
      <c r="F38" s="57">
        <v>114548815.00000003</v>
      </c>
      <c r="G38" s="26">
        <v>83061967.049999788</v>
      </c>
      <c r="H38" s="26"/>
      <c r="I38" s="27"/>
      <c r="J38" s="27">
        <f t="shared" si="0"/>
        <v>0.6915743350203134</v>
      </c>
      <c r="K38" s="27">
        <f t="shared" si="1"/>
        <v>0</v>
      </c>
      <c r="L38" s="28">
        <f t="shared" si="2"/>
        <v>40495625.950000212</v>
      </c>
    </row>
    <row r="39" spans="2:12" ht="20.100000000000001" customHeight="1" x14ac:dyDescent="0.25">
      <c r="B39" s="25" t="s">
        <v>48</v>
      </c>
      <c r="C39" s="26">
        <v>22997693</v>
      </c>
      <c r="D39" s="26">
        <v>31295399</v>
      </c>
      <c r="E39" s="57">
        <v>31295399</v>
      </c>
      <c r="F39" s="57">
        <v>25523269.619999997</v>
      </c>
      <c r="G39" s="26">
        <v>18480192.040000007</v>
      </c>
      <c r="H39" s="26"/>
      <c r="I39" s="27"/>
      <c r="J39" s="27">
        <f t="shared" si="0"/>
        <v>0.590508273756152</v>
      </c>
      <c r="K39" s="27">
        <f t="shared" si="1"/>
        <v>0</v>
      </c>
      <c r="L39" s="28">
        <f t="shared" si="2"/>
        <v>12815206.959999993</v>
      </c>
    </row>
    <row r="40" spans="2:12" ht="20.100000000000001" customHeight="1" x14ac:dyDescent="0.25">
      <c r="B40" s="25" t="s">
        <v>49</v>
      </c>
      <c r="C40" s="26">
        <v>71559743</v>
      </c>
      <c r="D40" s="26">
        <v>117790181</v>
      </c>
      <c r="E40" s="57">
        <v>117938022</v>
      </c>
      <c r="F40" s="57">
        <v>100128851.24000001</v>
      </c>
      <c r="G40" s="26">
        <v>91300188.450000048</v>
      </c>
      <c r="H40" s="26"/>
      <c r="I40" s="27"/>
      <c r="J40" s="27">
        <f t="shared" si="0"/>
        <v>0.77413701622026565</v>
      </c>
      <c r="K40" s="27">
        <f t="shared" si="1"/>
        <v>0</v>
      </c>
      <c r="L40" s="28">
        <f t="shared" si="2"/>
        <v>26489992.549999952</v>
      </c>
    </row>
    <row r="41" spans="2:12" ht="20.100000000000001" customHeight="1" x14ac:dyDescent="0.25">
      <c r="B41" s="25" t="s">
        <v>50</v>
      </c>
      <c r="C41" s="26">
        <v>191294556</v>
      </c>
      <c r="D41" s="26">
        <v>222012584</v>
      </c>
      <c r="E41" s="57">
        <v>213018761</v>
      </c>
      <c r="F41" s="57">
        <v>196442208.95000005</v>
      </c>
      <c r="G41" s="26">
        <v>140761182.87999994</v>
      </c>
      <c r="H41" s="26"/>
      <c r="I41" s="27"/>
      <c r="J41" s="27">
        <f t="shared" si="0"/>
        <v>0.66079242137738248</v>
      </c>
      <c r="K41" s="27">
        <f t="shared" si="1"/>
        <v>0</v>
      </c>
      <c r="L41" s="28">
        <f t="shared" si="2"/>
        <v>81251401.120000064</v>
      </c>
    </row>
    <row r="42" spans="2:12" ht="20.100000000000001" customHeight="1" x14ac:dyDescent="0.25">
      <c r="B42" s="25" t="s">
        <v>51</v>
      </c>
      <c r="C42" s="26">
        <v>218824317</v>
      </c>
      <c r="D42" s="26">
        <v>284321639</v>
      </c>
      <c r="E42" s="57">
        <v>277643992</v>
      </c>
      <c r="F42" s="57">
        <v>246015153.78999999</v>
      </c>
      <c r="G42" s="26">
        <v>179795737.43000007</v>
      </c>
      <c r="H42" s="26"/>
      <c r="I42" s="27"/>
      <c r="J42" s="27">
        <f t="shared" si="0"/>
        <v>0.64757654626288497</v>
      </c>
      <c r="K42" s="27">
        <f t="shared" si="1"/>
        <v>0</v>
      </c>
      <c r="L42" s="28">
        <f t="shared" si="2"/>
        <v>104525901.56999993</v>
      </c>
    </row>
    <row r="43" spans="2:12" ht="20.100000000000001" customHeight="1" x14ac:dyDescent="0.25">
      <c r="B43" s="25" t="s">
        <v>52</v>
      </c>
      <c r="C43" s="26">
        <v>262878954</v>
      </c>
      <c r="D43" s="26">
        <v>301499992</v>
      </c>
      <c r="E43" s="57">
        <v>284735513</v>
      </c>
      <c r="F43" s="57">
        <v>261794911.24000004</v>
      </c>
      <c r="G43" s="26">
        <v>182576133.75000027</v>
      </c>
      <c r="H43" s="26"/>
      <c r="I43" s="27"/>
      <c r="J43" s="27">
        <f t="shared" si="0"/>
        <v>0.6412130746402549</v>
      </c>
      <c r="K43" s="27">
        <f t="shared" si="1"/>
        <v>0</v>
      </c>
      <c r="L43" s="28">
        <f t="shared" si="2"/>
        <v>118923858.24999973</v>
      </c>
    </row>
    <row r="44" spans="2:12" ht="20.100000000000001" customHeight="1" x14ac:dyDescent="0.25">
      <c r="B44" s="25" t="s">
        <v>53</v>
      </c>
      <c r="C44" s="26">
        <v>139909967</v>
      </c>
      <c r="D44" s="26">
        <v>153928086</v>
      </c>
      <c r="E44" s="57">
        <v>153928086</v>
      </c>
      <c r="F44" s="57">
        <v>141042074.19999999</v>
      </c>
      <c r="G44" s="26">
        <v>98156442.959999964</v>
      </c>
      <c r="H44" s="26"/>
      <c r="I44" s="27"/>
      <c r="J44" s="27">
        <f t="shared" ref="J44" si="3">IF(ISERROR(+G44/E44)=TRUE,0,++G44/E44)</f>
        <v>0.6376772784662571</v>
      </c>
      <c r="K44" s="27">
        <f t="shared" ref="K44" si="4">IF(ISERROR(+H44/E44)=TRUE,0,++H44/E44)</f>
        <v>0</v>
      </c>
      <c r="L44" s="28">
        <f t="shared" ref="L44" si="5">+D44-G44</f>
        <v>55771643.040000036</v>
      </c>
    </row>
    <row r="45" spans="2:12" ht="20.100000000000001" customHeight="1" x14ac:dyDescent="0.25">
      <c r="B45" s="25" t="s">
        <v>57</v>
      </c>
      <c r="C45" s="26">
        <v>0</v>
      </c>
      <c r="D45" s="26">
        <v>73010564</v>
      </c>
      <c r="E45" s="57">
        <v>73010564</v>
      </c>
      <c r="F45" s="57">
        <v>68173281.5</v>
      </c>
      <c r="G45" s="26">
        <v>49153757.769999981</v>
      </c>
      <c r="H45" s="26"/>
      <c r="I45" s="27"/>
      <c r="J45" s="27">
        <f t="shared" si="0"/>
        <v>0.67324172115695446</v>
      </c>
      <c r="K45" s="27">
        <f t="shared" si="1"/>
        <v>0</v>
      </c>
      <c r="L45" s="28">
        <f t="shared" si="2"/>
        <v>23856806.230000019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7395019141</v>
      </c>
      <c r="E46" s="53">
        <f>SUM(E13:E45)</f>
        <v>6496497284</v>
      </c>
      <c r="F46" s="53">
        <f t="shared" si="6"/>
        <v>5862636449.0699987</v>
      </c>
      <c r="G46" s="53">
        <f t="shared" si="6"/>
        <v>4097392206.9899998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0.63070790733359128</v>
      </c>
      <c r="K46" s="54">
        <f>IF(ISERROR(+H46/E46)=TRUE,0,++H46/E46)</f>
        <v>0</v>
      </c>
      <c r="L46" s="55">
        <f>SUM(L13:L45)</f>
        <v>3297626934.0099993</v>
      </c>
    </row>
    <row r="47" spans="2:12" x14ac:dyDescent="0.2">
      <c r="B47" s="11" t="s">
        <v>60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54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AGOST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55</v>
      </c>
      <c r="C53" s="67">
        <f>+C46/$C$51</f>
        <v>6690.1872210000001</v>
      </c>
      <c r="D53" s="67">
        <f>+D46/$C$51</f>
        <v>7395.0191409999998</v>
      </c>
      <c r="E53" s="33">
        <f>+E46/$C$51</f>
        <v>6496.497284</v>
      </c>
      <c r="F53" s="67">
        <f>+F46/$C$51</f>
        <v>5862.6364490699989</v>
      </c>
      <c r="G53" s="67">
        <f>+G46/$C$51</f>
        <v>4097.39220699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56">
        <v>54330535</v>
      </c>
      <c r="F13" s="56">
        <v>44523941.349999994</v>
      </c>
      <c r="G13" s="8">
        <v>30260788.989999995</v>
      </c>
      <c r="H13" s="8"/>
      <c r="I13" s="12">
        <f>IF(ISERROR(+#REF!/E13)=TRUE,0,++#REF!/E13)</f>
        <v>0</v>
      </c>
      <c r="J13" s="12">
        <f>IF(ISERROR(+G13/E13)=TRUE,0,++G13/E13)</f>
        <v>0.5569757225839943</v>
      </c>
      <c r="K13" s="12">
        <f>IF(ISERROR(+H13/E13)=TRUE,0,++H13/E13)</f>
        <v>0</v>
      </c>
      <c r="L13" s="14">
        <f>+D13-G13</f>
        <v>49383910.010000005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1094450</v>
      </c>
      <c r="F14" s="59">
        <v>916678.33</v>
      </c>
      <c r="G14" s="9">
        <v>727437.57000000007</v>
      </c>
      <c r="H14" s="9"/>
      <c r="I14" s="13">
        <f>IF(ISERROR(+#REF!/E14)=TRUE,0,++#REF!/E14)</f>
        <v>0</v>
      </c>
      <c r="J14" s="13">
        <f t="shared" ref="J14:J44" si="0">IF(ISERROR(+G14/E14)=TRUE,0,++G14/E14)</f>
        <v>0.66466039563250956</v>
      </c>
      <c r="K14" s="13">
        <f t="shared" ref="K14:K44" si="1">IF(ISERROR(+H14/E14)=TRUE,0,++H14/E14)</f>
        <v>0</v>
      </c>
      <c r="L14" s="15">
        <f t="shared" ref="L14:L44" si="2">+D14-G14</f>
        <v>2977174.4299999997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3417946</v>
      </c>
      <c r="F15" s="59">
        <v>2896126.879999999</v>
      </c>
      <c r="G15" s="9">
        <v>1716859.37</v>
      </c>
      <c r="H15" s="9"/>
      <c r="I15" s="13"/>
      <c r="J15" s="13">
        <f t="shared" si="0"/>
        <v>0.50230734189481052</v>
      </c>
      <c r="K15" s="13">
        <f t="shared" si="1"/>
        <v>0</v>
      </c>
      <c r="L15" s="15">
        <f t="shared" si="2"/>
        <v>4261547.63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12372071</v>
      </c>
      <c r="F16" s="59">
        <v>10265483.500000002</v>
      </c>
      <c r="G16" s="9">
        <v>6703120.5099999998</v>
      </c>
      <c r="H16" s="9"/>
      <c r="I16" s="13"/>
      <c r="J16" s="13">
        <f t="shared" si="0"/>
        <v>0.54179453949140766</v>
      </c>
      <c r="K16" s="13">
        <f t="shared" si="1"/>
        <v>0</v>
      </c>
      <c r="L16" s="15">
        <f t="shared" si="2"/>
        <v>16053448.49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2788000</v>
      </c>
      <c r="F17" s="59">
        <v>1476343.38</v>
      </c>
      <c r="G17" s="9">
        <v>1378196.63</v>
      </c>
      <c r="H17" s="9"/>
      <c r="I17" s="13"/>
      <c r="J17" s="13">
        <f t="shared" si="0"/>
        <v>0.49433164634146337</v>
      </c>
      <c r="K17" s="13">
        <f t="shared" si="1"/>
        <v>0</v>
      </c>
      <c r="L17" s="15">
        <f t="shared" si="2"/>
        <v>2811850.37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10785656</v>
      </c>
      <c r="F18" s="59">
        <v>10468160.82</v>
      </c>
      <c r="G18" s="9">
        <v>2211998.7600000002</v>
      </c>
      <c r="H18" s="9"/>
      <c r="I18" s="13"/>
      <c r="J18" s="13">
        <f t="shared" si="0"/>
        <v>0.20508708603352455</v>
      </c>
      <c r="K18" s="13">
        <f t="shared" si="1"/>
        <v>0</v>
      </c>
      <c r="L18" s="15">
        <f t="shared" si="2"/>
        <v>15878534.24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4231200</v>
      </c>
      <c r="F19" s="59">
        <v>3703749.62</v>
      </c>
      <c r="G19" s="9">
        <v>1912721.02</v>
      </c>
      <c r="H19" s="9"/>
      <c r="I19" s="13"/>
      <c r="J19" s="13">
        <f t="shared" si="0"/>
        <v>0.45205166855738327</v>
      </c>
      <c r="K19" s="13">
        <f t="shared" si="1"/>
        <v>0</v>
      </c>
      <c r="L19" s="15">
        <f t="shared" si="2"/>
        <v>7205288.9800000004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3734340</v>
      </c>
      <c r="F20" s="59">
        <v>3422139.7800000003</v>
      </c>
      <c r="G20" s="9">
        <v>3067636.36</v>
      </c>
      <c r="H20" s="9"/>
      <c r="I20" s="13"/>
      <c r="J20" s="13">
        <f t="shared" si="0"/>
        <v>0.82146680805711314</v>
      </c>
      <c r="K20" s="13">
        <f t="shared" si="1"/>
        <v>0</v>
      </c>
      <c r="L20" s="15">
        <f t="shared" si="2"/>
        <v>9634571.6400000006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4658431</v>
      </c>
      <c r="F21" s="59">
        <v>3465795.87</v>
      </c>
      <c r="G21" s="9">
        <v>3275601.65</v>
      </c>
      <c r="H21" s="9"/>
      <c r="I21" s="13"/>
      <c r="J21" s="13">
        <f t="shared" si="0"/>
        <v>0.70315555816969277</v>
      </c>
      <c r="K21" s="13">
        <f t="shared" si="1"/>
        <v>0</v>
      </c>
      <c r="L21" s="15">
        <f t="shared" si="2"/>
        <v>1624937.35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3922507</v>
      </c>
      <c r="F22" s="59">
        <v>3585984.3200000003</v>
      </c>
      <c r="G22" s="9">
        <v>1307045.46</v>
      </c>
      <c r="H22" s="9"/>
      <c r="I22" s="13"/>
      <c r="J22" s="13">
        <f t="shared" si="0"/>
        <v>0.33321685850401284</v>
      </c>
      <c r="K22" s="13">
        <f t="shared" si="1"/>
        <v>0</v>
      </c>
      <c r="L22" s="15">
        <f t="shared" si="2"/>
        <v>4488994.54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6882668</v>
      </c>
      <c r="F23" s="59">
        <v>6360646.6200000001</v>
      </c>
      <c r="G23" s="9">
        <v>6238910.4199999999</v>
      </c>
      <c r="H23" s="9"/>
      <c r="I23" s="13"/>
      <c r="J23" s="13">
        <f t="shared" si="0"/>
        <v>0.90646685558565365</v>
      </c>
      <c r="K23" s="13">
        <f t="shared" si="1"/>
        <v>0</v>
      </c>
      <c r="L23" s="15">
        <f t="shared" si="2"/>
        <v>10033948.58</v>
      </c>
    </row>
    <row r="24" spans="2:12" ht="20.100000000000001" customHeight="1" x14ac:dyDescent="0.25">
      <c r="B24" s="7" t="s">
        <v>34</v>
      </c>
      <c r="C24" s="9">
        <v>7560660</v>
      </c>
      <c r="D24" s="9">
        <v>8900534</v>
      </c>
      <c r="E24" s="58">
        <v>4950583</v>
      </c>
      <c r="F24" s="59">
        <v>4950582.21</v>
      </c>
      <c r="G24" s="9">
        <v>2485765.0300000003</v>
      </c>
      <c r="H24" s="9"/>
      <c r="I24" s="13"/>
      <c r="J24" s="13">
        <f t="shared" si="0"/>
        <v>0.50211561547397554</v>
      </c>
      <c r="K24" s="13">
        <f t="shared" si="1"/>
        <v>0</v>
      </c>
      <c r="L24" s="15">
        <f t="shared" si="2"/>
        <v>6414768.9699999997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10107621</v>
      </c>
      <c r="F25" s="59">
        <v>7213770.9999999991</v>
      </c>
      <c r="G25" s="9">
        <v>6404118.9699999997</v>
      </c>
      <c r="H25" s="9"/>
      <c r="I25" s="13"/>
      <c r="J25" s="13">
        <f t="shared" si="0"/>
        <v>0.63359310464846275</v>
      </c>
      <c r="K25" s="13">
        <f t="shared" si="1"/>
        <v>0</v>
      </c>
      <c r="L25" s="15">
        <f t="shared" si="2"/>
        <v>14591585.030000001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5268434</v>
      </c>
      <c r="F26" s="59">
        <v>4312674.83</v>
      </c>
      <c r="G26" s="9">
        <v>3937875.9699999997</v>
      </c>
      <c r="H26" s="9"/>
      <c r="I26" s="13"/>
      <c r="J26" s="13">
        <f t="shared" si="0"/>
        <v>0.74744714843158322</v>
      </c>
      <c r="K26" s="13">
        <f t="shared" si="1"/>
        <v>0</v>
      </c>
      <c r="L26" s="15">
        <f t="shared" si="2"/>
        <v>10976811.030000001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5503499</v>
      </c>
      <c r="F27" s="59">
        <v>3833536.34</v>
      </c>
      <c r="G27" s="9">
        <v>3374210.5399999991</v>
      </c>
      <c r="H27" s="9"/>
      <c r="I27" s="13"/>
      <c r="J27" s="13">
        <f t="shared" si="0"/>
        <v>0.61310278061284273</v>
      </c>
      <c r="K27" s="13">
        <f t="shared" si="1"/>
        <v>0</v>
      </c>
      <c r="L27" s="15">
        <f t="shared" si="2"/>
        <v>6266411.4600000009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6669117</v>
      </c>
      <c r="F28" s="59">
        <v>4620873.97</v>
      </c>
      <c r="G28" s="9">
        <v>4059073.9899999998</v>
      </c>
      <c r="H28" s="9"/>
      <c r="I28" s="13"/>
      <c r="J28" s="13">
        <f t="shared" si="0"/>
        <v>0.60863739382589921</v>
      </c>
      <c r="K28" s="13">
        <f t="shared" si="1"/>
        <v>0</v>
      </c>
      <c r="L28" s="15">
        <f t="shared" si="2"/>
        <v>6665869.0099999998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1039604</v>
      </c>
      <c r="F29" s="59">
        <v>1032989.24</v>
      </c>
      <c r="G29" s="9">
        <v>368460.67999999993</v>
      </c>
      <c r="H29" s="9"/>
      <c r="I29" s="13"/>
      <c r="J29" s="13">
        <f t="shared" si="0"/>
        <v>0.3544240691647973</v>
      </c>
      <c r="K29" s="13">
        <f t="shared" si="1"/>
        <v>0</v>
      </c>
      <c r="L29" s="15">
        <f t="shared" si="2"/>
        <v>1891515.32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3807666</v>
      </c>
      <c r="F30" s="59">
        <v>2603516.3400000003</v>
      </c>
      <c r="G30" s="9">
        <v>1614296.52</v>
      </c>
      <c r="H30" s="9"/>
      <c r="I30" s="13"/>
      <c r="J30" s="13">
        <f t="shared" si="0"/>
        <v>0.4239595909935378</v>
      </c>
      <c r="K30" s="13">
        <f t="shared" si="1"/>
        <v>0</v>
      </c>
      <c r="L30" s="15">
        <f t="shared" si="2"/>
        <v>2960247.48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5287134</v>
      </c>
      <c r="F31" s="59">
        <v>5279974.9799999995</v>
      </c>
      <c r="G31" s="9">
        <v>1864276.1000000006</v>
      </c>
      <c r="H31" s="9"/>
      <c r="I31" s="13"/>
      <c r="J31" s="13">
        <f t="shared" si="0"/>
        <v>0.35260617567097802</v>
      </c>
      <c r="K31" s="13">
        <f t="shared" si="1"/>
        <v>0</v>
      </c>
      <c r="L31" s="15">
        <f t="shared" si="2"/>
        <v>6480081.8999999994</v>
      </c>
    </row>
    <row r="32" spans="2:12" ht="20.100000000000001" customHeight="1" x14ac:dyDescent="0.25">
      <c r="B32" s="7" t="s">
        <v>42</v>
      </c>
      <c r="C32" s="9">
        <v>4000000</v>
      </c>
      <c r="D32" s="9">
        <v>5127153</v>
      </c>
      <c r="E32" s="58">
        <v>2687908</v>
      </c>
      <c r="F32" s="59">
        <v>2650210.5099999998</v>
      </c>
      <c r="G32" s="9">
        <v>1609595.01</v>
      </c>
      <c r="H32" s="9"/>
      <c r="I32" s="13"/>
      <c r="J32" s="13">
        <f t="shared" si="0"/>
        <v>0.59882816301748421</v>
      </c>
      <c r="K32" s="13">
        <f t="shared" si="1"/>
        <v>0</v>
      </c>
      <c r="L32" s="15">
        <f t="shared" si="2"/>
        <v>3517557.99</v>
      </c>
    </row>
    <row r="33" spans="2:12" ht="20.100000000000001" customHeight="1" x14ac:dyDescent="0.25">
      <c r="B33" s="7" t="s">
        <v>62</v>
      </c>
      <c r="C33" s="9">
        <v>3500000</v>
      </c>
      <c r="D33" s="9">
        <v>3593969</v>
      </c>
      <c r="E33" s="58">
        <v>2557208</v>
      </c>
      <c r="F33" s="59">
        <v>938287.84999999986</v>
      </c>
      <c r="G33" s="9">
        <v>888202.2</v>
      </c>
      <c r="H33" s="9"/>
      <c r="I33" s="13"/>
      <c r="J33" s="13">
        <f t="shared" si="0"/>
        <v>0.34733279420367835</v>
      </c>
      <c r="K33" s="13">
        <f t="shared" si="1"/>
        <v>0</v>
      </c>
      <c r="L33" s="15">
        <f t="shared" si="2"/>
        <v>2705766.8</v>
      </c>
    </row>
    <row r="34" spans="2:12" ht="20.100000000000001" customHeight="1" x14ac:dyDescent="0.25">
      <c r="B34" s="7" t="s">
        <v>43</v>
      </c>
      <c r="C34" s="9">
        <v>2613060</v>
      </c>
      <c r="D34" s="9">
        <v>3788581</v>
      </c>
      <c r="E34" s="58">
        <v>2531278</v>
      </c>
      <c r="F34" s="59">
        <v>1698408.57</v>
      </c>
      <c r="G34" s="9">
        <v>1550324.8</v>
      </c>
      <c r="H34" s="9"/>
      <c r="I34" s="13"/>
      <c r="J34" s="13">
        <f t="shared" si="0"/>
        <v>0.61246722011568866</v>
      </c>
      <c r="K34" s="13">
        <f t="shared" si="1"/>
        <v>0</v>
      </c>
      <c r="L34" s="15">
        <f t="shared" si="2"/>
        <v>2238256.2000000002</v>
      </c>
    </row>
    <row r="35" spans="2:12" ht="20.100000000000001" customHeight="1" x14ac:dyDescent="0.25">
      <c r="B35" s="7" t="s">
        <v>44</v>
      </c>
      <c r="C35" s="9">
        <v>4563238</v>
      </c>
      <c r="D35" s="9">
        <v>5155230</v>
      </c>
      <c r="E35" s="58">
        <v>1543043</v>
      </c>
      <c r="F35" s="59">
        <v>1330916.3999999999</v>
      </c>
      <c r="G35" s="9">
        <v>845980.86</v>
      </c>
      <c r="H35" s="9"/>
      <c r="I35" s="13"/>
      <c r="J35" s="13">
        <f t="shared" si="0"/>
        <v>0.54825488337006811</v>
      </c>
      <c r="K35" s="13">
        <f t="shared" si="1"/>
        <v>0</v>
      </c>
      <c r="L35" s="15">
        <f t="shared" si="2"/>
        <v>4309249.1399999997</v>
      </c>
    </row>
    <row r="36" spans="2:12" ht="20.100000000000001" customHeight="1" x14ac:dyDescent="0.25">
      <c r="B36" s="7" t="s">
        <v>45</v>
      </c>
      <c r="C36" s="9">
        <v>4000000</v>
      </c>
      <c r="D36" s="9">
        <v>7581446</v>
      </c>
      <c r="E36" s="58">
        <v>7519331</v>
      </c>
      <c r="F36" s="59">
        <v>6084377.7599999998</v>
      </c>
      <c r="G36" s="9">
        <v>5013264.0599999996</v>
      </c>
      <c r="H36" s="9"/>
      <c r="I36" s="13"/>
      <c r="J36" s="13">
        <f t="shared" si="0"/>
        <v>0.66671676775500366</v>
      </c>
      <c r="K36" s="13">
        <f t="shared" si="1"/>
        <v>0</v>
      </c>
      <c r="L36" s="15">
        <f t="shared" si="2"/>
        <v>2568181.9400000004</v>
      </c>
    </row>
    <row r="37" spans="2:12" ht="20.100000000000001" customHeight="1" x14ac:dyDescent="0.25">
      <c r="B37" s="7" t="s">
        <v>46</v>
      </c>
      <c r="C37" s="9">
        <v>1500000</v>
      </c>
      <c r="D37" s="9">
        <v>1500000</v>
      </c>
      <c r="E37" s="58">
        <v>1500000</v>
      </c>
      <c r="F37" s="59">
        <v>1490336.79</v>
      </c>
      <c r="G37" s="9">
        <v>1293263.03</v>
      </c>
      <c r="H37" s="9"/>
      <c r="I37" s="13"/>
      <c r="J37" s="13">
        <f t="shared" si="0"/>
        <v>0.86217535333333339</v>
      </c>
      <c r="K37" s="13">
        <f t="shared" si="1"/>
        <v>0</v>
      </c>
      <c r="L37" s="15">
        <f t="shared" si="2"/>
        <v>206736.96999999997</v>
      </c>
    </row>
    <row r="38" spans="2:12" ht="20.100000000000001" customHeight="1" x14ac:dyDescent="0.25">
      <c r="B38" s="7" t="s">
        <v>47</v>
      </c>
      <c r="C38" s="9">
        <v>8500000</v>
      </c>
      <c r="D38" s="9">
        <v>12599485</v>
      </c>
      <c r="E38" s="58">
        <v>8116559</v>
      </c>
      <c r="F38" s="59">
        <v>7415611.0599999996</v>
      </c>
      <c r="G38" s="9">
        <v>5715239.120000001</v>
      </c>
      <c r="H38" s="9"/>
      <c r="I38" s="13"/>
      <c r="J38" s="13">
        <f t="shared" si="0"/>
        <v>0.70414557696186286</v>
      </c>
      <c r="K38" s="13">
        <f t="shared" si="1"/>
        <v>0</v>
      </c>
      <c r="L38" s="15">
        <f t="shared" si="2"/>
        <v>6884245.879999999</v>
      </c>
    </row>
    <row r="39" spans="2:12" ht="20.100000000000001" customHeight="1" x14ac:dyDescent="0.25">
      <c r="B39" s="7" t="s">
        <v>48</v>
      </c>
      <c r="C39" s="9">
        <v>1092476</v>
      </c>
      <c r="D39" s="9">
        <v>1250054</v>
      </c>
      <c r="E39" s="58">
        <v>493421</v>
      </c>
      <c r="F39" s="59">
        <v>41073</v>
      </c>
      <c r="G39" s="9">
        <v>9073</v>
      </c>
      <c r="H39" s="9"/>
      <c r="I39" s="13"/>
      <c r="J39" s="13">
        <f t="shared" si="0"/>
        <v>1.8387948628047854E-2</v>
      </c>
      <c r="K39" s="13">
        <f t="shared" si="1"/>
        <v>0</v>
      </c>
      <c r="L39" s="15">
        <f t="shared" si="2"/>
        <v>1240981</v>
      </c>
    </row>
    <row r="40" spans="2:12" ht="20.100000000000001" customHeight="1" x14ac:dyDescent="0.25">
      <c r="B40" s="7" t="s">
        <v>49</v>
      </c>
      <c r="C40" s="9">
        <v>4000000</v>
      </c>
      <c r="D40" s="9">
        <v>4812583</v>
      </c>
      <c r="E40" s="58">
        <v>2683829</v>
      </c>
      <c r="F40" s="59">
        <v>945626.18</v>
      </c>
      <c r="G40" s="9">
        <v>678136.23</v>
      </c>
      <c r="H40" s="9"/>
      <c r="I40" s="13"/>
      <c r="J40" s="13">
        <f t="shared" si="0"/>
        <v>0.25267490216403504</v>
      </c>
      <c r="K40" s="13">
        <f t="shared" si="1"/>
        <v>0</v>
      </c>
      <c r="L40" s="15">
        <f t="shared" si="2"/>
        <v>4134446.77</v>
      </c>
    </row>
    <row r="41" spans="2:12" ht="20.100000000000001" customHeight="1" x14ac:dyDescent="0.25">
      <c r="B41" s="7" t="s">
        <v>50</v>
      </c>
      <c r="C41" s="9">
        <v>7500000</v>
      </c>
      <c r="D41" s="9">
        <v>10954162</v>
      </c>
      <c r="E41" s="58">
        <v>5570962</v>
      </c>
      <c r="F41" s="59">
        <v>4977232.6500000004</v>
      </c>
      <c r="G41" s="9">
        <v>2848617.6099999994</v>
      </c>
      <c r="H41" s="9"/>
      <c r="I41" s="13"/>
      <c r="J41" s="13">
        <f t="shared" si="0"/>
        <v>0.51133316113087823</v>
      </c>
      <c r="K41" s="13">
        <f t="shared" si="1"/>
        <v>0</v>
      </c>
      <c r="L41" s="15">
        <f t="shared" si="2"/>
        <v>8105544.3900000006</v>
      </c>
    </row>
    <row r="42" spans="2:12" ht="20.100000000000001" customHeight="1" x14ac:dyDescent="0.25">
      <c r="B42" s="7" t="s">
        <v>51</v>
      </c>
      <c r="C42" s="9">
        <v>8000000</v>
      </c>
      <c r="D42" s="9">
        <v>8000000</v>
      </c>
      <c r="E42" s="58">
        <v>6748739</v>
      </c>
      <c r="F42" s="59">
        <v>4429502.03</v>
      </c>
      <c r="G42" s="9">
        <v>2822812.4699999997</v>
      </c>
      <c r="H42" s="9"/>
      <c r="I42" s="13"/>
      <c r="J42" s="13">
        <f t="shared" si="0"/>
        <v>0.4182725795144841</v>
      </c>
      <c r="K42" s="13">
        <f t="shared" si="1"/>
        <v>0</v>
      </c>
      <c r="L42" s="15">
        <f t="shared" si="2"/>
        <v>5177187.53</v>
      </c>
    </row>
    <row r="43" spans="2:12" ht="20.100000000000001" customHeight="1" x14ac:dyDescent="0.25">
      <c r="B43" s="7" t="s">
        <v>52</v>
      </c>
      <c r="C43" s="9">
        <v>15000000</v>
      </c>
      <c r="D43" s="9">
        <v>24624452</v>
      </c>
      <c r="E43" s="58">
        <v>11873206</v>
      </c>
      <c r="F43" s="59">
        <v>9770372.1100000013</v>
      </c>
      <c r="G43" s="9">
        <v>3973008.3200000003</v>
      </c>
      <c r="H43" s="9"/>
      <c r="I43" s="13"/>
      <c r="J43" s="13">
        <f t="shared" si="0"/>
        <v>0.33461967391115766</v>
      </c>
      <c r="K43" s="13">
        <f t="shared" si="1"/>
        <v>0</v>
      </c>
      <c r="L43" s="15">
        <f t="shared" si="2"/>
        <v>20651443.68</v>
      </c>
    </row>
    <row r="44" spans="2:12" ht="20.100000000000001" customHeight="1" x14ac:dyDescent="0.25">
      <c r="B44" s="7" t="s">
        <v>53</v>
      </c>
      <c r="C44" s="9">
        <v>8900000</v>
      </c>
      <c r="D44" s="9">
        <v>10396023</v>
      </c>
      <c r="E44" s="58">
        <v>5395673</v>
      </c>
      <c r="F44" s="59">
        <v>5205897.1399999987</v>
      </c>
      <c r="G44" s="9">
        <v>2791264.45</v>
      </c>
      <c r="H44" s="9"/>
      <c r="I44" s="13"/>
      <c r="J44" s="13">
        <f t="shared" si="0"/>
        <v>0.51731534694559889</v>
      </c>
      <c r="K44" s="13">
        <f t="shared" si="1"/>
        <v>0</v>
      </c>
      <c r="L44" s="15">
        <f t="shared" si="2"/>
        <v>7604758.5499999998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210072619</v>
      </c>
      <c r="F45" s="53">
        <f t="shared" si="3"/>
        <v>171910821.43000001</v>
      </c>
      <c r="G45" s="53">
        <f t="shared" si="3"/>
        <v>112947175.7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0.53765776919266195</v>
      </c>
      <c r="K45" s="54">
        <f>IF(ISERROR(+H45/E45)=TRUE,0,++H45/E45)</f>
        <v>0</v>
      </c>
      <c r="L45" s="55">
        <f>SUM(L13:L44)</f>
        <v>249945853.29999998</v>
      </c>
    </row>
    <row r="46" spans="2:12" x14ac:dyDescent="0.2">
      <c r="B46" s="11" t="s">
        <v>60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54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AGOST</v>
      </c>
      <c r="K51" s="23"/>
    </row>
    <row r="52" spans="2:11" s="22" customFormat="1" x14ac:dyDescent="0.25">
      <c r="B52" s="22" t="s">
        <v>55</v>
      </c>
      <c r="C52" s="39">
        <f>+C45/$C$50</f>
        <v>312.80071099999998</v>
      </c>
      <c r="D52" s="39">
        <f>+D45/$C$50</f>
        <v>362.89302900000001</v>
      </c>
      <c r="E52" s="39">
        <f>+E45/$C$50</f>
        <v>210.072619</v>
      </c>
      <c r="F52" s="39">
        <f>+F45/$C$50</f>
        <v>171.91082143</v>
      </c>
      <c r="G52" s="39">
        <f>+G45/$C$50</f>
        <v>112.9471757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7"/>
  <sheetViews>
    <sheetView showGridLines="0" zoomScale="145" zoomScaleNormal="145" workbookViewId="0">
      <selection activeCell="E42" sqref="E4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41">
        <v>0</v>
      </c>
      <c r="D13" s="41">
        <v>61191564</v>
      </c>
      <c r="E13" s="62">
        <v>61191564</v>
      </c>
      <c r="F13" s="62">
        <v>257760</v>
      </c>
      <c r="G13" s="41">
        <v>196801.25</v>
      </c>
      <c r="H13" s="8"/>
      <c r="I13" s="12">
        <f>IF(ISERROR(+#REF!/E13)=TRUE,0,++#REF!/E13)</f>
        <v>0</v>
      </c>
      <c r="J13" s="12">
        <f>IF(ISERROR(+G13/E13)=TRUE,0,++G13/E13)</f>
        <v>3.2161500235555343E-3</v>
      </c>
      <c r="K13" s="12">
        <f>IF(ISERROR(+H13/E13)=TRUE,0,++H13/E13)</f>
        <v>0</v>
      </c>
      <c r="L13" s="14">
        <f>+D13-G13</f>
        <v>60994762.75</v>
      </c>
    </row>
    <row r="14" spans="1:13" ht="20.100000000000001" customHeight="1" x14ac:dyDescent="0.25">
      <c r="B14" s="25" t="s">
        <v>24</v>
      </c>
      <c r="C14" s="42">
        <v>0</v>
      </c>
      <c r="D14" s="42">
        <v>233280</v>
      </c>
      <c r="E14" s="63">
        <v>233280</v>
      </c>
      <c r="F14" s="63">
        <v>233280</v>
      </c>
      <c r="G14" s="42">
        <v>0</v>
      </c>
      <c r="H14" s="26"/>
      <c r="I14" s="27"/>
      <c r="J14" s="27">
        <f t="shared" ref="J14:J42" si="0">IF(ISERROR(+G14/E14)=TRUE,0,++G14/E14)</f>
        <v>0</v>
      </c>
      <c r="K14" s="27">
        <f t="shared" ref="K14:K42" si="1">IF(ISERROR(+H14/E14)=TRUE,0,++H14/E14)</f>
        <v>0</v>
      </c>
      <c r="L14" s="28">
        <f t="shared" ref="L14:L42" si="2">+D14-G14</f>
        <v>233280</v>
      </c>
    </row>
    <row r="15" spans="1:13" ht="20.100000000000001" customHeight="1" x14ac:dyDescent="0.25">
      <c r="B15" s="25" t="s">
        <v>25</v>
      </c>
      <c r="C15" s="42">
        <v>0</v>
      </c>
      <c r="D15" s="42">
        <v>454983</v>
      </c>
      <c r="E15" s="63">
        <v>454983</v>
      </c>
      <c r="F15" s="63">
        <v>454983</v>
      </c>
      <c r="G15" s="42">
        <v>120182.39999999999</v>
      </c>
      <c r="H15" s="26"/>
      <c r="I15" s="27"/>
      <c r="J15" s="27">
        <f t="shared" si="0"/>
        <v>0.26414701208616587</v>
      </c>
      <c r="K15" s="27">
        <f t="shared" si="1"/>
        <v>0</v>
      </c>
      <c r="L15" s="28">
        <f t="shared" si="2"/>
        <v>334800.59999999998</v>
      </c>
    </row>
    <row r="16" spans="1:13" ht="20.100000000000001" customHeight="1" x14ac:dyDescent="0.25">
      <c r="B16" s="25" t="s">
        <v>28</v>
      </c>
      <c r="C16" s="42">
        <v>0</v>
      </c>
      <c r="D16" s="42">
        <v>738836</v>
      </c>
      <c r="E16" s="63">
        <v>738836</v>
      </c>
      <c r="F16" s="63">
        <v>738836</v>
      </c>
      <c r="G16" s="42">
        <v>67075.199999999997</v>
      </c>
      <c r="H16" s="26"/>
      <c r="I16" s="27"/>
      <c r="J16" s="27">
        <f t="shared" si="0"/>
        <v>9.0784964457606282E-2</v>
      </c>
      <c r="K16" s="27">
        <f t="shared" si="1"/>
        <v>0</v>
      </c>
      <c r="L16" s="28">
        <f t="shared" si="2"/>
        <v>671760.8</v>
      </c>
    </row>
    <row r="17" spans="2:12" ht="20.100000000000001" customHeight="1" x14ac:dyDescent="0.25">
      <c r="B17" s="25" t="s">
        <v>29</v>
      </c>
      <c r="C17" s="42">
        <v>0</v>
      </c>
      <c r="D17" s="42">
        <v>2496673</v>
      </c>
      <c r="E17" s="63">
        <v>2496673</v>
      </c>
      <c r="F17" s="63">
        <v>2496673</v>
      </c>
      <c r="G17" s="42">
        <v>2496673</v>
      </c>
      <c r="H17" s="26"/>
      <c r="I17" s="27"/>
      <c r="J17" s="27">
        <f t="shared" si="0"/>
        <v>1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1008059</v>
      </c>
      <c r="E18" s="63">
        <v>1008059</v>
      </c>
      <c r="F18" s="63">
        <v>1007107.2000000001</v>
      </c>
      <c r="G18" s="42">
        <v>1007107.2000000001</v>
      </c>
      <c r="H18" s="26"/>
      <c r="I18" s="27"/>
      <c r="J18" s="27">
        <f t="shared" si="0"/>
        <v>0.99905580923338821</v>
      </c>
      <c r="K18" s="27">
        <f t="shared" si="1"/>
        <v>0</v>
      </c>
      <c r="L18" s="28">
        <f t="shared" si="2"/>
        <v>951.79999999993015</v>
      </c>
    </row>
    <row r="19" spans="2:12" ht="20.100000000000001" customHeight="1" x14ac:dyDescent="0.25">
      <c r="B19" s="25" t="s">
        <v>31</v>
      </c>
      <c r="C19" s="42">
        <v>0</v>
      </c>
      <c r="D19" s="42">
        <v>419703</v>
      </c>
      <c r="E19" s="63">
        <v>419703</v>
      </c>
      <c r="F19" s="63">
        <v>419703</v>
      </c>
      <c r="G19" s="42">
        <v>419703</v>
      </c>
      <c r="H19" s="26"/>
      <c r="I19" s="27"/>
      <c r="J19" s="27">
        <f t="shared" si="0"/>
        <v>1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873476</v>
      </c>
      <c r="E20" s="63">
        <v>873476</v>
      </c>
      <c r="F20" s="63">
        <v>873476</v>
      </c>
      <c r="G20" s="42">
        <v>116755.20000000001</v>
      </c>
      <c r="H20" s="26"/>
      <c r="I20" s="27"/>
      <c r="J20" s="27">
        <f t="shared" si="0"/>
        <v>0.13366732457445885</v>
      </c>
      <c r="K20" s="27">
        <f t="shared" si="1"/>
        <v>0</v>
      </c>
      <c r="L20" s="28">
        <f t="shared" si="2"/>
        <v>756720.8</v>
      </c>
    </row>
    <row r="21" spans="2:12" ht="20.100000000000001" customHeight="1" x14ac:dyDescent="0.25">
      <c r="B21" s="25" t="s">
        <v>33</v>
      </c>
      <c r="C21" s="42">
        <v>0</v>
      </c>
      <c r="D21" s="42">
        <v>1634487</v>
      </c>
      <c r="E21" s="63">
        <v>1634487</v>
      </c>
      <c r="F21" s="63">
        <v>1634487</v>
      </c>
      <c r="G21" s="42">
        <v>142488</v>
      </c>
      <c r="H21" s="26"/>
      <c r="I21" s="27"/>
      <c r="J21" s="27">
        <f t="shared" si="0"/>
        <v>8.71759763155045E-2</v>
      </c>
      <c r="K21" s="27">
        <f t="shared" si="1"/>
        <v>0</v>
      </c>
      <c r="L21" s="28">
        <f t="shared" si="2"/>
        <v>1491999</v>
      </c>
    </row>
    <row r="22" spans="2:12" ht="20.100000000000001" customHeight="1" x14ac:dyDescent="0.25">
      <c r="B22" s="25" t="s">
        <v>34</v>
      </c>
      <c r="C22" s="42">
        <v>0</v>
      </c>
      <c r="D22" s="42">
        <v>1102407</v>
      </c>
      <c r="E22" s="63">
        <v>1102407</v>
      </c>
      <c r="F22" s="63">
        <v>1102407</v>
      </c>
      <c r="G22" s="42">
        <v>1101686.4000000001</v>
      </c>
      <c r="H22" s="26"/>
      <c r="I22" s="27"/>
      <c r="J22" s="27">
        <f t="shared" si="0"/>
        <v>0.99934633941910755</v>
      </c>
      <c r="K22" s="27">
        <f t="shared" si="1"/>
        <v>0</v>
      </c>
      <c r="L22" s="28">
        <f t="shared" si="2"/>
        <v>720.5999999998603</v>
      </c>
    </row>
    <row r="23" spans="2:12" ht="20.100000000000001" customHeight="1" x14ac:dyDescent="0.25">
      <c r="B23" s="25" t="s">
        <v>35</v>
      </c>
      <c r="C23" s="42">
        <v>0</v>
      </c>
      <c r="D23" s="42">
        <v>1802304</v>
      </c>
      <c r="E23" s="63">
        <v>1802304</v>
      </c>
      <c r="F23" s="63">
        <v>1802304</v>
      </c>
      <c r="G23" s="42">
        <v>1790778.27</v>
      </c>
      <c r="H23" s="26"/>
      <c r="I23" s="27"/>
      <c r="J23" s="27">
        <f t="shared" si="0"/>
        <v>0.99360500226376902</v>
      </c>
      <c r="K23" s="27">
        <f t="shared" si="1"/>
        <v>0</v>
      </c>
      <c r="L23" s="28">
        <f t="shared" si="2"/>
        <v>11525.729999999981</v>
      </c>
    </row>
    <row r="24" spans="2:12" ht="20.100000000000001" customHeight="1" x14ac:dyDescent="0.25">
      <c r="B24" s="25" t="s">
        <v>36</v>
      </c>
      <c r="C24" s="42">
        <v>0</v>
      </c>
      <c r="D24" s="42">
        <v>1329870</v>
      </c>
      <c r="E24" s="63">
        <v>1329870</v>
      </c>
      <c r="F24" s="63">
        <v>1329870</v>
      </c>
      <c r="G24" s="42">
        <v>1329868.8</v>
      </c>
      <c r="H24" s="26"/>
      <c r="I24" s="27"/>
      <c r="J24" s="27">
        <f t="shared" si="0"/>
        <v>0.99999909765616191</v>
      </c>
      <c r="K24" s="27">
        <f t="shared" si="1"/>
        <v>0</v>
      </c>
      <c r="L24" s="28">
        <f t="shared" si="2"/>
        <v>1.1999999999534339</v>
      </c>
    </row>
    <row r="25" spans="2:12" ht="20.100000000000001" customHeight="1" x14ac:dyDescent="0.25">
      <c r="B25" s="25" t="s">
        <v>37</v>
      </c>
      <c r="C25" s="42">
        <v>0</v>
      </c>
      <c r="D25" s="42">
        <v>371665</v>
      </c>
      <c r="E25" s="63">
        <v>371665</v>
      </c>
      <c r="F25" s="63">
        <v>43344</v>
      </c>
      <c r="G25" s="42">
        <v>43344</v>
      </c>
      <c r="H25" s="26"/>
      <c r="I25" s="27"/>
      <c r="J25" s="27">
        <f t="shared" si="0"/>
        <v>0.11662115076749223</v>
      </c>
      <c r="K25" s="27">
        <f t="shared" si="1"/>
        <v>0</v>
      </c>
      <c r="L25" s="28">
        <f t="shared" si="2"/>
        <v>328321</v>
      </c>
    </row>
    <row r="26" spans="2:12" ht="20.100000000000001" customHeight="1" x14ac:dyDescent="0.25">
      <c r="B26" s="25" t="s">
        <v>38</v>
      </c>
      <c r="C26" s="42">
        <v>0</v>
      </c>
      <c r="D26" s="42">
        <v>633399</v>
      </c>
      <c r="E26" s="63">
        <v>633399</v>
      </c>
      <c r="F26" s="63">
        <v>633399</v>
      </c>
      <c r="G26" s="42">
        <v>631958.4</v>
      </c>
      <c r="H26" s="26"/>
      <c r="I26" s="27"/>
      <c r="J26" s="27">
        <f t="shared" si="0"/>
        <v>0.99772560423998147</v>
      </c>
      <c r="K26" s="27">
        <f t="shared" si="1"/>
        <v>0</v>
      </c>
      <c r="L26" s="28">
        <f t="shared" si="2"/>
        <v>1440.5999999999767</v>
      </c>
    </row>
    <row r="27" spans="2:12" ht="20.100000000000001" customHeight="1" x14ac:dyDescent="0.25">
      <c r="B27" s="25" t="s">
        <v>39</v>
      </c>
      <c r="C27" s="42">
        <v>0</v>
      </c>
      <c r="D27" s="42">
        <v>530986</v>
      </c>
      <c r="E27" s="63">
        <v>530986</v>
      </c>
      <c r="F27" s="63">
        <v>530986</v>
      </c>
      <c r="G27" s="42">
        <v>530985.6</v>
      </c>
      <c r="H27" s="26"/>
      <c r="I27" s="27"/>
      <c r="J27" s="27">
        <f t="shared" si="0"/>
        <v>0.99999924668446993</v>
      </c>
      <c r="K27" s="27">
        <f t="shared" si="1"/>
        <v>0</v>
      </c>
      <c r="L27" s="28">
        <f t="shared" si="2"/>
        <v>0.40000000002328306</v>
      </c>
    </row>
    <row r="28" spans="2:12" ht="20.100000000000001" customHeight="1" x14ac:dyDescent="0.25">
      <c r="B28" s="25" t="s">
        <v>40</v>
      </c>
      <c r="C28" s="42">
        <v>0</v>
      </c>
      <c r="D28" s="42">
        <v>334138</v>
      </c>
      <c r="E28" s="63">
        <v>334138</v>
      </c>
      <c r="F28" s="63">
        <v>334137.59999999998</v>
      </c>
      <c r="G28" s="42">
        <v>334137.59999999998</v>
      </c>
      <c r="H28" s="26"/>
      <c r="I28" s="27"/>
      <c r="J28" s="27">
        <f t="shared" si="0"/>
        <v>0.9999988028898239</v>
      </c>
      <c r="K28" s="27">
        <f t="shared" si="1"/>
        <v>0</v>
      </c>
      <c r="L28" s="28">
        <f t="shared" si="2"/>
        <v>0.40000000002328306</v>
      </c>
    </row>
    <row r="29" spans="2:12" ht="20.100000000000001" customHeight="1" x14ac:dyDescent="0.25">
      <c r="B29" s="25" t="s">
        <v>41</v>
      </c>
      <c r="C29" s="42">
        <v>0</v>
      </c>
      <c r="D29" s="42">
        <v>694513</v>
      </c>
      <c r="E29" s="63">
        <v>694513</v>
      </c>
      <c r="F29" s="63">
        <v>97633</v>
      </c>
      <c r="G29" s="42">
        <v>97632</v>
      </c>
      <c r="H29" s="26"/>
      <c r="I29" s="27"/>
      <c r="J29" s="27">
        <f t="shared" si="0"/>
        <v>0.14057620231730725</v>
      </c>
      <c r="K29" s="27">
        <f t="shared" si="1"/>
        <v>0</v>
      </c>
      <c r="L29" s="28">
        <f t="shared" si="2"/>
        <v>596881</v>
      </c>
    </row>
    <row r="30" spans="2:12" ht="20.100000000000001" customHeight="1" x14ac:dyDescent="0.25">
      <c r="B30" s="25" t="s">
        <v>42</v>
      </c>
      <c r="C30" s="42">
        <v>0</v>
      </c>
      <c r="D30" s="42">
        <v>306721</v>
      </c>
      <c r="E30" s="63">
        <v>306721</v>
      </c>
      <c r="F30" s="63">
        <v>44641</v>
      </c>
      <c r="G30" s="42">
        <v>44641</v>
      </c>
      <c r="H30" s="26"/>
      <c r="I30" s="27"/>
      <c r="J30" s="27">
        <f t="shared" si="0"/>
        <v>0.14554269189263205</v>
      </c>
      <c r="K30" s="27">
        <f t="shared" si="1"/>
        <v>0</v>
      </c>
      <c r="L30" s="28">
        <f t="shared" si="2"/>
        <v>262080</v>
      </c>
    </row>
    <row r="31" spans="2:12" ht="20.100000000000001" customHeight="1" x14ac:dyDescent="0.25">
      <c r="B31" s="25" t="s">
        <v>62</v>
      </c>
      <c r="C31" s="42">
        <v>0</v>
      </c>
      <c r="D31" s="42">
        <v>100800</v>
      </c>
      <c r="E31" s="63">
        <v>100800</v>
      </c>
      <c r="F31" s="63">
        <v>100800</v>
      </c>
      <c r="G31" s="42">
        <v>58320</v>
      </c>
      <c r="H31" s="26"/>
      <c r="I31" s="27"/>
      <c r="J31" s="27">
        <f t="shared" si="0"/>
        <v>0.57857142857142863</v>
      </c>
      <c r="K31" s="27">
        <f t="shared" si="1"/>
        <v>0</v>
      </c>
      <c r="L31" s="28">
        <f t="shared" si="2"/>
        <v>42480</v>
      </c>
    </row>
    <row r="32" spans="2:12" ht="20.100000000000001" customHeight="1" x14ac:dyDescent="0.25">
      <c r="B32" s="25" t="s">
        <v>43</v>
      </c>
      <c r="C32" s="42">
        <v>0</v>
      </c>
      <c r="D32" s="42">
        <v>559124</v>
      </c>
      <c r="E32" s="63">
        <v>559124</v>
      </c>
      <c r="F32" s="63">
        <v>559124</v>
      </c>
      <c r="G32" s="42">
        <v>559123.21</v>
      </c>
      <c r="H32" s="26"/>
      <c r="I32" s="27"/>
      <c r="J32" s="27">
        <f t="shared" si="0"/>
        <v>0.9999985870754966</v>
      </c>
      <c r="K32" s="27">
        <f t="shared" si="1"/>
        <v>0</v>
      </c>
      <c r="L32" s="28">
        <f t="shared" si="2"/>
        <v>0.7900000000372529</v>
      </c>
    </row>
    <row r="33" spans="2:12" ht="20.100000000000001" customHeight="1" x14ac:dyDescent="0.25">
      <c r="B33" s="25" t="s">
        <v>44</v>
      </c>
      <c r="C33" s="42">
        <v>0</v>
      </c>
      <c r="D33" s="42">
        <v>69120</v>
      </c>
      <c r="E33" s="63">
        <v>69120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69120</v>
      </c>
    </row>
    <row r="34" spans="2:12" ht="20.100000000000001" customHeight="1" x14ac:dyDescent="0.25">
      <c r="B34" s="25" t="s">
        <v>46</v>
      </c>
      <c r="C34" s="42">
        <v>153071449</v>
      </c>
      <c r="D34" s="42">
        <v>339344030</v>
      </c>
      <c r="E34" s="63">
        <v>153071449</v>
      </c>
      <c r="F34" s="63">
        <v>16925897.990000002</v>
      </c>
      <c r="G34" s="42">
        <v>9464191.0999999996</v>
      </c>
      <c r="H34" s="26"/>
      <c r="I34" s="27"/>
      <c r="J34" s="27">
        <f t="shared" si="0"/>
        <v>6.1828585028942923E-2</v>
      </c>
      <c r="K34" s="27">
        <f t="shared" si="1"/>
        <v>0</v>
      </c>
      <c r="L34" s="28">
        <f t="shared" si="2"/>
        <v>329879838.89999998</v>
      </c>
    </row>
    <row r="35" spans="2:12" ht="20.100000000000001" customHeight="1" x14ac:dyDescent="0.25">
      <c r="B35" s="25" t="s">
        <v>47</v>
      </c>
      <c r="C35" s="42">
        <v>0</v>
      </c>
      <c r="D35" s="42">
        <v>332957</v>
      </c>
      <c r="E35" s="63">
        <v>332957</v>
      </c>
      <c r="F35" s="63">
        <v>332957</v>
      </c>
      <c r="G35" s="42">
        <v>332956.79999999999</v>
      </c>
      <c r="H35" s="26"/>
      <c r="I35" s="27"/>
      <c r="J35" s="27">
        <f t="shared" si="0"/>
        <v>0.99999939932183435</v>
      </c>
      <c r="K35" s="27">
        <f t="shared" si="1"/>
        <v>0</v>
      </c>
      <c r="L35" s="28">
        <f t="shared" si="2"/>
        <v>0.20000000001164153</v>
      </c>
    </row>
    <row r="36" spans="2:12" ht="20.100000000000001" customHeight="1" x14ac:dyDescent="0.25">
      <c r="B36" s="25" t="s">
        <v>48</v>
      </c>
      <c r="C36" s="42">
        <v>0</v>
      </c>
      <c r="D36" s="42">
        <v>93313</v>
      </c>
      <c r="E36" s="63">
        <v>93313</v>
      </c>
      <c r="F36" s="63">
        <v>25689.4</v>
      </c>
      <c r="G36" s="42">
        <v>25689.4</v>
      </c>
      <c r="H36" s="26"/>
      <c r="I36" s="27"/>
      <c r="J36" s="13">
        <f t="shared" si="0"/>
        <v>0.27530354827301662</v>
      </c>
      <c r="K36" s="13">
        <f t="shared" si="1"/>
        <v>0</v>
      </c>
      <c r="L36" s="15">
        <f t="shared" si="2"/>
        <v>67623.600000000006</v>
      </c>
    </row>
    <row r="37" spans="2:12" ht="20.100000000000001" customHeight="1" x14ac:dyDescent="0.25">
      <c r="B37" s="25" t="s">
        <v>49</v>
      </c>
      <c r="C37" s="42">
        <v>0</v>
      </c>
      <c r="D37" s="42">
        <v>1086797</v>
      </c>
      <c r="E37" s="63">
        <v>1086797</v>
      </c>
      <c r="F37" s="63">
        <v>1086797</v>
      </c>
      <c r="G37" s="42">
        <v>1086797</v>
      </c>
      <c r="H37" s="26"/>
      <c r="I37" s="27"/>
      <c r="J37" s="13">
        <f t="shared" si="0"/>
        <v>1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581819</v>
      </c>
      <c r="E38" s="63">
        <v>581819</v>
      </c>
      <c r="F38" s="63">
        <v>581819</v>
      </c>
      <c r="G38" s="42">
        <v>581817.60000000009</v>
      </c>
      <c r="H38" s="26"/>
      <c r="I38" s="27"/>
      <c r="J38" s="13">
        <f t="shared" ref="J38:J39" si="3">IF(ISERROR(+G38/E38)=TRUE,0,++G38/E38)</f>
        <v>0.99999759375338393</v>
      </c>
      <c r="K38" s="13">
        <f t="shared" ref="K38:K39" si="4">IF(ISERROR(+H38/E38)=TRUE,0,++H38/E38)</f>
        <v>0</v>
      </c>
      <c r="L38" s="15">
        <f t="shared" ref="L38:L39" si="5">+D38-G38</f>
        <v>1.3999999999068677</v>
      </c>
    </row>
    <row r="39" spans="2:12" ht="20.100000000000001" customHeight="1" x14ac:dyDescent="0.25">
      <c r="B39" s="25" t="s">
        <v>51</v>
      </c>
      <c r="C39" s="42">
        <v>0</v>
      </c>
      <c r="D39" s="42">
        <v>1524961</v>
      </c>
      <c r="E39" s="63">
        <v>1524961</v>
      </c>
      <c r="F39" s="63">
        <v>1524961</v>
      </c>
      <c r="G39" s="42">
        <v>1524961</v>
      </c>
      <c r="H39" s="26"/>
      <c r="I39" s="27"/>
      <c r="J39" s="13">
        <f t="shared" si="3"/>
        <v>1</v>
      </c>
      <c r="K39" s="13">
        <f t="shared" si="4"/>
        <v>0</v>
      </c>
      <c r="L39" s="15">
        <f t="shared" si="5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2215498</v>
      </c>
      <c r="E40" s="63">
        <v>2215498</v>
      </c>
      <c r="F40" s="63">
        <v>2147683.2000000002</v>
      </c>
      <c r="G40" s="42">
        <v>1866883.2000000002</v>
      </c>
      <c r="H40" s="26"/>
      <c r="I40" s="27"/>
      <c r="J40" s="13">
        <f t="shared" si="0"/>
        <v>0.84264720618118372</v>
      </c>
      <c r="K40" s="13">
        <f t="shared" si="1"/>
        <v>0</v>
      </c>
      <c r="L40" s="15">
        <f t="shared" si="2"/>
        <v>348614.79999999981</v>
      </c>
    </row>
    <row r="41" spans="2:12" ht="20.100000000000001" customHeight="1" x14ac:dyDescent="0.25">
      <c r="B41" s="7" t="s">
        <v>53</v>
      </c>
      <c r="C41" s="43">
        <v>0</v>
      </c>
      <c r="D41" s="42">
        <v>1285172</v>
      </c>
      <c r="E41" s="63">
        <v>1285172</v>
      </c>
      <c r="F41" s="64">
        <v>1285172</v>
      </c>
      <c r="G41" s="43">
        <v>1283127</v>
      </c>
      <c r="H41" s="9"/>
      <c r="I41" s="13"/>
      <c r="J41" s="13">
        <f t="shared" si="0"/>
        <v>0.99840877330038313</v>
      </c>
      <c r="K41" s="13">
        <f t="shared" si="1"/>
        <v>0</v>
      </c>
      <c r="L41" s="15">
        <f t="shared" si="2"/>
        <v>2045</v>
      </c>
    </row>
    <row r="42" spans="2:12" ht="20.100000000000001" customHeight="1" x14ac:dyDescent="0.25">
      <c r="B42" s="7" t="s">
        <v>57</v>
      </c>
      <c r="C42" s="43">
        <v>0</v>
      </c>
      <c r="D42" s="43">
        <v>817661</v>
      </c>
      <c r="E42" s="64">
        <v>817661</v>
      </c>
      <c r="F42" s="64">
        <v>152381</v>
      </c>
      <c r="G42" s="43">
        <v>109497.60000000001</v>
      </c>
      <c r="H42" s="9"/>
      <c r="I42" s="13">
        <f>IF(ISERROR(+#REF!/E42)=TRUE,0,++#REF!/E42)</f>
        <v>0</v>
      </c>
      <c r="J42" s="13">
        <f t="shared" si="0"/>
        <v>0.13391564474763992</v>
      </c>
      <c r="K42" s="13">
        <f t="shared" si="1"/>
        <v>0</v>
      </c>
      <c r="L42" s="15">
        <f t="shared" si="2"/>
        <v>708163.4</v>
      </c>
    </row>
    <row r="43" spans="2:12" ht="23.25" customHeight="1" x14ac:dyDescent="0.25">
      <c r="B43" s="52" t="s">
        <v>4</v>
      </c>
      <c r="C43" s="65">
        <f t="shared" ref="C43:H43" si="6">SUM(C13:C42)</f>
        <v>153071449</v>
      </c>
      <c r="D43" s="65">
        <f t="shared" si="6"/>
        <v>424168316</v>
      </c>
      <c r="E43" s="65">
        <f t="shared" si="6"/>
        <v>237895735</v>
      </c>
      <c r="F43" s="65">
        <f t="shared" si="6"/>
        <v>38758308.390000001</v>
      </c>
      <c r="G43" s="65">
        <f t="shared" si="6"/>
        <v>27365181.230000004</v>
      </c>
      <c r="H43" s="53">
        <f t="shared" si="6"/>
        <v>0</v>
      </c>
      <c r="I43" s="54">
        <f>IF(ISERROR(+#REF!/E43)=TRUE,0,++#REF!/E43)</f>
        <v>0</v>
      </c>
      <c r="J43" s="54">
        <f>IF(ISERROR(+G43/E43)=TRUE,0,++G43/E43)</f>
        <v>0.11503014642107814</v>
      </c>
      <c r="K43" s="54">
        <f>IF(ISERROR(+H43/E43)=TRUE,0,++H43/E43)</f>
        <v>0</v>
      </c>
      <c r="L43" s="55">
        <f>SUM(L13:L42)</f>
        <v>396803134.76999992</v>
      </c>
    </row>
    <row r="44" spans="2:12" x14ac:dyDescent="0.2">
      <c r="B44" s="11" t="s">
        <v>60</v>
      </c>
    </row>
    <row r="45" spans="2:12" s="20" customFormat="1" x14ac:dyDescent="0.25">
      <c r="K45" s="24"/>
    </row>
    <row r="46" spans="2:12" s="20" customFormat="1" x14ac:dyDescent="0.25">
      <c r="K46" s="24"/>
    </row>
    <row r="47" spans="2:12" s="22" customFormat="1" x14ac:dyDescent="0.25">
      <c r="K47" s="23"/>
    </row>
    <row r="48" spans="2:12" s="22" customFormat="1" x14ac:dyDescent="0.25">
      <c r="B48" s="22">
        <v>1000000</v>
      </c>
      <c r="K48" s="23"/>
    </row>
    <row r="49" spans="2:11" s="22" customFormat="1" ht="30" x14ac:dyDescent="0.25">
      <c r="B49" s="30" t="s">
        <v>54</v>
      </c>
      <c r="C49" s="30" t="s">
        <v>3</v>
      </c>
      <c r="D49" s="30" t="s">
        <v>2</v>
      </c>
      <c r="E49" s="31" t="s">
        <v>18</v>
      </c>
      <c r="F49" s="31" t="s">
        <v>56</v>
      </c>
      <c r="G49" s="31" t="str">
        <f>MID(G11,1,25)</f>
        <v>DEVENGADO
AL MES DE AGOST</v>
      </c>
      <c r="K49" s="23"/>
    </row>
    <row r="50" spans="2:11" s="22" customFormat="1" x14ac:dyDescent="0.25">
      <c r="B50" s="22" t="s">
        <v>55</v>
      </c>
      <c r="C50" s="39">
        <f>+C43/$B$48</f>
        <v>153.071449</v>
      </c>
      <c r="D50" s="39">
        <f t="shared" ref="D50:G50" si="7">+D43/$B$48</f>
        <v>424.168316</v>
      </c>
      <c r="E50" s="39">
        <f t="shared" si="7"/>
        <v>237.895735</v>
      </c>
      <c r="F50" s="39">
        <f t="shared" si="7"/>
        <v>38.758308390000003</v>
      </c>
      <c r="G50" s="39">
        <f t="shared" si="7"/>
        <v>27.365181230000005</v>
      </c>
      <c r="K50" s="23"/>
    </row>
    <row r="51" spans="2:11" s="22" customFormat="1" x14ac:dyDescent="0.25">
      <c r="C51" s="39"/>
      <c r="D51" s="39"/>
      <c r="E51" s="39"/>
      <c r="F51" s="39"/>
      <c r="G51" s="39"/>
      <c r="K51" s="23"/>
    </row>
    <row r="52" spans="2:11" s="22" customFormat="1" x14ac:dyDescent="0.25">
      <c r="C52" s="39"/>
      <c r="D52" s="39"/>
      <c r="E52" s="39"/>
      <c r="F52" s="39"/>
      <c r="G52" s="39"/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="130" zoomScaleNormal="130" workbookViewId="0">
      <selection activeCell="E42" sqref="E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23</v>
      </c>
      <c r="C13" s="44">
        <v>0</v>
      </c>
      <c r="D13" s="44">
        <v>5605122</v>
      </c>
      <c r="E13" s="60">
        <v>3342372</v>
      </c>
      <c r="F13" s="60">
        <v>2795244.4</v>
      </c>
      <c r="G13" s="41">
        <v>1691194.4</v>
      </c>
      <c r="H13" s="8"/>
      <c r="I13" s="12">
        <f>IF(ISERROR(+#REF!/E13)=TRUE,0,++#REF!/E13)</f>
        <v>0</v>
      </c>
      <c r="J13" s="12">
        <f>IF(ISERROR(+G13/E13)=TRUE,0,++G13/E13)</f>
        <v>0.50598628758259101</v>
      </c>
      <c r="K13" s="12">
        <f>IF(ISERROR(+H13/E13)=TRUE,0,++H13/E13)</f>
        <v>0</v>
      </c>
      <c r="L13" s="14">
        <f>+D13-G13</f>
        <v>3913927.6</v>
      </c>
    </row>
    <row r="14" spans="1:13" ht="20.100000000000001" customHeight="1" x14ac:dyDescent="0.25">
      <c r="B14" s="29" t="s">
        <v>24</v>
      </c>
      <c r="C14" s="45">
        <v>0</v>
      </c>
      <c r="D14" s="45">
        <v>4058714</v>
      </c>
      <c r="E14" s="61">
        <v>3881714</v>
      </c>
      <c r="F14" s="61">
        <v>2095132.99</v>
      </c>
      <c r="G14" s="42">
        <v>1617399.2100000002</v>
      </c>
      <c r="H14" s="26"/>
      <c r="I14" s="27"/>
      <c r="J14" s="27">
        <f t="shared" ref="J14:J44" si="0">IF(ISERROR(+G14/E14)=TRUE,0,++G14/E14)</f>
        <v>0.41667140082963355</v>
      </c>
      <c r="K14" s="27">
        <f t="shared" ref="K14:K44" si="1">IF(ISERROR(+H14/E14)=TRUE,0,++H14/E14)</f>
        <v>0</v>
      </c>
      <c r="L14" s="28">
        <f t="shared" ref="L14:L44" si="2">+D14-G14</f>
        <v>2441314.79</v>
      </c>
    </row>
    <row r="15" spans="1:13" ht="20.100000000000001" customHeight="1" x14ac:dyDescent="0.25">
      <c r="B15" s="29" t="s">
        <v>25</v>
      </c>
      <c r="C15" s="45">
        <v>0</v>
      </c>
      <c r="D15" s="45">
        <v>11986067</v>
      </c>
      <c r="E15" s="61">
        <v>11986067</v>
      </c>
      <c r="F15" s="61">
        <v>6484245.79</v>
      </c>
      <c r="G15" s="42">
        <v>5032764.49</v>
      </c>
      <c r="H15" s="26"/>
      <c r="I15" s="27"/>
      <c r="J15" s="27">
        <f t="shared" si="0"/>
        <v>0.41988456179996325</v>
      </c>
      <c r="K15" s="27">
        <f t="shared" si="1"/>
        <v>0</v>
      </c>
      <c r="L15" s="28">
        <f t="shared" si="2"/>
        <v>6953302.5099999998</v>
      </c>
    </row>
    <row r="16" spans="1:13" ht="20.100000000000001" customHeight="1" x14ac:dyDescent="0.25">
      <c r="B16" s="29" t="s">
        <v>26</v>
      </c>
      <c r="C16" s="45">
        <v>0</v>
      </c>
      <c r="D16" s="45">
        <v>9007933</v>
      </c>
      <c r="E16" s="61">
        <v>9007933</v>
      </c>
      <c r="F16" s="61">
        <v>5751479.5700000003</v>
      </c>
      <c r="G16" s="42">
        <v>5314799.57</v>
      </c>
      <c r="H16" s="26"/>
      <c r="I16" s="27"/>
      <c r="J16" s="27">
        <f t="shared" si="0"/>
        <v>0.59001322167915771</v>
      </c>
      <c r="K16" s="27">
        <f t="shared" si="1"/>
        <v>0</v>
      </c>
      <c r="L16" s="28">
        <f t="shared" si="2"/>
        <v>3693133.4299999997</v>
      </c>
    </row>
    <row r="17" spans="2:12" ht="20.100000000000001" customHeight="1" x14ac:dyDescent="0.25">
      <c r="B17" s="29" t="s">
        <v>27</v>
      </c>
      <c r="C17" s="45">
        <v>0</v>
      </c>
      <c r="D17" s="45">
        <v>2326295</v>
      </c>
      <c r="E17" s="61">
        <v>2326295</v>
      </c>
      <c r="F17" s="61">
        <v>1317259.9100000001</v>
      </c>
      <c r="G17" s="42">
        <v>1262300.3700000001</v>
      </c>
      <c r="H17" s="26"/>
      <c r="I17" s="27"/>
      <c r="J17" s="27">
        <f t="shared" si="0"/>
        <v>0.54262265533820953</v>
      </c>
      <c r="K17" s="27">
        <f t="shared" si="1"/>
        <v>0</v>
      </c>
      <c r="L17" s="28">
        <f t="shared" si="2"/>
        <v>1063994.6299999999</v>
      </c>
    </row>
    <row r="18" spans="2:12" ht="20.100000000000001" customHeight="1" x14ac:dyDescent="0.25">
      <c r="B18" s="29" t="s">
        <v>28</v>
      </c>
      <c r="C18" s="45">
        <v>0</v>
      </c>
      <c r="D18" s="45">
        <v>25498129</v>
      </c>
      <c r="E18" s="61">
        <v>23167099</v>
      </c>
      <c r="F18" s="61">
        <v>15067141.960000001</v>
      </c>
      <c r="G18" s="42">
        <v>12919088.190000001</v>
      </c>
      <c r="H18" s="26"/>
      <c r="I18" s="27"/>
      <c r="J18" s="27">
        <f t="shared" si="0"/>
        <v>0.55764807626539692</v>
      </c>
      <c r="K18" s="27">
        <f t="shared" si="1"/>
        <v>0</v>
      </c>
      <c r="L18" s="28">
        <f t="shared" si="2"/>
        <v>12579040.809999999</v>
      </c>
    </row>
    <row r="19" spans="2:12" ht="20.100000000000001" customHeight="1" x14ac:dyDescent="0.25">
      <c r="B19" s="29" t="s">
        <v>29</v>
      </c>
      <c r="C19" s="45">
        <v>0</v>
      </c>
      <c r="D19" s="45">
        <v>26486173</v>
      </c>
      <c r="E19" s="61">
        <v>26486173</v>
      </c>
      <c r="F19" s="61">
        <v>18912921.060000002</v>
      </c>
      <c r="G19" s="42">
        <v>14393006.809999997</v>
      </c>
      <c r="H19" s="26"/>
      <c r="I19" s="27"/>
      <c r="J19" s="27">
        <f t="shared" si="0"/>
        <v>0.54341587250071943</v>
      </c>
      <c r="K19" s="27">
        <f t="shared" si="1"/>
        <v>0</v>
      </c>
      <c r="L19" s="28">
        <f t="shared" si="2"/>
        <v>12093166.190000003</v>
      </c>
    </row>
    <row r="20" spans="2:12" ht="20.100000000000001" customHeight="1" x14ac:dyDescent="0.25">
      <c r="B20" s="29" t="s">
        <v>30</v>
      </c>
      <c r="C20" s="45">
        <v>0</v>
      </c>
      <c r="D20" s="45">
        <v>32917970</v>
      </c>
      <c r="E20" s="61">
        <v>32670778</v>
      </c>
      <c r="F20" s="61">
        <v>20137458.810000002</v>
      </c>
      <c r="G20" s="42">
        <v>15718768.580000002</v>
      </c>
      <c r="H20" s="26"/>
      <c r="I20" s="27"/>
      <c r="J20" s="27">
        <f t="shared" si="0"/>
        <v>0.48112624009137467</v>
      </c>
      <c r="K20" s="27">
        <f t="shared" si="1"/>
        <v>0</v>
      </c>
      <c r="L20" s="28">
        <f t="shared" si="2"/>
        <v>17199201.419999998</v>
      </c>
    </row>
    <row r="21" spans="2:12" ht="20.100000000000001" customHeight="1" x14ac:dyDescent="0.25">
      <c r="B21" s="29" t="s">
        <v>31</v>
      </c>
      <c r="C21" s="45">
        <v>0</v>
      </c>
      <c r="D21" s="45">
        <v>4661148</v>
      </c>
      <c r="E21" s="61">
        <v>4661148</v>
      </c>
      <c r="F21" s="61">
        <v>2297553.1700000004</v>
      </c>
      <c r="G21" s="42">
        <v>1802218.7300000002</v>
      </c>
      <c r="H21" s="26"/>
      <c r="I21" s="27"/>
      <c r="J21" s="27">
        <f t="shared" si="0"/>
        <v>0.38664696551150063</v>
      </c>
      <c r="K21" s="27">
        <f t="shared" si="1"/>
        <v>0</v>
      </c>
      <c r="L21" s="28">
        <f t="shared" si="2"/>
        <v>2858929.2699999996</v>
      </c>
    </row>
    <row r="22" spans="2:12" ht="20.100000000000001" customHeight="1" x14ac:dyDescent="0.25">
      <c r="B22" s="29" t="s">
        <v>32</v>
      </c>
      <c r="C22" s="45">
        <v>0</v>
      </c>
      <c r="D22" s="45">
        <v>10369696</v>
      </c>
      <c r="E22" s="61">
        <v>10369696</v>
      </c>
      <c r="F22" s="61">
        <v>6696603.7899999991</v>
      </c>
      <c r="G22" s="42">
        <v>4827638.870000001</v>
      </c>
      <c r="H22" s="26"/>
      <c r="I22" s="27"/>
      <c r="J22" s="27">
        <f t="shared" si="0"/>
        <v>0.4655525938272444</v>
      </c>
      <c r="K22" s="27">
        <f t="shared" si="1"/>
        <v>0</v>
      </c>
      <c r="L22" s="28">
        <f t="shared" si="2"/>
        <v>5542057.129999999</v>
      </c>
    </row>
    <row r="23" spans="2:12" ht="20.100000000000001" customHeight="1" x14ac:dyDescent="0.25">
      <c r="B23" s="29" t="s">
        <v>33</v>
      </c>
      <c r="C23" s="45">
        <v>0</v>
      </c>
      <c r="D23" s="45">
        <v>43528211</v>
      </c>
      <c r="E23" s="61">
        <v>40185447</v>
      </c>
      <c r="F23" s="61">
        <v>25165596.329999994</v>
      </c>
      <c r="G23" s="42">
        <v>20355548.479999997</v>
      </c>
      <c r="H23" s="26"/>
      <c r="I23" s="27"/>
      <c r="J23" s="27">
        <f t="shared" si="0"/>
        <v>0.50654030251299675</v>
      </c>
      <c r="K23" s="27">
        <f t="shared" si="1"/>
        <v>0</v>
      </c>
      <c r="L23" s="28">
        <f t="shared" si="2"/>
        <v>23172662.520000003</v>
      </c>
    </row>
    <row r="24" spans="2:12" ht="20.100000000000001" customHeight="1" x14ac:dyDescent="0.25">
      <c r="B24" s="29" t="s">
        <v>34</v>
      </c>
      <c r="C24" s="45">
        <v>0</v>
      </c>
      <c r="D24" s="45">
        <v>35363347</v>
      </c>
      <c r="E24" s="61">
        <v>35363347</v>
      </c>
      <c r="F24" s="61">
        <v>21751991.649999999</v>
      </c>
      <c r="G24" s="42">
        <v>16128892.229999999</v>
      </c>
      <c r="H24" s="26"/>
      <c r="I24" s="27"/>
      <c r="J24" s="27">
        <f t="shared" si="0"/>
        <v>0.4560906587829483</v>
      </c>
      <c r="K24" s="27">
        <f t="shared" si="1"/>
        <v>0</v>
      </c>
      <c r="L24" s="28">
        <f t="shared" si="2"/>
        <v>19234454.770000003</v>
      </c>
    </row>
    <row r="25" spans="2:12" ht="20.100000000000001" customHeight="1" x14ac:dyDescent="0.25">
      <c r="B25" s="29" t="s">
        <v>35</v>
      </c>
      <c r="C25" s="45">
        <v>0</v>
      </c>
      <c r="D25" s="45">
        <v>42411788</v>
      </c>
      <c r="E25" s="61">
        <v>38264697</v>
      </c>
      <c r="F25" s="61">
        <v>26290419.949999988</v>
      </c>
      <c r="G25" s="42">
        <v>15464134.220000001</v>
      </c>
      <c r="H25" s="26"/>
      <c r="I25" s="27"/>
      <c r="J25" s="27">
        <f t="shared" si="0"/>
        <v>0.40413580747810446</v>
      </c>
      <c r="K25" s="27">
        <f t="shared" si="1"/>
        <v>0</v>
      </c>
      <c r="L25" s="28">
        <f t="shared" si="2"/>
        <v>26947653.780000001</v>
      </c>
    </row>
    <row r="26" spans="2:12" ht="20.100000000000001" customHeight="1" x14ac:dyDescent="0.25">
      <c r="B26" s="29" t="s">
        <v>36</v>
      </c>
      <c r="C26" s="45">
        <v>0</v>
      </c>
      <c r="D26" s="45">
        <v>36384662</v>
      </c>
      <c r="E26" s="61">
        <v>33800565</v>
      </c>
      <c r="F26" s="61">
        <v>20781636.680000007</v>
      </c>
      <c r="G26" s="42">
        <v>13783544.029999997</v>
      </c>
      <c r="H26" s="26"/>
      <c r="I26" s="27"/>
      <c r="J26" s="27">
        <f t="shared" si="0"/>
        <v>0.40779034403714842</v>
      </c>
      <c r="K26" s="27">
        <f t="shared" si="1"/>
        <v>0</v>
      </c>
      <c r="L26" s="28">
        <f t="shared" si="2"/>
        <v>22601117.970000003</v>
      </c>
    </row>
    <row r="27" spans="2:12" ht="20.100000000000001" customHeight="1" x14ac:dyDescent="0.25">
      <c r="B27" s="29" t="s">
        <v>37</v>
      </c>
      <c r="C27" s="45">
        <v>0</v>
      </c>
      <c r="D27" s="45">
        <v>8970012</v>
      </c>
      <c r="E27" s="61">
        <v>8970012</v>
      </c>
      <c r="F27" s="61">
        <v>6378184.5700000003</v>
      </c>
      <c r="G27" s="42">
        <v>4883296.2300000004</v>
      </c>
      <c r="H27" s="26"/>
      <c r="I27" s="27"/>
      <c r="J27" s="27">
        <f t="shared" si="0"/>
        <v>0.54440241885964036</v>
      </c>
      <c r="K27" s="27">
        <f t="shared" si="1"/>
        <v>0</v>
      </c>
      <c r="L27" s="28">
        <f t="shared" si="2"/>
        <v>4086715.7699999996</v>
      </c>
    </row>
    <row r="28" spans="2:12" ht="20.100000000000001" customHeight="1" x14ac:dyDescent="0.25">
      <c r="B28" s="29" t="s">
        <v>38</v>
      </c>
      <c r="C28" s="45">
        <v>0</v>
      </c>
      <c r="D28" s="45">
        <v>6940887</v>
      </c>
      <c r="E28" s="61">
        <v>6940887</v>
      </c>
      <c r="F28" s="61">
        <v>3782916.8800000004</v>
      </c>
      <c r="G28" s="42">
        <v>3099950.1399999997</v>
      </c>
      <c r="H28" s="26"/>
      <c r="I28" s="27"/>
      <c r="J28" s="27">
        <f t="shared" si="0"/>
        <v>0.44662161190637445</v>
      </c>
      <c r="K28" s="27">
        <f t="shared" si="1"/>
        <v>0</v>
      </c>
      <c r="L28" s="28">
        <f t="shared" si="2"/>
        <v>3840936.8600000003</v>
      </c>
    </row>
    <row r="29" spans="2:12" ht="20.100000000000001" customHeight="1" x14ac:dyDescent="0.25">
      <c r="B29" s="29" t="s">
        <v>39</v>
      </c>
      <c r="C29" s="45">
        <v>0</v>
      </c>
      <c r="D29" s="45">
        <v>5233601</v>
      </c>
      <c r="E29" s="61">
        <v>5233601</v>
      </c>
      <c r="F29" s="61">
        <v>2665850.69</v>
      </c>
      <c r="G29" s="42">
        <v>1874732.94</v>
      </c>
      <c r="H29" s="26"/>
      <c r="I29" s="27"/>
      <c r="J29" s="27">
        <f t="shared" si="0"/>
        <v>0.35821090297101366</v>
      </c>
      <c r="K29" s="27">
        <f t="shared" si="1"/>
        <v>0</v>
      </c>
      <c r="L29" s="28">
        <f t="shared" si="2"/>
        <v>3358868.06</v>
      </c>
    </row>
    <row r="30" spans="2:12" ht="20.100000000000001" customHeight="1" x14ac:dyDescent="0.25">
      <c r="B30" s="29" t="s">
        <v>40</v>
      </c>
      <c r="C30" s="45">
        <v>0</v>
      </c>
      <c r="D30" s="45">
        <v>5544071</v>
      </c>
      <c r="E30" s="61">
        <v>5544071</v>
      </c>
      <c r="F30" s="61">
        <v>2689284.1999999997</v>
      </c>
      <c r="G30" s="42">
        <v>2166518.3199999998</v>
      </c>
      <c r="H30" s="26"/>
      <c r="I30" s="27"/>
      <c r="J30" s="27">
        <f t="shared" si="0"/>
        <v>0.39078112816376265</v>
      </c>
      <c r="K30" s="27">
        <f t="shared" si="1"/>
        <v>0</v>
      </c>
      <c r="L30" s="28">
        <f t="shared" si="2"/>
        <v>3377552.68</v>
      </c>
    </row>
    <row r="31" spans="2:12" ht="20.100000000000001" customHeight="1" x14ac:dyDescent="0.25">
      <c r="B31" s="29" t="s">
        <v>41</v>
      </c>
      <c r="C31" s="45">
        <v>0</v>
      </c>
      <c r="D31" s="45">
        <v>14350014</v>
      </c>
      <c r="E31" s="61">
        <v>14350014</v>
      </c>
      <c r="F31" s="61">
        <v>11987383.880000001</v>
      </c>
      <c r="G31" s="42">
        <v>9565958.9000000004</v>
      </c>
      <c r="H31" s="26"/>
      <c r="I31" s="27"/>
      <c r="J31" s="27">
        <f t="shared" si="0"/>
        <v>0.6666166945899844</v>
      </c>
      <c r="K31" s="27">
        <f t="shared" si="1"/>
        <v>0</v>
      </c>
      <c r="L31" s="28">
        <f t="shared" si="2"/>
        <v>4784055.0999999996</v>
      </c>
    </row>
    <row r="32" spans="2:12" ht="20.100000000000001" customHeight="1" x14ac:dyDescent="0.25">
      <c r="B32" s="29" t="s">
        <v>42</v>
      </c>
      <c r="C32" s="45">
        <v>0</v>
      </c>
      <c r="D32" s="45">
        <v>6314044</v>
      </c>
      <c r="E32" s="61">
        <v>6314044</v>
      </c>
      <c r="F32" s="61">
        <v>5665401.6900000004</v>
      </c>
      <c r="G32" s="42">
        <v>4142891.13</v>
      </c>
      <c r="H32" s="26"/>
      <c r="I32" s="27"/>
      <c r="J32" s="27">
        <f t="shared" si="0"/>
        <v>0.65613909722516983</v>
      </c>
      <c r="K32" s="27">
        <f t="shared" si="1"/>
        <v>0</v>
      </c>
      <c r="L32" s="28">
        <f t="shared" si="2"/>
        <v>2171152.87</v>
      </c>
    </row>
    <row r="33" spans="2:12" ht="20.100000000000001" customHeight="1" x14ac:dyDescent="0.25">
      <c r="B33" s="29" t="s">
        <v>62</v>
      </c>
      <c r="C33" s="45">
        <v>0</v>
      </c>
      <c r="D33" s="45">
        <v>2845279</v>
      </c>
      <c r="E33" s="61">
        <v>2845279</v>
      </c>
      <c r="F33" s="61">
        <v>1646947.1200000003</v>
      </c>
      <c r="G33" s="42">
        <v>1306038.29</v>
      </c>
      <c r="H33" s="26"/>
      <c r="I33" s="27"/>
      <c r="J33" s="27">
        <f t="shared" si="0"/>
        <v>0.45901941075022873</v>
      </c>
      <c r="K33" s="27">
        <f t="shared" si="1"/>
        <v>0</v>
      </c>
      <c r="L33" s="28">
        <f t="shared" si="2"/>
        <v>1539240.71</v>
      </c>
    </row>
    <row r="34" spans="2:12" ht="20.100000000000001" customHeight="1" x14ac:dyDescent="0.25">
      <c r="B34" s="29" t="s">
        <v>43</v>
      </c>
      <c r="C34" s="45">
        <v>0</v>
      </c>
      <c r="D34" s="45">
        <v>11614603</v>
      </c>
      <c r="E34" s="61">
        <v>11614603</v>
      </c>
      <c r="F34" s="61">
        <v>7566436.9299999997</v>
      </c>
      <c r="G34" s="42">
        <v>6849773.21</v>
      </c>
      <c r="H34" s="26"/>
      <c r="I34" s="27"/>
      <c r="J34" s="27">
        <f t="shared" si="0"/>
        <v>0.58975525982248378</v>
      </c>
      <c r="K34" s="27">
        <f t="shared" si="1"/>
        <v>0</v>
      </c>
      <c r="L34" s="28">
        <f t="shared" si="2"/>
        <v>4764829.79</v>
      </c>
    </row>
    <row r="35" spans="2:12" ht="20.100000000000001" customHeight="1" x14ac:dyDescent="0.25">
      <c r="B35" s="29" t="s">
        <v>44</v>
      </c>
      <c r="C35" s="45">
        <v>0</v>
      </c>
      <c r="D35" s="45">
        <v>5512650</v>
      </c>
      <c r="E35" s="61">
        <v>5512650</v>
      </c>
      <c r="F35" s="61">
        <v>2536269.9100000006</v>
      </c>
      <c r="G35" s="42">
        <v>1881863.7099999997</v>
      </c>
      <c r="H35" s="26"/>
      <c r="I35" s="27"/>
      <c r="J35" s="27">
        <f t="shared" si="0"/>
        <v>0.34137188285126024</v>
      </c>
      <c r="K35" s="27">
        <f t="shared" si="1"/>
        <v>0</v>
      </c>
      <c r="L35" s="28">
        <f t="shared" si="2"/>
        <v>3630786.29</v>
      </c>
    </row>
    <row r="36" spans="2:12" ht="20.100000000000001" customHeight="1" x14ac:dyDescent="0.25">
      <c r="B36" s="29" t="s">
        <v>45</v>
      </c>
      <c r="C36" s="45">
        <v>0</v>
      </c>
      <c r="D36" s="45">
        <v>1354800</v>
      </c>
      <c r="E36" s="61">
        <v>1354800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/>
    </row>
    <row r="37" spans="2:12" ht="20.100000000000001" customHeight="1" x14ac:dyDescent="0.25">
      <c r="B37" s="29" t="s">
        <v>47</v>
      </c>
      <c r="C37" s="45">
        <v>0</v>
      </c>
      <c r="D37" s="45">
        <v>56140875</v>
      </c>
      <c r="E37" s="61">
        <v>51371282</v>
      </c>
      <c r="F37" s="61">
        <v>34715607.650000006</v>
      </c>
      <c r="G37" s="42">
        <v>21875660.109999996</v>
      </c>
      <c r="H37" s="26"/>
      <c r="I37" s="27"/>
      <c r="J37" s="27">
        <f t="shared" si="0"/>
        <v>0.42583442067885313</v>
      </c>
      <c r="K37" s="27">
        <f t="shared" si="1"/>
        <v>0</v>
      </c>
      <c r="L37" s="28">
        <f t="shared" si="2"/>
        <v>34265214.890000001</v>
      </c>
    </row>
    <row r="38" spans="2:12" ht="20.100000000000001" customHeight="1" x14ac:dyDescent="0.25">
      <c r="B38" s="29" t="s">
        <v>48</v>
      </c>
      <c r="C38" s="45">
        <v>0</v>
      </c>
      <c r="D38" s="45">
        <v>4033117</v>
      </c>
      <c r="E38" s="61">
        <v>4033117</v>
      </c>
      <c r="F38" s="61">
        <v>2506685.2799999998</v>
      </c>
      <c r="G38" s="42">
        <v>1838052.61</v>
      </c>
      <c r="H38" s="26"/>
      <c r="I38" s="27"/>
      <c r="J38" s="27">
        <f t="shared" ref="J38:J40" si="3">IF(ISERROR(+G38/E38)=TRUE,0,++G38/E38)</f>
        <v>0.45573996737510963</v>
      </c>
      <c r="K38" s="27">
        <f t="shared" ref="K38:K40" si="4">IF(ISERROR(+H38/E38)=TRUE,0,++H38/E38)</f>
        <v>0</v>
      </c>
      <c r="L38" s="28">
        <f t="shared" ref="L38:L40" si="5">+D38-G38</f>
        <v>2195064.3899999997</v>
      </c>
    </row>
    <row r="39" spans="2:12" ht="20.100000000000001" customHeight="1" x14ac:dyDescent="0.25">
      <c r="B39" s="29" t="s">
        <v>49</v>
      </c>
      <c r="C39" s="45">
        <v>0</v>
      </c>
      <c r="D39" s="45">
        <v>19166570</v>
      </c>
      <c r="E39" s="61">
        <v>19166570</v>
      </c>
      <c r="F39" s="61">
        <v>13542828.149999999</v>
      </c>
      <c r="G39" s="42">
        <v>10357661.149999999</v>
      </c>
      <c r="H39" s="26"/>
      <c r="I39" s="27"/>
      <c r="J39" s="27">
        <f t="shared" si="3"/>
        <v>0.54040243768185958</v>
      </c>
      <c r="K39" s="27">
        <f t="shared" si="4"/>
        <v>0</v>
      </c>
      <c r="L39" s="28">
        <f t="shared" si="5"/>
        <v>8808908.8500000015</v>
      </c>
    </row>
    <row r="40" spans="2:12" ht="20.100000000000001" customHeight="1" x14ac:dyDescent="0.25">
      <c r="B40" s="29" t="s">
        <v>50</v>
      </c>
      <c r="C40" s="45">
        <v>0</v>
      </c>
      <c r="D40" s="45">
        <v>23730073</v>
      </c>
      <c r="E40" s="61">
        <v>23730073</v>
      </c>
      <c r="F40" s="61">
        <v>20483359.370000008</v>
      </c>
      <c r="G40" s="42">
        <v>10936655.339999998</v>
      </c>
      <c r="H40" s="26"/>
      <c r="I40" s="27"/>
      <c r="J40" s="27">
        <f t="shared" si="3"/>
        <v>0.46087744188566121</v>
      </c>
      <c r="K40" s="27">
        <f t="shared" si="4"/>
        <v>0</v>
      </c>
      <c r="L40" s="28">
        <f t="shared" si="5"/>
        <v>12793417.660000002</v>
      </c>
    </row>
    <row r="41" spans="2:12" ht="20.100000000000001" customHeight="1" x14ac:dyDescent="0.25">
      <c r="B41" s="29" t="s">
        <v>51</v>
      </c>
      <c r="C41" s="45">
        <v>0</v>
      </c>
      <c r="D41" s="45">
        <v>26524235</v>
      </c>
      <c r="E41" s="61">
        <v>26524235</v>
      </c>
      <c r="F41" s="61">
        <v>18916383.240000002</v>
      </c>
      <c r="G41" s="42">
        <v>14205730.51</v>
      </c>
      <c r="H41" s="26"/>
      <c r="I41" s="27"/>
      <c r="J41" s="27">
        <f t="shared" si="0"/>
        <v>0.53557550330857795</v>
      </c>
      <c r="K41" s="27">
        <f t="shared" si="1"/>
        <v>0</v>
      </c>
      <c r="L41" s="28">
        <f t="shared" si="2"/>
        <v>12318504.49</v>
      </c>
    </row>
    <row r="42" spans="2:12" ht="20.100000000000001" customHeight="1" x14ac:dyDescent="0.25">
      <c r="B42" s="29" t="s">
        <v>52</v>
      </c>
      <c r="C42" s="45">
        <v>0</v>
      </c>
      <c r="D42" s="45">
        <v>21553502</v>
      </c>
      <c r="E42" s="61">
        <v>21553502</v>
      </c>
      <c r="F42" s="61">
        <v>14224844.390000001</v>
      </c>
      <c r="G42" s="42">
        <v>9431360.1000000015</v>
      </c>
      <c r="H42" s="26"/>
      <c r="I42" s="27"/>
      <c r="J42" s="27">
        <f t="shared" si="0"/>
        <v>0.43757901152211837</v>
      </c>
      <c r="K42" s="27">
        <f t="shared" si="1"/>
        <v>0</v>
      </c>
      <c r="L42" s="28">
        <f t="shared" si="2"/>
        <v>12122141.899999999</v>
      </c>
    </row>
    <row r="43" spans="2:12" ht="20.100000000000001" customHeight="1" x14ac:dyDescent="0.25">
      <c r="B43" s="29" t="s">
        <v>53</v>
      </c>
      <c r="C43" s="45">
        <v>0</v>
      </c>
      <c r="D43" s="45">
        <v>12833164</v>
      </c>
      <c r="E43" s="61">
        <v>12833164</v>
      </c>
      <c r="F43" s="61">
        <v>5377380.54</v>
      </c>
      <c r="G43" s="42">
        <v>4617691.6900000004</v>
      </c>
      <c r="H43" s="26"/>
      <c r="I43" s="27"/>
      <c r="J43" s="27">
        <f t="shared" si="0"/>
        <v>0.35982487950750108</v>
      </c>
      <c r="K43" s="27">
        <f t="shared" si="1"/>
        <v>0</v>
      </c>
      <c r="L43" s="28">
        <f t="shared" si="2"/>
        <v>8215472.3099999996</v>
      </c>
    </row>
    <row r="44" spans="2:12" ht="20.100000000000001" customHeight="1" x14ac:dyDescent="0.25">
      <c r="B44" s="29" t="s">
        <v>57</v>
      </c>
      <c r="C44" s="45">
        <v>0</v>
      </c>
      <c r="D44" s="45">
        <v>368750</v>
      </c>
      <c r="E44" s="61">
        <v>368750</v>
      </c>
      <c r="F44" s="61">
        <v>367500</v>
      </c>
      <c r="G44" s="42">
        <v>238700</v>
      </c>
      <c r="H44" s="26"/>
      <c r="I44" s="27"/>
      <c r="J44" s="27">
        <f t="shared" si="0"/>
        <v>0.64732203389830512</v>
      </c>
      <c r="K44" s="27">
        <f t="shared" si="1"/>
        <v>0</v>
      </c>
      <c r="L44" s="28">
        <f t="shared" si="2"/>
        <v>130050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523635502</v>
      </c>
      <c r="E45" s="65">
        <f t="shared" si="6"/>
        <v>503773985</v>
      </c>
      <c r="F45" s="65">
        <f t="shared" si="6"/>
        <v>330597950.55000001</v>
      </c>
      <c r="G45" s="65">
        <f t="shared" si="6"/>
        <v>239583832.55999997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0.47557801651865761</v>
      </c>
      <c r="K45" s="54">
        <f>IF(ISERROR(+H45/E45)=TRUE,0,++H45/E45)</f>
        <v>0</v>
      </c>
      <c r="L45" s="55">
        <f>SUM(L13:L44)</f>
        <v>282696869.44</v>
      </c>
    </row>
    <row r="46" spans="2:12" x14ac:dyDescent="0.2">
      <c r="B46" s="11" t="s">
        <v>60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54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AGOST</v>
      </c>
      <c r="K51" s="23"/>
    </row>
    <row r="52" spans="2:11" s="22" customFormat="1" x14ac:dyDescent="0.25">
      <c r="B52" s="22" t="s">
        <v>55</v>
      </c>
      <c r="C52" s="66">
        <f>+C45/$C$50</f>
        <v>0</v>
      </c>
      <c r="D52" s="40">
        <f>+D45/$C$50</f>
        <v>523.63550199999997</v>
      </c>
      <c r="E52" s="40">
        <f>+E45/$C$50</f>
        <v>503.77398499999998</v>
      </c>
      <c r="F52" s="40">
        <f>+F45/$C$50</f>
        <v>330.59795055000001</v>
      </c>
      <c r="G52" s="40">
        <f>+G45/$C$50</f>
        <v>239.58383255999996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50</v>
      </c>
      <c r="C13" s="18">
        <v>0</v>
      </c>
      <c r="D13" s="18">
        <v>808070</v>
      </c>
      <c r="E13" s="76">
        <v>808070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808070</v>
      </c>
    </row>
    <row r="14" spans="1:13" ht="20.100000000000001" customHeight="1" x14ac:dyDescent="0.25">
      <c r="B14" s="16" t="s">
        <v>51</v>
      </c>
      <c r="C14" s="19">
        <v>0</v>
      </c>
      <c r="D14" s="19">
        <v>132615</v>
      </c>
      <c r="E14" s="59">
        <v>132615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132615</v>
      </c>
    </row>
    <row r="15" spans="1:13" ht="20.100000000000001" customHeight="1" x14ac:dyDescent="0.25">
      <c r="B15" s="16" t="s">
        <v>52</v>
      </c>
      <c r="C15" s="19">
        <v>0</v>
      </c>
      <c r="D15" s="19">
        <v>799129</v>
      </c>
      <c r="E15" s="59">
        <v>799129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799129</v>
      </c>
    </row>
    <row r="16" spans="1:13" ht="20.100000000000001" customHeight="1" x14ac:dyDescent="0.25">
      <c r="B16" s="68" t="s">
        <v>53</v>
      </c>
      <c r="C16" s="69">
        <v>0</v>
      </c>
      <c r="D16" s="69">
        <v>538239</v>
      </c>
      <c r="E16" s="74">
        <v>538239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538239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2278053</v>
      </c>
      <c r="E17" s="65">
        <f t="shared" si="0"/>
        <v>2278053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2278053</v>
      </c>
    </row>
    <row r="18" spans="2:12" x14ac:dyDescent="0.2">
      <c r="B18" s="11" t="s">
        <v>60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54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AGOST</v>
      </c>
      <c r="K23" s="23"/>
    </row>
    <row r="24" spans="2:12" s="22" customFormat="1" x14ac:dyDescent="0.25">
      <c r="B24" s="22" t="s">
        <v>55</v>
      </c>
      <c r="C24" s="66">
        <f>+C17/$C$22</f>
        <v>0</v>
      </c>
      <c r="D24" s="40">
        <f>+D17/$C$22</f>
        <v>2.2780529999999999</v>
      </c>
      <c r="E24" s="40">
        <f>+E17/$C$22</f>
        <v>2.2780529999999999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2020-09-23T03:50:55Z</dcterms:modified>
</cp:coreProperties>
</file>