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0\10. Octubre - 2020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ROOC!$B$2:$L$47</definedName>
  </definedNames>
  <calcPr calcId="152511"/>
</workbook>
</file>

<file path=xl/calcChain.xml><?xml version="1.0" encoding="utf-8"?>
<calcChain xmlns="http://schemas.openxmlformats.org/spreadsheetml/2006/main">
  <c r="L16" i="5" l="1"/>
  <c r="K16" i="5"/>
  <c r="J16" i="5"/>
  <c r="C45" i="5"/>
  <c r="D45" i="5"/>
  <c r="E45" i="5" l="1"/>
  <c r="L19" i="5"/>
  <c r="K19" i="5"/>
  <c r="J19" i="5"/>
  <c r="L41" i="5" l="1"/>
  <c r="K41" i="5"/>
  <c r="J41" i="5"/>
  <c r="L40" i="5"/>
  <c r="K40" i="5"/>
  <c r="J40" i="5"/>
  <c r="J36" i="6" l="1"/>
  <c r="K36" i="6"/>
  <c r="L44" i="5" l="1"/>
  <c r="L43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6" i="1"/>
  <c r="K18" i="5" l="1"/>
  <c r="J18" i="5"/>
  <c r="C45" i="6"/>
  <c r="D45" i="6"/>
  <c r="K20" i="5" l="1"/>
  <c r="J20" i="5"/>
  <c r="J38" i="6"/>
  <c r="K21" i="5" l="1"/>
  <c r="J21" i="5"/>
  <c r="G23" i="7"/>
  <c r="G51" i="6"/>
  <c r="G51" i="5"/>
  <c r="G51" i="4"/>
  <c r="G52" i="1"/>
  <c r="K22" i="5" l="1"/>
  <c r="J22" i="5"/>
  <c r="K37" i="6"/>
  <c r="J23" i="5" l="1"/>
  <c r="K23" i="5"/>
  <c r="J37" i="6"/>
  <c r="L37" i="6"/>
  <c r="K24" i="5" l="1"/>
  <c r="J24" i="5"/>
  <c r="L40" i="6"/>
  <c r="K40" i="6"/>
  <c r="J40" i="6"/>
  <c r="L39" i="6"/>
  <c r="K39" i="6"/>
  <c r="J39" i="6"/>
  <c r="L38" i="6"/>
  <c r="K38" i="6"/>
  <c r="C52" i="6"/>
  <c r="D52" i="6"/>
  <c r="K25" i="5" l="1"/>
  <c r="J25" i="5"/>
  <c r="G45" i="5"/>
  <c r="G52" i="5" s="1"/>
  <c r="F45" i="5"/>
  <c r="F52" i="5" s="1"/>
  <c r="D52" i="5"/>
  <c r="C52" i="5"/>
  <c r="J26" i="5" l="1"/>
  <c r="K26" i="5"/>
  <c r="G45" i="6"/>
  <c r="G52" i="6" s="1"/>
  <c r="F45" i="6"/>
  <c r="F52" i="6" s="1"/>
  <c r="E45" i="6"/>
  <c r="E52" i="6" s="1"/>
  <c r="K27" i="5" l="1"/>
  <c r="J27" i="5"/>
  <c r="L44" i="6"/>
  <c r="K44" i="6"/>
  <c r="J44" i="6"/>
  <c r="L43" i="6"/>
  <c r="K43" i="6"/>
  <c r="J43" i="6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30" i="5" l="1"/>
  <c r="J30" i="5"/>
  <c r="C45" i="4"/>
  <c r="C52" i="4" s="1"/>
  <c r="J31" i="5" l="1"/>
  <c r="K31" i="5"/>
  <c r="G45" i="4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5" i="4"/>
  <c r="E52" i="4" s="1"/>
  <c r="K33" i="5" l="1"/>
  <c r="J33" i="5"/>
  <c r="E53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5" i="5"/>
  <c r="K13" i="5"/>
  <c r="J13" i="5"/>
  <c r="I13" i="5"/>
  <c r="H45" i="4"/>
  <c r="I14" i="4"/>
  <c r="K13" i="4"/>
  <c r="J13" i="4"/>
  <c r="I13" i="4"/>
  <c r="K13" i="1"/>
  <c r="J13" i="1"/>
  <c r="K35" i="5" l="1"/>
  <c r="J35" i="5"/>
  <c r="L45" i="5"/>
  <c r="L45" i="6"/>
  <c r="L45" i="4"/>
  <c r="L46" i="1"/>
  <c r="I17" i="7"/>
  <c r="K17" i="7"/>
  <c r="J17" i="7"/>
  <c r="J45" i="6"/>
  <c r="I45" i="6"/>
  <c r="K45" i="6"/>
  <c r="I45" i="4"/>
  <c r="K45" i="4"/>
  <c r="J45" i="4"/>
  <c r="K46" i="1"/>
  <c r="K36" i="5" l="1"/>
  <c r="J36" i="5"/>
  <c r="I46" i="1"/>
  <c r="J46" i="1"/>
  <c r="K37" i="5" l="1"/>
  <c r="J37" i="5"/>
  <c r="K38" i="5" l="1"/>
  <c r="J38" i="5"/>
  <c r="J39" i="5" l="1"/>
  <c r="K39" i="5"/>
  <c r="K42" i="5" l="1"/>
  <c r="J42" i="5"/>
  <c r="K43" i="5" l="1"/>
  <c r="J43" i="5"/>
  <c r="J44" i="5" l="1"/>
  <c r="K44" i="5"/>
  <c r="I44" i="5"/>
  <c r="E52" i="5" l="1"/>
  <c r="J45" i="5"/>
  <c r="I45" i="5"/>
  <c r="K45" i="5"/>
</calcChain>
</file>

<file path=xl/sharedStrings.xml><?xml version="1.0" encoding="utf-8"?>
<sst xmlns="http://schemas.openxmlformats.org/spreadsheetml/2006/main" count="259" uniqueCount="62">
  <si>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</si>
  <si>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</si>
  <si>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</si>
  <si>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</si>
  <si>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</si>
  <si>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</si>
  <si>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</si>
  <si>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</si>
  <si>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</si>
  <si>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</si>
  <si>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</si>
  <si>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</si>
  <si>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</si>
  <si>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</si>
  <si>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</si>
  <si>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</si>
  <si>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</si>
  <si>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</si>
  <si>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</si>
  <si>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</si>
  <si>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</si>
  <si>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</si>
  <si>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</si>
  <si>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</si>
  <si>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</si>
  <si>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</si>
  <si>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EJECUCION PRESUPUESTAL MENSUALIZADA DE GASTOS 
AL MES DE OCTUBRE 2020</t>
  </si>
  <si>
    <t>Fuente: SIAF, Consulta Amigable y Base de Datos al 31 de Octubre del 2020</t>
  </si>
  <si>
    <t>DEVENGADO
A OCTUBRE
(4)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</si>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</sst>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  <xf numFmtId="43" fontId="0" fillId="36" borderId="2" xfId="0" applyNumberFormat="1" applyFill="1" applyBorder="1" applyAlignment="1">
      <alignment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7183.2201839999998</c:v>
                </c:pt>
                <c:pt idx="2" formatCode="#,##0">
                  <c:v>6699.3087329999998</c:v>
                </c:pt>
                <c:pt idx="3">
                  <c:v>6332.4519034200011</c:v>
                </c:pt>
                <c:pt idx="4">
                  <c:v>5323.4638217699994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05468320"/>
        <c:axId val="505492800"/>
        <c:axId val="0"/>
      </c:bar3DChart>
      <c:catAx>
        <c:axId val="50546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5492800"/>
        <c:crosses val="autoZero"/>
        <c:auto val="1"/>
        <c:lblAlgn val="ctr"/>
        <c:lblOffset val="100"/>
        <c:noMultiLvlLbl val="0"/>
      </c:catAx>
      <c:valAx>
        <c:axId val="50549280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0546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233.40946199999999</c:v>
                </c:pt>
                <c:pt idx="3">
                  <c:v>188.95276396999998</c:v>
                </c:pt>
                <c:pt idx="4">
                  <c:v>142.40175057000002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05476480"/>
        <c:axId val="505487360"/>
        <c:axId val="0"/>
      </c:bar3DChart>
      <c:catAx>
        <c:axId val="50547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5487360"/>
        <c:crosses val="autoZero"/>
        <c:auto val="1"/>
        <c:lblAlgn val="ctr"/>
        <c:lblOffset val="100"/>
        <c:noMultiLvlLbl val="0"/>
      </c:catAx>
      <c:valAx>
        <c:axId val="5054873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0547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OCTUBRE
(4)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153.071449</c:v>
                </c:pt>
                <c:pt idx="1">
                  <c:v>1615.408913</c:v>
                </c:pt>
                <c:pt idx="2">
                  <c:v>1615.408913</c:v>
                </c:pt>
                <c:pt idx="3">
                  <c:v>770.95500014999982</c:v>
                </c:pt>
                <c:pt idx="4">
                  <c:v>606.87837935000005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3534112"/>
        <c:axId val="543527040"/>
        <c:axId val="0"/>
      </c:bar3DChart>
      <c:catAx>
        <c:axId val="54353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3527040"/>
        <c:crosses val="autoZero"/>
        <c:auto val="1"/>
        <c:lblAlgn val="ctr"/>
        <c:lblOffset val="100"/>
        <c:noMultiLvlLbl val="0"/>
      </c:catAx>
      <c:valAx>
        <c:axId val="54352704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353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605.63406299999997</c:v>
                </c:pt>
                <c:pt idx="2">
                  <c:v>597.54787799999997</c:v>
                </c:pt>
                <c:pt idx="3">
                  <c:v>433.16772522000002</c:v>
                </c:pt>
                <c:pt idx="4">
                  <c:v>338.57613823999986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3534656"/>
        <c:axId val="543518336"/>
        <c:axId val="0"/>
      </c:bar3DChart>
      <c:catAx>
        <c:axId val="54353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3518336"/>
        <c:crosses val="autoZero"/>
        <c:auto val="1"/>
        <c:lblAlgn val="ctr"/>
        <c:lblOffset val="100"/>
        <c:noMultiLvlLbl val="0"/>
      </c:catAx>
      <c:valAx>
        <c:axId val="543518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353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2.2780529999999999</c:v>
                </c:pt>
                <c:pt idx="2">
                  <c:v>2.2780529999999999</c:v>
                </c:pt>
                <c:pt idx="3">
                  <c:v>0.91311799999999999</c:v>
                </c:pt>
                <c:pt idx="4">
                  <c:v>9.2452500000000007E-2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3515072"/>
        <c:axId val="543535200"/>
        <c:axId val="0"/>
      </c:bar3DChart>
      <c:catAx>
        <c:axId val="54351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3535200"/>
        <c:crosses val="autoZero"/>
        <c:auto val="1"/>
        <c:lblAlgn val="ctr"/>
        <c:lblOffset val="100"/>
        <c:noMultiLvlLbl val="0"/>
      </c:catAx>
      <c:valAx>
        <c:axId val="54353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351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47</xdr:row>
      <xdr:rowOff>108929</xdr:rowOff>
    </xdr:from>
    <xdr:to>
      <xdr:col>12</xdr:col>
      <xdr:colOff>51557</xdr:colOff>
      <xdr:row>73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26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28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29</v>
      </c>
      <c r="C13" s="8">
        <v>2562700188</v>
      </c>
      <c r="D13" s="8">
        <v>1710406915</v>
      </c>
      <c r="E13" s="88">
        <v>1527105796</v>
      </c>
      <c r="F13" s="56">
        <v>1451500567.220001</v>
      </c>
      <c r="G13" s="8">
        <v>1107484523.950001</v>
      </c>
      <c r="H13" s="8"/>
      <c r="I13" s="12">
        <f>IF(ISERROR(+#REF!/E13)=TRUE,0,++#REF!/E13)</f>
        <v>0</v>
      </c>
      <c r="J13" s="12">
        <f>IF(ISERROR(+G13/E13)=TRUE,0,++G13/E13)</f>
        <v>0.72521794288966279</v>
      </c>
      <c r="K13" s="12">
        <f>IF(ISERROR(+H13/E13)=TRUE,0,++H13/E13)</f>
        <v>0</v>
      </c>
      <c r="L13" s="14">
        <f>+D13-G13</f>
        <v>602922391.049999</v>
      </c>
    </row>
    <row r="14" spans="1:13" ht="20.100000000000001" customHeight="1" x14ac:dyDescent="0.25">
      <c r="B14" s="25" t="s">
        <v>30</v>
      </c>
      <c r="C14" s="26">
        <v>35768509</v>
      </c>
      <c r="D14" s="26">
        <v>44573374</v>
      </c>
      <c r="E14" s="57">
        <v>44107999</v>
      </c>
      <c r="F14" s="57">
        <v>42076823.479999959</v>
      </c>
      <c r="G14" s="26">
        <v>33678635.169999987</v>
      </c>
      <c r="H14" s="26"/>
      <c r="I14" s="27"/>
      <c r="J14" s="27">
        <f t="shared" ref="J14:J45" si="0">IF(ISERROR(+G14/E14)=TRUE,0,++G14/E14)</f>
        <v>0.76354937729095318</v>
      </c>
      <c r="K14" s="27">
        <f t="shared" ref="K14:K45" si="1">IF(ISERROR(+H14/E14)=TRUE,0,++H14/E14)</f>
        <v>0</v>
      </c>
      <c r="L14" s="28">
        <f t="shared" ref="L14:L45" si="2">+D14-G14</f>
        <v>10894738.830000013</v>
      </c>
    </row>
    <row r="15" spans="1:13" ht="20.100000000000001" customHeight="1" x14ac:dyDescent="0.25">
      <c r="B15" s="25" t="s">
        <v>31</v>
      </c>
      <c r="C15" s="26">
        <v>46654618</v>
      </c>
      <c r="D15" s="26">
        <v>53815847</v>
      </c>
      <c r="E15" s="57">
        <v>52627574</v>
      </c>
      <c r="F15" s="57">
        <v>49224259.890000001</v>
      </c>
      <c r="G15" s="26">
        <v>42153709.769999981</v>
      </c>
      <c r="H15" s="26"/>
      <c r="I15" s="27"/>
      <c r="J15" s="27">
        <f t="shared" si="0"/>
        <v>0.80098143551135348</v>
      </c>
      <c r="K15" s="27">
        <f t="shared" si="1"/>
        <v>0</v>
      </c>
      <c r="L15" s="28">
        <f t="shared" si="2"/>
        <v>11662137.230000019</v>
      </c>
    </row>
    <row r="16" spans="1:13" ht="20.100000000000001" customHeight="1" x14ac:dyDescent="0.25">
      <c r="B16" s="25" t="s">
        <v>32</v>
      </c>
      <c r="C16" s="26">
        <v>28905808</v>
      </c>
      <c r="D16" s="26">
        <v>30629504</v>
      </c>
      <c r="E16" s="57">
        <v>30285498</v>
      </c>
      <c r="F16" s="57">
        <v>28854474.899999995</v>
      </c>
      <c r="G16" s="26">
        <v>22705457.70999999</v>
      </c>
      <c r="H16" s="26"/>
      <c r="I16" s="27"/>
      <c r="J16" s="27">
        <f t="shared" si="0"/>
        <v>0.74971386338108059</v>
      </c>
      <c r="K16" s="27">
        <f t="shared" si="1"/>
        <v>0</v>
      </c>
      <c r="L16" s="28">
        <f t="shared" si="2"/>
        <v>7924046.2900000103</v>
      </c>
    </row>
    <row r="17" spans="2:12" ht="20.100000000000001" customHeight="1" x14ac:dyDescent="0.25">
      <c r="B17" s="25" t="s">
        <v>33</v>
      </c>
      <c r="C17" s="26">
        <v>35355825</v>
      </c>
      <c r="D17" s="26">
        <v>44370994</v>
      </c>
      <c r="E17" s="57">
        <v>43786314</v>
      </c>
      <c r="F17" s="57">
        <v>42000679.980000004</v>
      </c>
      <c r="G17" s="26">
        <v>33277906.820000008</v>
      </c>
      <c r="H17" s="26"/>
      <c r="I17" s="27"/>
      <c r="J17" s="27">
        <f t="shared" si="0"/>
        <v>0.76000703827227856</v>
      </c>
      <c r="K17" s="27">
        <f t="shared" si="1"/>
        <v>0</v>
      </c>
      <c r="L17" s="28">
        <f t="shared" si="2"/>
        <v>11093087.179999992</v>
      </c>
    </row>
    <row r="18" spans="2:12" ht="20.100000000000001" customHeight="1" x14ac:dyDescent="0.25">
      <c r="B18" s="25" t="s">
        <v>34</v>
      </c>
      <c r="C18" s="26">
        <v>163694470</v>
      </c>
      <c r="D18" s="26">
        <v>190850312</v>
      </c>
      <c r="E18" s="57">
        <v>184071012</v>
      </c>
      <c r="F18" s="57">
        <v>180983114.90999994</v>
      </c>
      <c r="G18" s="26">
        <v>151761669.07000008</v>
      </c>
      <c r="H18" s="26"/>
      <c r="I18" s="27"/>
      <c r="J18" s="27">
        <f t="shared" si="0"/>
        <v>0.82447348673239262</v>
      </c>
      <c r="K18" s="27">
        <f t="shared" si="1"/>
        <v>0</v>
      </c>
      <c r="L18" s="28">
        <f t="shared" si="2"/>
        <v>39088642.929999918</v>
      </c>
    </row>
    <row r="19" spans="2:12" ht="20.100000000000001" customHeight="1" x14ac:dyDescent="0.25">
      <c r="B19" s="25" t="s">
        <v>35</v>
      </c>
      <c r="C19" s="26">
        <v>116245008</v>
      </c>
      <c r="D19" s="26">
        <v>135310362</v>
      </c>
      <c r="E19" s="57">
        <v>131086668</v>
      </c>
      <c r="F19" s="57">
        <v>128000274.48000005</v>
      </c>
      <c r="G19" s="26">
        <v>112568094.93000001</v>
      </c>
      <c r="H19" s="26"/>
      <c r="I19" s="27"/>
      <c r="J19" s="27">
        <f t="shared" si="0"/>
        <v>0.85873030909596393</v>
      </c>
      <c r="K19" s="27">
        <f t="shared" si="1"/>
        <v>0</v>
      </c>
      <c r="L19" s="28">
        <f t="shared" si="2"/>
        <v>22742267.069999993</v>
      </c>
    </row>
    <row r="20" spans="2:12" ht="20.100000000000001" customHeight="1" x14ac:dyDescent="0.25">
      <c r="B20" s="25" t="s">
        <v>36</v>
      </c>
      <c r="C20" s="26">
        <v>142205553</v>
      </c>
      <c r="D20" s="26">
        <v>182764027</v>
      </c>
      <c r="E20" s="57">
        <v>177885814</v>
      </c>
      <c r="F20" s="57">
        <v>165493781.42999998</v>
      </c>
      <c r="G20" s="26">
        <v>144164904.56999999</v>
      </c>
      <c r="H20" s="26"/>
      <c r="I20" s="27"/>
      <c r="J20" s="27">
        <f t="shared" si="0"/>
        <v>0.81043508376671336</v>
      </c>
      <c r="K20" s="27">
        <f t="shared" si="1"/>
        <v>0</v>
      </c>
      <c r="L20" s="28">
        <f t="shared" si="2"/>
        <v>38599122.430000007</v>
      </c>
    </row>
    <row r="21" spans="2:12" ht="20.100000000000001" customHeight="1" x14ac:dyDescent="0.25">
      <c r="B21" s="25" t="s">
        <v>37</v>
      </c>
      <c r="C21" s="26">
        <v>37542918</v>
      </c>
      <c r="D21" s="26">
        <v>40073089</v>
      </c>
      <c r="E21" s="57">
        <v>39336268</v>
      </c>
      <c r="F21" s="57">
        <v>38426148.769999996</v>
      </c>
      <c r="G21" s="26">
        <v>32784875.209999997</v>
      </c>
      <c r="H21" s="26"/>
      <c r="I21" s="27"/>
      <c r="J21" s="27">
        <f t="shared" si="0"/>
        <v>0.83345159256083967</v>
      </c>
      <c r="K21" s="27">
        <f t="shared" si="1"/>
        <v>0</v>
      </c>
      <c r="L21" s="28">
        <f t="shared" si="2"/>
        <v>7288213.7900000028</v>
      </c>
    </row>
    <row r="22" spans="2:12" ht="20.100000000000001" customHeight="1" x14ac:dyDescent="0.25">
      <c r="B22" s="25" t="s">
        <v>38</v>
      </c>
      <c r="C22" s="26">
        <v>78838296</v>
      </c>
      <c r="D22" s="26">
        <v>94201090</v>
      </c>
      <c r="E22" s="57">
        <v>89390836</v>
      </c>
      <c r="F22" s="57">
        <v>86917928.320000023</v>
      </c>
      <c r="G22" s="26">
        <v>75813227.680000037</v>
      </c>
      <c r="H22" s="26"/>
      <c r="I22" s="27"/>
      <c r="J22" s="27">
        <f t="shared" si="0"/>
        <v>0.84810961696342158</v>
      </c>
      <c r="K22" s="27">
        <f t="shared" si="1"/>
        <v>0</v>
      </c>
      <c r="L22" s="28">
        <f t="shared" si="2"/>
        <v>18387862.319999963</v>
      </c>
    </row>
    <row r="23" spans="2:12" ht="20.100000000000001" customHeight="1" x14ac:dyDescent="0.25">
      <c r="B23" s="25" t="s">
        <v>39</v>
      </c>
      <c r="C23" s="26">
        <v>133845388</v>
      </c>
      <c r="D23" s="26">
        <v>180481257</v>
      </c>
      <c r="E23" s="57">
        <v>174014899</v>
      </c>
      <c r="F23" s="57">
        <v>166347711.66000006</v>
      </c>
      <c r="G23" s="26">
        <v>140295195.81000015</v>
      </c>
      <c r="H23" s="26"/>
      <c r="I23" s="27"/>
      <c r="J23" s="27">
        <f t="shared" si="0"/>
        <v>0.8062251946024469</v>
      </c>
      <c r="K23" s="27">
        <f t="shared" si="1"/>
        <v>0</v>
      </c>
      <c r="L23" s="28">
        <f t="shared" si="2"/>
        <v>40186061.189999849</v>
      </c>
    </row>
    <row r="24" spans="2:12" ht="20.100000000000001" customHeight="1" x14ac:dyDescent="0.25">
      <c r="B24" s="25" t="s">
        <v>40</v>
      </c>
      <c r="C24" s="26">
        <v>116770913</v>
      </c>
      <c r="D24" s="26">
        <v>149175558</v>
      </c>
      <c r="E24" s="57">
        <v>137964427</v>
      </c>
      <c r="F24" s="57">
        <v>132043189.74000013</v>
      </c>
      <c r="G24" s="26">
        <v>114339253.47000009</v>
      </c>
      <c r="H24" s="26"/>
      <c r="I24" s="27"/>
      <c r="J24" s="27">
        <f t="shared" si="0"/>
        <v>0.82875894863826083</v>
      </c>
      <c r="K24" s="27">
        <f t="shared" si="1"/>
        <v>0</v>
      </c>
      <c r="L24" s="28">
        <f t="shared" si="2"/>
        <v>34836304.529999912</v>
      </c>
    </row>
    <row r="25" spans="2:12" ht="20.100000000000001" customHeight="1" x14ac:dyDescent="0.25">
      <c r="B25" s="25" t="s">
        <v>41</v>
      </c>
      <c r="C25" s="26">
        <v>186049082</v>
      </c>
      <c r="D25" s="26">
        <v>225591711</v>
      </c>
      <c r="E25" s="57">
        <v>220259805</v>
      </c>
      <c r="F25" s="57">
        <v>216076295.96000001</v>
      </c>
      <c r="G25" s="26">
        <v>182036075.53</v>
      </c>
      <c r="H25" s="26"/>
      <c r="I25" s="27"/>
      <c r="J25" s="27">
        <f t="shared" si="0"/>
        <v>0.82646071320184811</v>
      </c>
      <c r="K25" s="27">
        <f t="shared" si="1"/>
        <v>0</v>
      </c>
      <c r="L25" s="28">
        <f t="shared" si="2"/>
        <v>43555635.469999999</v>
      </c>
    </row>
    <row r="26" spans="2:12" ht="20.100000000000001" customHeight="1" x14ac:dyDescent="0.25">
      <c r="B26" s="25" t="s">
        <v>42</v>
      </c>
      <c r="C26" s="26">
        <v>174565520</v>
      </c>
      <c r="D26" s="26">
        <v>209265341</v>
      </c>
      <c r="E26" s="57">
        <v>203204156</v>
      </c>
      <c r="F26" s="57">
        <v>197638777.92999995</v>
      </c>
      <c r="G26" s="26">
        <v>169368468.00000003</v>
      </c>
      <c r="H26" s="26"/>
      <c r="I26" s="27"/>
      <c r="J26" s="27">
        <f t="shared" si="0"/>
        <v>0.83348919300646607</v>
      </c>
      <c r="K26" s="27">
        <f t="shared" si="1"/>
        <v>0</v>
      </c>
      <c r="L26" s="28">
        <f t="shared" si="2"/>
        <v>39896872.99999997</v>
      </c>
    </row>
    <row r="27" spans="2:12" ht="20.100000000000001" customHeight="1" x14ac:dyDescent="0.25">
      <c r="B27" s="25" t="s">
        <v>43</v>
      </c>
      <c r="C27" s="26">
        <v>80680292</v>
      </c>
      <c r="D27" s="26">
        <v>106057422</v>
      </c>
      <c r="E27" s="57">
        <v>102117365</v>
      </c>
      <c r="F27" s="57">
        <v>100809603.40999997</v>
      </c>
      <c r="G27" s="26">
        <v>87312476.959999993</v>
      </c>
      <c r="H27" s="26"/>
      <c r="I27" s="27"/>
      <c r="J27" s="27">
        <f t="shared" si="0"/>
        <v>0.85502085722638843</v>
      </c>
      <c r="K27" s="27">
        <f t="shared" si="1"/>
        <v>0</v>
      </c>
      <c r="L27" s="28">
        <f t="shared" si="2"/>
        <v>18744945.040000007</v>
      </c>
    </row>
    <row r="28" spans="2:12" ht="20.100000000000001" customHeight="1" x14ac:dyDescent="0.25">
      <c r="B28" s="25" t="s">
        <v>44</v>
      </c>
      <c r="C28" s="26">
        <v>58169952</v>
      </c>
      <c r="D28" s="26">
        <v>68955137</v>
      </c>
      <c r="E28" s="57">
        <v>66926589</v>
      </c>
      <c r="F28" s="57">
        <v>64768971.229999974</v>
      </c>
      <c r="G28" s="26">
        <v>55067133.780000009</v>
      </c>
      <c r="H28" s="26"/>
      <c r="I28" s="27"/>
      <c r="J28" s="27">
        <f t="shared" si="0"/>
        <v>0.82279904896990952</v>
      </c>
      <c r="K28" s="27">
        <f t="shared" si="1"/>
        <v>0</v>
      </c>
      <c r="L28" s="28">
        <f t="shared" si="2"/>
        <v>13888003.219999991</v>
      </c>
    </row>
    <row r="29" spans="2:12" ht="20.100000000000001" customHeight="1" x14ac:dyDescent="0.25">
      <c r="B29" s="25" t="s">
        <v>45</v>
      </c>
      <c r="C29" s="26">
        <v>38485790</v>
      </c>
      <c r="D29" s="26">
        <v>51706068</v>
      </c>
      <c r="E29" s="57">
        <v>49239450</v>
      </c>
      <c r="F29" s="57">
        <v>46083501.969999999</v>
      </c>
      <c r="G29" s="26">
        <v>38989346.23999995</v>
      </c>
      <c r="H29" s="26"/>
      <c r="I29" s="27"/>
      <c r="J29" s="27">
        <f t="shared" si="0"/>
        <v>0.7918314733409888</v>
      </c>
      <c r="K29" s="27">
        <f t="shared" si="1"/>
        <v>0</v>
      </c>
      <c r="L29" s="28">
        <f t="shared" si="2"/>
        <v>12716721.76000005</v>
      </c>
    </row>
    <row r="30" spans="2:12" ht="20.100000000000001" customHeight="1" x14ac:dyDescent="0.25">
      <c r="B30" s="25" t="s">
        <v>46</v>
      </c>
      <c r="C30" s="26">
        <v>52858093</v>
      </c>
      <c r="D30" s="26">
        <v>57067937</v>
      </c>
      <c r="E30" s="57">
        <v>55300340</v>
      </c>
      <c r="F30" s="57">
        <v>52088777.599999987</v>
      </c>
      <c r="G30" s="26">
        <v>44727240.349999994</v>
      </c>
      <c r="H30" s="26"/>
      <c r="I30" s="27"/>
      <c r="J30" s="27">
        <f t="shared" si="0"/>
        <v>0.80880588347196403</v>
      </c>
      <c r="K30" s="27">
        <f t="shared" si="1"/>
        <v>0</v>
      </c>
      <c r="L30" s="28">
        <f t="shared" si="2"/>
        <v>12340696.650000006</v>
      </c>
    </row>
    <row r="31" spans="2:12" ht="20.100000000000001" customHeight="1" x14ac:dyDescent="0.25">
      <c r="B31" s="25" t="s">
        <v>47</v>
      </c>
      <c r="C31" s="26">
        <v>90349747</v>
      </c>
      <c r="D31" s="26">
        <v>110948973</v>
      </c>
      <c r="E31" s="57">
        <v>109197909</v>
      </c>
      <c r="F31" s="57">
        <v>103673458.64999984</v>
      </c>
      <c r="G31" s="26">
        <v>85483785.519999906</v>
      </c>
      <c r="H31" s="26"/>
      <c r="I31" s="27"/>
      <c r="J31" s="27">
        <f t="shared" si="0"/>
        <v>0.78283353868982886</v>
      </c>
      <c r="K31" s="27">
        <f t="shared" si="1"/>
        <v>0</v>
      </c>
      <c r="L31" s="28">
        <f t="shared" si="2"/>
        <v>25465187.480000094</v>
      </c>
    </row>
    <row r="32" spans="2:12" ht="20.100000000000001" customHeight="1" x14ac:dyDescent="0.25">
      <c r="B32" s="25" t="s">
        <v>48</v>
      </c>
      <c r="C32" s="26">
        <v>42929718</v>
      </c>
      <c r="D32" s="26">
        <v>58233447</v>
      </c>
      <c r="E32" s="57">
        <v>56813562</v>
      </c>
      <c r="F32" s="57">
        <v>53765181.410000011</v>
      </c>
      <c r="G32" s="26">
        <v>46113986.439999953</v>
      </c>
      <c r="H32" s="26"/>
      <c r="I32" s="27"/>
      <c r="J32" s="27">
        <f t="shared" si="0"/>
        <v>0.81167215743311349</v>
      </c>
      <c r="K32" s="27">
        <f t="shared" si="1"/>
        <v>0</v>
      </c>
      <c r="L32" s="28">
        <f t="shared" si="2"/>
        <v>12119460.560000047</v>
      </c>
    </row>
    <row r="33" spans="2:12" ht="20.100000000000001" customHeight="1" x14ac:dyDescent="0.25">
      <c r="B33" s="25" t="s">
        <v>49</v>
      </c>
      <c r="C33" s="26">
        <v>25889937</v>
      </c>
      <c r="D33" s="26">
        <v>34444624</v>
      </c>
      <c r="E33" s="57">
        <v>34397626</v>
      </c>
      <c r="F33" s="57">
        <v>32354527.230000004</v>
      </c>
      <c r="G33" s="26">
        <v>28183428.820000011</v>
      </c>
      <c r="H33" s="26"/>
      <c r="I33" s="27"/>
      <c r="J33" s="27">
        <f t="shared" si="0"/>
        <v>0.81934226565519408</v>
      </c>
      <c r="K33" s="27">
        <f t="shared" si="1"/>
        <v>0</v>
      </c>
      <c r="L33" s="28">
        <f t="shared" si="2"/>
        <v>6261195.1799999885</v>
      </c>
    </row>
    <row r="34" spans="2:12" ht="20.100000000000001" customHeight="1" x14ac:dyDescent="0.25">
      <c r="B34" s="25" t="s">
        <v>50</v>
      </c>
      <c r="C34" s="26">
        <v>54398618</v>
      </c>
      <c r="D34" s="26">
        <v>75815993</v>
      </c>
      <c r="E34" s="57">
        <v>71586359</v>
      </c>
      <c r="F34" s="57">
        <v>65290878.919999987</v>
      </c>
      <c r="G34" s="26">
        <v>63263513.770000003</v>
      </c>
      <c r="H34" s="26"/>
      <c r="I34" s="27"/>
      <c r="J34" s="27">
        <f t="shared" si="0"/>
        <v>0.88373699478136614</v>
      </c>
      <c r="K34" s="27">
        <f t="shared" si="1"/>
        <v>0</v>
      </c>
      <c r="L34" s="28">
        <f t="shared" si="2"/>
        <v>12552479.229999997</v>
      </c>
    </row>
    <row r="35" spans="2:12" ht="20.100000000000001" customHeight="1" x14ac:dyDescent="0.25">
      <c r="B35" s="25" t="s">
        <v>51</v>
      </c>
      <c r="C35" s="26">
        <v>55182720</v>
      </c>
      <c r="D35" s="26">
        <v>63623612</v>
      </c>
      <c r="E35" s="57">
        <v>60882766</v>
      </c>
      <c r="F35" s="57">
        <v>57037588.480000012</v>
      </c>
      <c r="G35" s="26">
        <v>49174425.199999996</v>
      </c>
      <c r="H35" s="26"/>
      <c r="I35" s="27"/>
      <c r="J35" s="27">
        <f t="shared" si="0"/>
        <v>0.80769039304160384</v>
      </c>
      <c r="K35" s="27">
        <f t="shared" si="1"/>
        <v>0</v>
      </c>
      <c r="L35" s="28">
        <f t="shared" si="2"/>
        <v>14449186.800000004</v>
      </c>
    </row>
    <row r="36" spans="2:12" ht="20.100000000000001" customHeight="1" x14ac:dyDescent="0.25">
      <c r="B36" s="25" t="s">
        <v>52</v>
      </c>
      <c r="C36" s="26">
        <v>796453928</v>
      </c>
      <c r="D36" s="26">
        <v>1462154875</v>
      </c>
      <c r="E36" s="57">
        <v>1349225042</v>
      </c>
      <c r="F36" s="57">
        <v>1299215666.2099996</v>
      </c>
      <c r="G36" s="26">
        <v>1159731736.8899992</v>
      </c>
      <c r="H36" s="26"/>
      <c r="I36" s="27"/>
      <c r="J36" s="27">
        <f t="shared" si="0"/>
        <v>0.85955396675034379</v>
      </c>
      <c r="K36" s="27">
        <f t="shared" si="1"/>
        <v>0</v>
      </c>
      <c r="L36" s="28">
        <f t="shared" si="2"/>
        <v>302423138.11000085</v>
      </c>
    </row>
    <row r="37" spans="2:12" ht="20.100000000000001" customHeight="1" x14ac:dyDescent="0.25">
      <c r="B37" s="25" t="s">
        <v>53</v>
      </c>
      <c r="C37" s="26">
        <v>516806951</v>
      </c>
      <c r="D37" s="26">
        <v>452072169</v>
      </c>
      <c r="E37" s="57">
        <v>383347049</v>
      </c>
      <c r="F37" s="57">
        <v>303546773.60000008</v>
      </c>
      <c r="G37" s="26">
        <v>247931258.05000007</v>
      </c>
      <c r="H37" s="26"/>
      <c r="I37" s="27"/>
      <c r="J37" s="27">
        <f t="shared" si="0"/>
        <v>0.64675405405298969</v>
      </c>
      <c r="K37" s="27">
        <f t="shared" si="1"/>
        <v>0</v>
      </c>
      <c r="L37" s="28">
        <f t="shared" si="2"/>
        <v>204140910.94999993</v>
      </c>
    </row>
    <row r="38" spans="2:12" ht="20.100000000000001" customHeight="1" x14ac:dyDescent="0.25">
      <c r="B38" s="25" t="s">
        <v>54</v>
      </c>
      <c r="C38" s="26">
        <v>111374149</v>
      </c>
      <c r="D38" s="26">
        <v>124084047</v>
      </c>
      <c r="E38" s="57">
        <v>123083590</v>
      </c>
      <c r="F38" s="57">
        <v>116609400.41000006</v>
      </c>
      <c r="G38" s="26">
        <v>101944314.13000001</v>
      </c>
      <c r="H38" s="26"/>
      <c r="I38" s="27"/>
      <c r="J38" s="27">
        <f t="shared" si="0"/>
        <v>0.82825268689351694</v>
      </c>
      <c r="K38" s="27">
        <f t="shared" si="1"/>
        <v>0</v>
      </c>
      <c r="L38" s="28">
        <f t="shared" si="2"/>
        <v>22139732.86999999</v>
      </c>
    </row>
    <row r="39" spans="2:12" ht="20.100000000000001" customHeight="1" x14ac:dyDescent="0.25">
      <c r="B39" s="25" t="s">
        <v>55</v>
      </c>
      <c r="C39" s="26">
        <v>22997693</v>
      </c>
      <c r="D39" s="26">
        <v>34824791</v>
      </c>
      <c r="E39" s="57">
        <v>34141021</v>
      </c>
      <c r="F39" s="57">
        <v>29393436.959999993</v>
      </c>
      <c r="G39" s="26">
        <v>24226736.489999998</v>
      </c>
      <c r="H39" s="26"/>
      <c r="I39" s="27"/>
      <c r="J39" s="27">
        <f t="shared" si="0"/>
        <v>0.70960784945476585</v>
      </c>
      <c r="K39" s="27">
        <f t="shared" si="1"/>
        <v>0</v>
      </c>
      <c r="L39" s="28">
        <f t="shared" si="2"/>
        <v>10598054.510000002</v>
      </c>
    </row>
    <row r="40" spans="2:12" ht="20.100000000000001" customHeight="1" x14ac:dyDescent="0.25">
      <c r="B40" s="25" t="s">
        <v>56</v>
      </c>
      <c r="C40" s="26">
        <v>71559743</v>
      </c>
      <c r="D40" s="26">
        <v>122495715</v>
      </c>
      <c r="E40" s="57">
        <v>122086186</v>
      </c>
      <c r="F40" s="57">
        <v>112549909.84999992</v>
      </c>
      <c r="G40" s="26">
        <v>102549653.68000013</v>
      </c>
      <c r="H40" s="26"/>
      <c r="I40" s="27"/>
      <c r="J40" s="27">
        <f t="shared" si="0"/>
        <v>0.83997753586962021</v>
      </c>
      <c r="K40" s="27">
        <f t="shared" si="1"/>
        <v>0</v>
      </c>
      <c r="L40" s="28">
        <f t="shared" si="2"/>
        <v>19946061.319999874</v>
      </c>
    </row>
    <row r="41" spans="2:12" ht="20.100000000000001" customHeight="1" x14ac:dyDescent="0.25">
      <c r="B41" s="25" t="s">
        <v>57</v>
      </c>
      <c r="C41" s="26">
        <v>191294556</v>
      </c>
      <c r="D41" s="26">
        <v>227186433</v>
      </c>
      <c r="E41" s="57">
        <v>217790060</v>
      </c>
      <c r="F41" s="57">
        <v>210702726.21000004</v>
      </c>
      <c r="G41" s="26">
        <v>179689059.53000015</v>
      </c>
      <c r="H41" s="26"/>
      <c r="I41" s="27"/>
      <c r="J41" s="27">
        <f t="shared" si="0"/>
        <v>0.82505629288131954</v>
      </c>
      <c r="K41" s="27">
        <f t="shared" si="1"/>
        <v>0</v>
      </c>
      <c r="L41" s="28">
        <f t="shared" si="2"/>
        <v>47497373.46999985</v>
      </c>
    </row>
    <row r="42" spans="2:12" ht="20.100000000000001" customHeight="1" x14ac:dyDescent="0.25">
      <c r="B42" s="25" t="s">
        <v>58</v>
      </c>
      <c r="C42" s="26">
        <v>218824317</v>
      </c>
      <c r="D42" s="26">
        <v>296424383</v>
      </c>
      <c r="E42" s="57">
        <v>283444133</v>
      </c>
      <c r="F42" s="57">
        <v>261694975.16000006</v>
      </c>
      <c r="G42" s="26">
        <v>229293662.01999989</v>
      </c>
      <c r="H42" s="26"/>
      <c r="I42" s="27"/>
      <c r="J42" s="27">
        <f t="shared" si="0"/>
        <v>0.80895540011053924</v>
      </c>
      <c r="K42" s="27">
        <f t="shared" si="1"/>
        <v>0</v>
      </c>
      <c r="L42" s="28">
        <f t="shared" si="2"/>
        <v>67130720.980000108</v>
      </c>
    </row>
    <row r="43" spans="2:12" ht="20.100000000000001" customHeight="1" x14ac:dyDescent="0.25">
      <c r="B43" s="25" t="s">
        <v>59</v>
      </c>
      <c r="C43" s="26">
        <v>262878954</v>
      </c>
      <c r="D43" s="26">
        <v>303690726</v>
      </c>
      <c r="E43" s="57">
        <v>285353364</v>
      </c>
      <c r="F43" s="57">
        <v>273419121.82999992</v>
      </c>
      <c r="G43" s="26">
        <v>231557645.39999965</v>
      </c>
      <c r="H43" s="26"/>
      <c r="I43" s="27"/>
      <c r="J43" s="27">
        <f t="shared" si="0"/>
        <v>0.81147683753957656</v>
      </c>
      <c r="K43" s="27">
        <f t="shared" si="1"/>
        <v>0</v>
      </c>
      <c r="L43" s="28">
        <f t="shared" si="2"/>
        <v>72133080.600000352</v>
      </c>
    </row>
    <row r="44" spans="2:12" ht="20.100000000000001" customHeight="1" x14ac:dyDescent="0.25">
      <c r="B44" s="25" t="s">
        <v>60</v>
      </c>
      <c r="C44" s="26">
        <v>139909967</v>
      </c>
      <c r="D44" s="26">
        <v>161188468</v>
      </c>
      <c r="E44" s="57">
        <v>158513273</v>
      </c>
      <c r="F44" s="57">
        <v>148519174.44000009</v>
      </c>
      <c r="G44" s="26">
        <v>123104250.20000009</v>
      </c>
      <c r="H44" s="26"/>
      <c r="I44" s="27"/>
      <c r="J44" s="27">
        <f t="shared" ref="J44" si="3">IF(ISERROR(+G44/E44)=TRUE,0,++G44/E44)</f>
        <v>0.77661793154696956</v>
      </c>
      <c r="K44" s="27">
        <f t="shared" ref="K44" si="4">IF(ISERROR(+H44/E44)=TRUE,0,++H44/E44)</f>
        <v>0</v>
      </c>
      <c r="L44" s="28">
        <f t="shared" ref="L44" si="5">+D44-G44</f>
        <v>38084217.799999908</v>
      </c>
    </row>
    <row r="45" spans="2:12" ht="20.100000000000001" customHeight="1" x14ac:dyDescent="0.25">
      <c r="B45" s="25" t="s">
        <v>61</v>
      </c>
      <c r="C45" s="26">
        <v>0</v>
      </c>
      <c r="D45" s="26">
        <v>80735983</v>
      </c>
      <c r="E45" s="57">
        <v>80735983</v>
      </c>
      <c r="F45" s="57">
        <v>75344201.180000007</v>
      </c>
      <c r="G45" s="26">
        <v>62688170.609999992</v>
      </c>
      <c r="H45" s="26"/>
      <c r="I45" s="27"/>
      <c r="J45" s="27">
        <f t="shared" si="0"/>
        <v>0.77645887596364549</v>
      </c>
      <c r="K45" s="27">
        <f t="shared" si="1"/>
        <v>0</v>
      </c>
      <c r="L45" s="28">
        <f t="shared" si="2"/>
        <v>18047812.390000008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7183220184</v>
      </c>
      <c r="E46" s="53">
        <f>SUM(E13:E45)</f>
        <v>6699308733</v>
      </c>
      <c r="F46" s="53">
        <f t="shared" si="6"/>
        <v>6332451903.420001</v>
      </c>
      <c r="G46" s="53">
        <f t="shared" si="6"/>
        <v>5323463821.7699995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0.7946288242467836</v>
      </c>
      <c r="K46" s="54">
        <f>IF(ISERROR(+H46/E46)=TRUE,0,++H46/E46)</f>
        <v>0</v>
      </c>
      <c r="L46" s="55">
        <f>SUM(L13:L45)</f>
        <v>1859756362.2299995</v>
      </c>
    </row>
    <row r="47" spans="2:12" x14ac:dyDescent="0.2">
      <c r="B47" s="11" t="s">
        <v>27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OCTUBRE
(4)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24</v>
      </c>
      <c r="C53" s="67">
        <f>+C46/$C$51</f>
        <v>6690.1872210000001</v>
      </c>
      <c r="D53" s="67">
        <f>+D46/$C$51</f>
        <v>7183.2201839999998</v>
      </c>
      <c r="E53" s="33">
        <f>+E46/$C$51</f>
        <v>6699.3087329999998</v>
      </c>
      <c r="F53" s="67">
        <f>+F46/$C$51</f>
        <v>6332.4519034200011</v>
      </c>
      <c r="G53" s="67">
        <f>+G46/$C$51</f>
        <v>5323.4638217699994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11" sqref="E11:E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26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29</v>
      </c>
      <c r="C13" s="8">
        <v>79438689</v>
      </c>
      <c r="D13" s="8">
        <v>79644699</v>
      </c>
      <c r="E13" s="56">
        <v>68839479</v>
      </c>
      <c r="F13" s="56">
        <v>54012589.170000002</v>
      </c>
      <c r="G13" s="8">
        <v>44226577.620000005</v>
      </c>
      <c r="H13" s="8"/>
      <c r="I13" s="12">
        <f>IF(ISERROR(+#REF!/E13)=TRUE,0,++#REF!/E13)</f>
        <v>0</v>
      </c>
      <c r="J13" s="12">
        <f>IF(ISERROR(+G13/E13)=TRUE,0,++G13/E13)</f>
        <v>0.64245950524988726</v>
      </c>
      <c r="K13" s="12">
        <f>IF(ISERROR(+H13/E13)=TRUE,0,++H13/E13)</f>
        <v>0</v>
      </c>
      <c r="L13" s="14">
        <f>+D13-G13</f>
        <v>35418121.379999995</v>
      </c>
    </row>
    <row r="14" spans="1:13" ht="20.100000000000001" customHeight="1" x14ac:dyDescent="0.25">
      <c r="B14" s="7" t="s">
        <v>30</v>
      </c>
      <c r="C14" s="9">
        <v>3051462</v>
      </c>
      <c r="D14" s="9">
        <v>3704612</v>
      </c>
      <c r="E14" s="58">
        <v>1144450</v>
      </c>
      <c r="F14" s="59">
        <v>918094.33</v>
      </c>
      <c r="G14" s="9">
        <v>748317.57000000007</v>
      </c>
      <c r="H14" s="9"/>
      <c r="I14" s="13">
        <f>IF(ISERROR(+#REF!/E14)=TRUE,0,++#REF!/E14)</f>
        <v>0</v>
      </c>
      <c r="J14" s="13">
        <f t="shared" ref="J14:J44" si="0">IF(ISERROR(+G14/E14)=TRUE,0,++G14/E14)</f>
        <v>0.65386654724977067</v>
      </c>
      <c r="K14" s="13">
        <f t="shared" ref="K14:K44" si="1">IF(ISERROR(+H14/E14)=TRUE,0,++H14/E14)</f>
        <v>0</v>
      </c>
      <c r="L14" s="15">
        <f t="shared" ref="L14:L44" si="2">+D14-G14</f>
        <v>2956294.4299999997</v>
      </c>
    </row>
    <row r="15" spans="1:13" ht="20.100000000000001" customHeight="1" x14ac:dyDescent="0.25">
      <c r="B15" s="7" t="s">
        <v>31</v>
      </c>
      <c r="C15" s="9">
        <v>5155243</v>
      </c>
      <c r="D15" s="9">
        <v>5978407</v>
      </c>
      <c r="E15" s="58">
        <v>3281017</v>
      </c>
      <c r="F15" s="59">
        <v>2609340.9300000002</v>
      </c>
      <c r="G15" s="9">
        <v>1987687.9800000002</v>
      </c>
      <c r="H15" s="9"/>
      <c r="I15" s="13"/>
      <c r="J15" s="13">
        <f t="shared" si="0"/>
        <v>0.60581459346294153</v>
      </c>
      <c r="K15" s="13">
        <f t="shared" si="1"/>
        <v>0</v>
      </c>
      <c r="L15" s="15">
        <f t="shared" si="2"/>
        <v>3990719.0199999996</v>
      </c>
    </row>
    <row r="16" spans="1:13" ht="20.100000000000001" customHeight="1" x14ac:dyDescent="0.25">
      <c r="B16" s="7" t="s">
        <v>32</v>
      </c>
      <c r="C16" s="9">
        <v>19759479</v>
      </c>
      <c r="D16" s="9">
        <v>20654206</v>
      </c>
      <c r="E16" s="58">
        <v>10692447</v>
      </c>
      <c r="F16" s="59">
        <v>9434783.3299999982</v>
      </c>
      <c r="G16" s="9">
        <v>7809906.0499999998</v>
      </c>
      <c r="H16" s="9"/>
      <c r="I16" s="13"/>
      <c r="J16" s="13">
        <f t="shared" si="0"/>
        <v>0.73041335159295151</v>
      </c>
      <c r="K16" s="13">
        <f t="shared" si="1"/>
        <v>0</v>
      </c>
      <c r="L16" s="15">
        <f t="shared" si="2"/>
        <v>12844299.949999999</v>
      </c>
    </row>
    <row r="17" spans="2:12" ht="20.100000000000001" customHeight="1" x14ac:dyDescent="0.25">
      <c r="B17" s="7" t="s">
        <v>33</v>
      </c>
      <c r="C17" s="9">
        <v>3548416</v>
      </c>
      <c r="D17" s="9">
        <v>4190047</v>
      </c>
      <c r="E17" s="58">
        <v>2788000</v>
      </c>
      <c r="F17" s="59">
        <v>1399576.7799999998</v>
      </c>
      <c r="G17" s="9">
        <v>1396210.0299999998</v>
      </c>
      <c r="H17" s="9"/>
      <c r="I17" s="13"/>
      <c r="J17" s="13">
        <f t="shared" si="0"/>
        <v>0.50079269368723089</v>
      </c>
      <c r="K17" s="13">
        <f t="shared" si="1"/>
        <v>0</v>
      </c>
      <c r="L17" s="15">
        <f t="shared" si="2"/>
        <v>2793836.97</v>
      </c>
    </row>
    <row r="18" spans="2:12" ht="20.100000000000001" customHeight="1" x14ac:dyDescent="0.25">
      <c r="B18" s="7" t="s">
        <v>34</v>
      </c>
      <c r="C18" s="9">
        <v>15108450</v>
      </c>
      <c r="D18" s="9">
        <v>17923557</v>
      </c>
      <c r="E18" s="58">
        <v>10738277</v>
      </c>
      <c r="F18" s="59">
        <v>10189924.23</v>
      </c>
      <c r="G18" s="9">
        <v>3559834.17</v>
      </c>
      <c r="H18" s="9"/>
      <c r="I18" s="13"/>
      <c r="J18" s="13">
        <f t="shared" si="0"/>
        <v>0.33150887893839953</v>
      </c>
      <c r="K18" s="13">
        <f t="shared" si="1"/>
        <v>0</v>
      </c>
      <c r="L18" s="15">
        <f t="shared" si="2"/>
        <v>14363722.83</v>
      </c>
    </row>
    <row r="19" spans="2:12" ht="20.100000000000001" customHeight="1" x14ac:dyDescent="0.25">
      <c r="B19" s="7" t="s">
        <v>35</v>
      </c>
      <c r="C19" s="9">
        <v>8102244</v>
      </c>
      <c r="D19" s="9">
        <v>9118010</v>
      </c>
      <c r="E19" s="58">
        <v>5181200</v>
      </c>
      <c r="F19" s="59">
        <v>3964819.0700000003</v>
      </c>
      <c r="G19" s="9">
        <v>2848039.88</v>
      </c>
      <c r="H19" s="9"/>
      <c r="I19" s="13"/>
      <c r="J19" s="13">
        <f t="shared" si="0"/>
        <v>0.54968730795954601</v>
      </c>
      <c r="K19" s="13">
        <f t="shared" si="1"/>
        <v>0</v>
      </c>
      <c r="L19" s="15">
        <f t="shared" si="2"/>
        <v>6269970.1200000001</v>
      </c>
    </row>
    <row r="20" spans="2:12" ht="20.100000000000001" customHeight="1" x14ac:dyDescent="0.25">
      <c r="B20" s="7" t="s">
        <v>36</v>
      </c>
      <c r="C20" s="9">
        <v>11854275</v>
      </c>
      <c r="D20" s="9">
        <v>12702208</v>
      </c>
      <c r="E20" s="58">
        <v>4114018</v>
      </c>
      <c r="F20" s="59">
        <v>3625605.7</v>
      </c>
      <c r="G20" s="9">
        <v>3463564.37</v>
      </c>
      <c r="H20" s="9"/>
      <c r="I20" s="13"/>
      <c r="J20" s="13">
        <f t="shared" si="0"/>
        <v>0.84189334368493285</v>
      </c>
      <c r="K20" s="13">
        <f t="shared" si="1"/>
        <v>0</v>
      </c>
      <c r="L20" s="15">
        <f t="shared" si="2"/>
        <v>9238643.629999999</v>
      </c>
    </row>
    <row r="21" spans="2:12" ht="20.100000000000001" customHeight="1" x14ac:dyDescent="0.25">
      <c r="B21" s="7" t="s">
        <v>37</v>
      </c>
      <c r="C21" s="9">
        <v>4500000</v>
      </c>
      <c r="D21" s="9">
        <v>4900539</v>
      </c>
      <c r="E21" s="58">
        <v>4658431</v>
      </c>
      <c r="F21" s="59">
        <v>3731152.4699999997</v>
      </c>
      <c r="G21" s="9">
        <v>3610960.74</v>
      </c>
      <c r="H21" s="9"/>
      <c r="I21" s="13"/>
      <c r="J21" s="13">
        <f t="shared" si="0"/>
        <v>0.7751452667217783</v>
      </c>
      <c r="K21" s="13">
        <f t="shared" si="1"/>
        <v>0</v>
      </c>
      <c r="L21" s="15">
        <f t="shared" si="2"/>
        <v>1289578.2599999998</v>
      </c>
    </row>
    <row r="22" spans="2:12" ht="20.100000000000001" customHeight="1" x14ac:dyDescent="0.25">
      <c r="B22" s="7" t="s">
        <v>38</v>
      </c>
      <c r="C22" s="9">
        <v>4536598</v>
      </c>
      <c r="D22" s="9">
        <v>5796040</v>
      </c>
      <c r="E22" s="58">
        <v>3922507</v>
      </c>
      <c r="F22" s="59">
        <v>3644014.2499999995</v>
      </c>
      <c r="G22" s="9">
        <v>1943482.2299999997</v>
      </c>
      <c r="H22" s="9"/>
      <c r="I22" s="13"/>
      <c r="J22" s="13">
        <f t="shared" si="0"/>
        <v>0.49546941025216773</v>
      </c>
      <c r="K22" s="13">
        <f t="shared" si="1"/>
        <v>0</v>
      </c>
      <c r="L22" s="15">
        <f t="shared" si="2"/>
        <v>3852557.7700000005</v>
      </c>
    </row>
    <row r="23" spans="2:12" ht="20.100000000000001" customHeight="1" x14ac:dyDescent="0.25">
      <c r="B23" s="7" t="s">
        <v>39</v>
      </c>
      <c r="C23" s="9">
        <v>12500000</v>
      </c>
      <c r="D23" s="9">
        <v>16272859</v>
      </c>
      <c r="E23" s="58">
        <v>7239968</v>
      </c>
      <c r="F23" s="59">
        <v>6942653.0300000012</v>
      </c>
      <c r="G23" s="9">
        <v>6720302.5099999998</v>
      </c>
      <c r="H23" s="9"/>
      <c r="I23" s="13"/>
      <c r="J23" s="13">
        <f t="shared" si="0"/>
        <v>0.92822268137096731</v>
      </c>
      <c r="K23" s="13">
        <f t="shared" si="1"/>
        <v>0</v>
      </c>
      <c r="L23" s="15">
        <f t="shared" si="2"/>
        <v>9552556.4900000002</v>
      </c>
    </row>
    <row r="24" spans="2:12" ht="20.100000000000001" customHeight="1" x14ac:dyDescent="0.25">
      <c r="B24" s="7" t="s">
        <v>40</v>
      </c>
      <c r="C24" s="9">
        <v>7560660</v>
      </c>
      <c r="D24" s="9">
        <v>8900534</v>
      </c>
      <c r="E24" s="58">
        <v>4950583</v>
      </c>
      <c r="F24" s="59">
        <v>4818582.21</v>
      </c>
      <c r="G24" s="9">
        <v>3043824.080000001</v>
      </c>
      <c r="H24" s="9"/>
      <c r="I24" s="13"/>
      <c r="J24" s="13">
        <f t="shared" si="0"/>
        <v>0.61484154088518483</v>
      </c>
      <c r="K24" s="13">
        <f t="shared" si="1"/>
        <v>0</v>
      </c>
      <c r="L24" s="15">
        <f t="shared" si="2"/>
        <v>5856709.919999999</v>
      </c>
    </row>
    <row r="25" spans="2:12" ht="20.100000000000001" customHeight="1" x14ac:dyDescent="0.25">
      <c r="B25" s="7" t="s">
        <v>41</v>
      </c>
      <c r="C25" s="9">
        <v>20995704</v>
      </c>
      <c r="D25" s="9">
        <v>20995704</v>
      </c>
      <c r="E25" s="58">
        <v>10166417</v>
      </c>
      <c r="F25" s="59">
        <v>7514185.5499999989</v>
      </c>
      <c r="G25" s="9">
        <v>6809296.0899999999</v>
      </c>
      <c r="H25" s="9"/>
      <c r="I25" s="13"/>
      <c r="J25" s="13">
        <f t="shared" si="0"/>
        <v>0.66978327664505599</v>
      </c>
      <c r="K25" s="13">
        <f t="shared" si="1"/>
        <v>0</v>
      </c>
      <c r="L25" s="15">
        <f t="shared" si="2"/>
        <v>14186407.91</v>
      </c>
    </row>
    <row r="26" spans="2:12" ht="20.100000000000001" customHeight="1" x14ac:dyDescent="0.25">
      <c r="B26" s="7" t="s">
        <v>42</v>
      </c>
      <c r="C26" s="9">
        <v>12500000</v>
      </c>
      <c r="D26" s="9">
        <v>14914687</v>
      </c>
      <c r="E26" s="58">
        <v>8311674</v>
      </c>
      <c r="F26" s="59">
        <v>4514454.8199999994</v>
      </c>
      <c r="G26" s="9">
        <v>4322953.0399999991</v>
      </c>
      <c r="H26" s="9"/>
      <c r="I26" s="13"/>
      <c r="J26" s="13">
        <f t="shared" si="0"/>
        <v>0.52010618318283408</v>
      </c>
      <c r="K26" s="13">
        <f t="shared" si="1"/>
        <v>0</v>
      </c>
      <c r="L26" s="15">
        <f t="shared" si="2"/>
        <v>10591733.960000001</v>
      </c>
    </row>
    <row r="27" spans="2:12" ht="20.100000000000001" customHeight="1" x14ac:dyDescent="0.25">
      <c r="B27" s="7" t="s">
        <v>43</v>
      </c>
      <c r="C27" s="9">
        <v>7693328</v>
      </c>
      <c r="D27" s="9">
        <v>9640622</v>
      </c>
      <c r="E27" s="58">
        <v>5521399</v>
      </c>
      <c r="F27" s="59">
        <v>5275086.34</v>
      </c>
      <c r="G27" s="9">
        <v>5058993.3099999996</v>
      </c>
      <c r="H27" s="9"/>
      <c r="I27" s="13"/>
      <c r="J27" s="13">
        <f t="shared" si="0"/>
        <v>0.9162520785040168</v>
      </c>
      <c r="K27" s="13">
        <f t="shared" si="1"/>
        <v>0</v>
      </c>
      <c r="L27" s="15">
        <f t="shared" si="2"/>
        <v>4581628.6900000004</v>
      </c>
    </row>
    <row r="28" spans="2:12" ht="20.100000000000001" customHeight="1" x14ac:dyDescent="0.25">
      <c r="B28" s="7" t="s">
        <v>44</v>
      </c>
      <c r="C28" s="9">
        <v>10724943</v>
      </c>
      <c r="D28" s="9">
        <v>10724943</v>
      </c>
      <c r="E28" s="58">
        <v>6669117</v>
      </c>
      <c r="F28" s="59">
        <v>4701133.7100000009</v>
      </c>
      <c r="G28" s="9">
        <v>4234381.6100000003</v>
      </c>
      <c r="H28" s="9"/>
      <c r="I28" s="13"/>
      <c r="J28" s="13">
        <f t="shared" si="0"/>
        <v>0.63492387522965943</v>
      </c>
      <c r="K28" s="13">
        <f t="shared" si="1"/>
        <v>0</v>
      </c>
      <c r="L28" s="15">
        <f t="shared" si="2"/>
        <v>6490561.3899999997</v>
      </c>
    </row>
    <row r="29" spans="2:12" ht="20.100000000000001" customHeight="1" x14ac:dyDescent="0.25">
      <c r="B29" s="7" t="s">
        <v>45</v>
      </c>
      <c r="C29" s="9">
        <v>2259976</v>
      </c>
      <c r="D29" s="9">
        <v>2259976</v>
      </c>
      <c r="E29" s="58">
        <v>1039604</v>
      </c>
      <c r="F29" s="59">
        <v>639603.24</v>
      </c>
      <c r="G29" s="9">
        <v>438238.37</v>
      </c>
      <c r="H29" s="9"/>
      <c r="I29" s="13"/>
      <c r="J29" s="13">
        <f t="shared" si="0"/>
        <v>0.4215435588935787</v>
      </c>
      <c r="K29" s="13">
        <f t="shared" si="1"/>
        <v>0</v>
      </c>
      <c r="L29" s="15">
        <f t="shared" si="2"/>
        <v>1821737.63</v>
      </c>
    </row>
    <row r="30" spans="2:12" ht="20.100000000000001" customHeight="1" x14ac:dyDescent="0.25">
      <c r="B30" s="7" t="s">
        <v>46</v>
      </c>
      <c r="C30" s="9">
        <v>3342470</v>
      </c>
      <c r="D30" s="9">
        <v>4574544</v>
      </c>
      <c r="E30" s="58">
        <v>3808056</v>
      </c>
      <c r="F30" s="59">
        <v>3264130.1500000004</v>
      </c>
      <c r="G30" s="9">
        <v>2136894.13</v>
      </c>
      <c r="H30" s="9"/>
      <c r="I30" s="13"/>
      <c r="J30" s="13">
        <f t="shared" si="0"/>
        <v>0.5611509205746974</v>
      </c>
      <c r="K30" s="13">
        <f t="shared" si="1"/>
        <v>0</v>
      </c>
      <c r="L30" s="15">
        <f t="shared" si="2"/>
        <v>2437649.87</v>
      </c>
    </row>
    <row r="31" spans="2:12" ht="20.100000000000001" customHeight="1" x14ac:dyDescent="0.25">
      <c r="B31" s="7" t="s">
        <v>47</v>
      </c>
      <c r="C31" s="9">
        <v>7000000</v>
      </c>
      <c r="D31" s="9">
        <v>8344358</v>
      </c>
      <c r="E31" s="58">
        <v>5305490</v>
      </c>
      <c r="F31" s="59">
        <v>5040289.18</v>
      </c>
      <c r="G31" s="9">
        <v>1984098.1400000004</v>
      </c>
      <c r="H31" s="9"/>
      <c r="I31" s="13"/>
      <c r="J31" s="13">
        <f t="shared" si="0"/>
        <v>0.37397076236125226</v>
      </c>
      <c r="K31" s="13">
        <f t="shared" si="1"/>
        <v>0</v>
      </c>
      <c r="L31" s="15">
        <f t="shared" si="2"/>
        <v>6360259.8599999994</v>
      </c>
    </row>
    <row r="32" spans="2:12" ht="20.100000000000001" customHeight="1" x14ac:dyDescent="0.25">
      <c r="B32" s="7" t="s">
        <v>48</v>
      </c>
      <c r="C32" s="9">
        <v>4000000</v>
      </c>
      <c r="D32" s="9">
        <v>5127153</v>
      </c>
      <c r="E32" s="58">
        <v>2687908</v>
      </c>
      <c r="F32" s="59">
        <v>2653137.5099999998</v>
      </c>
      <c r="G32" s="9">
        <v>1651784.51</v>
      </c>
      <c r="H32" s="9"/>
      <c r="I32" s="13"/>
      <c r="J32" s="13">
        <f t="shared" si="0"/>
        <v>0.6145241987448975</v>
      </c>
      <c r="K32" s="13">
        <f t="shared" si="1"/>
        <v>0</v>
      </c>
      <c r="L32" s="15">
        <f t="shared" si="2"/>
        <v>3475368.49</v>
      </c>
    </row>
    <row r="33" spans="2:12" ht="20.100000000000001" customHeight="1" x14ac:dyDescent="0.25">
      <c r="B33" s="7" t="s">
        <v>49</v>
      </c>
      <c r="C33" s="9">
        <v>3500000</v>
      </c>
      <c r="D33" s="9">
        <v>3593969</v>
      </c>
      <c r="E33" s="58">
        <v>2557208</v>
      </c>
      <c r="F33" s="59">
        <v>1399911.5899999999</v>
      </c>
      <c r="G33" s="9">
        <v>1136158.52</v>
      </c>
      <c r="H33" s="9"/>
      <c r="I33" s="13"/>
      <c r="J33" s="13">
        <f t="shared" si="0"/>
        <v>0.44429648272647354</v>
      </c>
      <c r="K33" s="13">
        <f t="shared" si="1"/>
        <v>0</v>
      </c>
      <c r="L33" s="15">
        <f t="shared" si="2"/>
        <v>2457810.48</v>
      </c>
    </row>
    <row r="34" spans="2:12" ht="20.100000000000001" customHeight="1" x14ac:dyDescent="0.25">
      <c r="B34" s="7" t="s">
        <v>50</v>
      </c>
      <c r="C34" s="9">
        <v>2613060</v>
      </c>
      <c r="D34" s="9">
        <v>3788581</v>
      </c>
      <c r="E34" s="58">
        <v>2531278</v>
      </c>
      <c r="F34" s="59">
        <v>1854502.5400000003</v>
      </c>
      <c r="G34" s="9">
        <v>1625226.8000000003</v>
      </c>
      <c r="H34" s="9"/>
      <c r="I34" s="13"/>
      <c r="J34" s="13">
        <f t="shared" si="0"/>
        <v>0.64205780637290744</v>
      </c>
      <c r="K34" s="13">
        <f t="shared" si="1"/>
        <v>0</v>
      </c>
      <c r="L34" s="15">
        <f t="shared" si="2"/>
        <v>2163354.1999999997</v>
      </c>
    </row>
    <row r="35" spans="2:12" ht="20.100000000000001" customHeight="1" x14ac:dyDescent="0.25">
      <c r="B35" s="7" t="s">
        <v>51</v>
      </c>
      <c r="C35" s="9">
        <v>4563238</v>
      </c>
      <c r="D35" s="9">
        <v>5155230</v>
      </c>
      <c r="E35" s="58">
        <v>1543043</v>
      </c>
      <c r="F35" s="59">
        <v>1430016.71</v>
      </c>
      <c r="G35" s="9">
        <v>873070.37</v>
      </c>
      <c r="H35" s="9"/>
      <c r="I35" s="13"/>
      <c r="J35" s="13">
        <f t="shared" si="0"/>
        <v>0.56581078427496834</v>
      </c>
      <c r="K35" s="13">
        <f t="shared" si="1"/>
        <v>0</v>
      </c>
      <c r="L35" s="15">
        <f t="shared" si="2"/>
        <v>4282159.63</v>
      </c>
    </row>
    <row r="36" spans="2:12" ht="20.100000000000001" customHeight="1" x14ac:dyDescent="0.25">
      <c r="B36" s="7" t="s">
        <v>52</v>
      </c>
      <c r="C36" s="9">
        <v>4000000</v>
      </c>
      <c r="D36" s="9">
        <v>9850785</v>
      </c>
      <c r="E36" s="58">
        <v>9850785</v>
      </c>
      <c r="F36" s="59">
        <v>7253727.3599999975</v>
      </c>
      <c r="G36" s="9">
        <v>6234608.2899999991</v>
      </c>
      <c r="H36" s="9"/>
      <c r="I36" s="13"/>
      <c r="J36" s="13">
        <f t="shared" si="0"/>
        <v>0.63290471673069704</v>
      </c>
      <c r="K36" s="13">
        <f t="shared" si="1"/>
        <v>0</v>
      </c>
      <c r="L36" s="15">
        <f t="shared" si="2"/>
        <v>3616176.7100000009</v>
      </c>
    </row>
    <row r="37" spans="2:12" ht="20.100000000000001" customHeight="1" x14ac:dyDescent="0.25">
      <c r="B37" s="7" t="s">
        <v>53</v>
      </c>
      <c r="C37" s="9">
        <v>1500000</v>
      </c>
      <c r="D37" s="9">
        <v>1500000</v>
      </c>
      <c r="E37" s="58">
        <v>1500000</v>
      </c>
      <c r="F37" s="59">
        <v>1488868.23</v>
      </c>
      <c r="G37" s="9">
        <v>1448350.04</v>
      </c>
      <c r="H37" s="9"/>
      <c r="I37" s="13"/>
      <c r="J37" s="13">
        <f t="shared" si="0"/>
        <v>0.96556669333333334</v>
      </c>
      <c r="K37" s="13">
        <f t="shared" si="1"/>
        <v>0</v>
      </c>
      <c r="L37" s="15">
        <f t="shared" si="2"/>
        <v>51649.959999999963</v>
      </c>
    </row>
    <row r="38" spans="2:12" ht="20.100000000000001" customHeight="1" x14ac:dyDescent="0.25">
      <c r="B38" s="7" t="s">
        <v>54</v>
      </c>
      <c r="C38" s="9">
        <v>8500000</v>
      </c>
      <c r="D38" s="9">
        <v>12599485</v>
      </c>
      <c r="E38" s="58">
        <v>9067958</v>
      </c>
      <c r="F38" s="59">
        <v>8214539.3899999987</v>
      </c>
      <c r="G38" s="9">
        <v>6842633.2400000002</v>
      </c>
      <c r="H38" s="9"/>
      <c r="I38" s="13"/>
      <c r="J38" s="13">
        <f t="shared" si="0"/>
        <v>0.75459472132535244</v>
      </c>
      <c r="K38" s="13">
        <f t="shared" si="1"/>
        <v>0</v>
      </c>
      <c r="L38" s="15">
        <f t="shared" si="2"/>
        <v>5756851.7599999998</v>
      </c>
    </row>
    <row r="39" spans="2:12" ht="20.100000000000001" customHeight="1" x14ac:dyDescent="0.25">
      <c r="B39" s="7" t="s">
        <v>55</v>
      </c>
      <c r="C39" s="9">
        <v>1092476</v>
      </c>
      <c r="D39" s="9">
        <v>1250054</v>
      </c>
      <c r="E39" s="58">
        <v>530421</v>
      </c>
      <c r="F39" s="59">
        <v>480621</v>
      </c>
      <c r="G39" s="9">
        <v>122273</v>
      </c>
      <c r="H39" s="9"/>
      <c r="I39" s="13"/>
      <c r="J39" s="13">
        <f t="shared" si="0"/>
        <v>0.23052066188932943</v>
      </c>
      <c r="K39" s="13">
        <f t="shared" si="1"/>
        <v>0</v>
      </c>
      <c r="L39" s="15">
        <f t="shared" si="2"/>
        <v>1127781</v>
      </c>
    </row>
    <row r="40" spans="2:12" ht="20.100000000000001" customHeight="1" x14ac:dyDescent="0.25">
      <c r="B40" s="7" t="s">
        <v>56</v>
      </c>
      <c r="C40" s="9">
        <v>4000000</v>
      </c>
      <c r="D40" s="9">
        <v>4812583</v>
      </c>
      <c r="E40" s="58">
        <v>3157049</v>
      </c>
      <c r="F40" s="59">
        <v>2118779.5500000003</v>
      </c>
      <c r="G40" s="9">
        <v>1566764.05</v>
      </c>
      <c r="H40" s="9"/>
      <c r="I40" s="13"/>
      <c r="J40" s="13">
        <f t="shared" si="0"/>
        <v>0.49627485984538094</v>
      </c>
      <c r="K40" s="13">
        <f t="shared" si="1"/>
        <v>0</v>
      </c>
      <c r="L40" s="15">
        <f t="shared" si="2"/>
        <v>3245818.95</v>
      </c>
    </row>
    <row r="41" spans="2:12" ht="20.100000000000001" customHeight="1" x14ac:dyDescent="0.25">
      <c r="B41" s="7" t="s">
        <v>57</v>
      </c>
      <c r="C41" s="9">
        <v>7500000</v>
      </c>
      <c r="D41" s="9">
        <v>10954162</v>
      </c>
      <c r="E41" s="58">
        <v>5570962</v>
      </c>
      <c r="F41" s="59">
        <v>5168588.6500000004</v>
      </c>
      <c r="G41" s="9">
        <v>3556232.8499999996</v>
      </c>
      <c r="H41" s="9"/>
      <c r="I41" s="13"/>
      <c r="J41" s="13">
        <f t="shared" si="0"/>
        <v>0.6383516617058238</v>
      </c>
      <c r="K41" s="13">
        <f t="shared" si="1"/>
        <v>0</v>
      </c>
      <c r="L41" s="15">
        <f t="shared" si="2"/>
        <v>7397929.1500000004</v>
      </c>
    </row>
    <row r="42" spans="2:12" ht="20.100000000000001" customHeight="1" x14ac:dyDescent="0.25">
      <c r="B42" s="7" t="s">
        <v>58</v>
      </c>
      <c r="C42" s="9">
        <v>8000000</v>
      </c>
      <c r="D42" s="9">
        <v>8000000</v>
      </c>
      <c r="E42" s="58">
        <v>6748739</v>
      </c>
      <c r="F42" s="59">
        <v>3570002.0300000003</v>
      </c>
      <c r="G42" s="9">
        <v>3007485.46</v>
      </c>
      <c r="H42" s="9"/>
      <c r="I42" s="13"/>
      <c r="J42" s="13">
        <f t="shared" si="0"/>
        <v>0.44563665301028826</v>
      </c>
      <c r="K42" s="13">
        <f t="shared" si="1"/>
        <v>0</v>
      </c>
      <c r="L42" s="15">
        <f t="shared" si="2"/>
        <v>4992514.54</v>
      </c>
    </row>
    <row r="43" spans="2:12" ht="20.100000000000001" customHeight="1" x14ac:dyDescent="0.25">
      <c r="B43" s="7" t="s">
        <v>59</v>
      </c>
      <c r="C43" s="9">
        <v>15000000</v>
      </c>
      <c r="D43" s="9">
        <v>24624452</v>
      </c>
      <c r="E43" s="58">
        <v>13873206</v>
      </c>
      <c r="F43" s="59">
        <v>11789064.610000001</v>
      </c>
      <c r="G43" s="9">
        <v>5162510.1099999994</v>
      </c>
      <c r="H43" s="9"/>
      <c r="I43" s="13"/>
      <c r="J43" s="13">
        <f t="shared" si="0"/>
        <v>0.37212091494929139</v>
      </c>
      <c r="K43" s="13">
        <f t="shared" si="1"/>
        <v>0</v>
      </c>
      <c r="L43" s="15">
        <f t="shared" si="2"/>
        <v>19461941.890000001</v>
      </c>
    </row>
    <row r="44" spans="2:12" ht="20.100000000000001" customHeight="1" x14ac:dyDescent="0.25">
      <c r="B44" s="7" t="s">
        <v>60</v>
      </c>
      <c r="C44" s="9">
        <v>8900000</v>
      </c>
      <c r="D44" s="9">
        <v>10396023</v>
      </c>
      <c r="E44" s="58">
        <v>5418771</v>
      </c>
      <c r="F44" s="59">
        <v>5290986.3099999987</v>
      </c>
      <c r="G44" s="9">
        <v>2831091.41</v>
      </c>
      <c r="H44" s="9"/>
      <c r="I44" s="13"/>
      <c r="J44" s="13">
        <f t="shared" si="0"/>
        <v>0.52246005782492011</v>
      </c>
      <c r="K44" s="13">
        <f t="shared" si="1"/>
        <v>0</v>
      </c>
      <c r="L44" s="15">
        <f t="shared" si="2"/>
        <v>7564931.5899999999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233409462</v>
      </c>
      <c r="F45" s="53">
        <f t="shared" si="3"/>
        <v>188952763.96999997</v>
      </c>
      <c r="G45" s="53">
        <f t="shared" si="3"/>
        <v>142401750.57000002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0.6100941639203985</v>
      </c>
      <c r="K45" s="54">
        <f>IF(ISERROR(+H45/E45)=TRUE,0,++H45/E45)</f>
        <v>0</v>
      </c>
      <c r="L45" s="55">
        <f>SUM(L13:L44)</f>
        <v>220491278.42999998</v>
      </c>
    </row>
    <row r="46" spans="2:12" x14ac:dyDescent="0.2">
      <c r="B46" s="11" t="s">
        <v>27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OCTUBRE
(4)</v>
      </c>
      <c r="K51" s="23"/>
    </row>
    <row r="52" spans="2:11" s="22" customFormat="1" x14ac:dyDescent="0.25">
      <c r="B52" s="22" t="s">
        <v>24</v>
      </c>
      <c r="C52" s="39">
        <f>+C45/$C$50</f>
        <v>312.80071099999998</v>
      </c>
      <c r="D52" s="39">
        <f>+D45/$C$50</f>
        <v>362.89302900000001</v>
      </c>
      <c r="E52" s="39">
        <f>+E45/$C$50</f>
        <v>233.40946199999999</v>
      </c>
      <c r="F52" s="39">
        <f>+F45/$C$50</f>
        <v>188.95276396999998</v>
      </c>
      <c r="G52" s="39">
        <f>+G45/$C$50</f>
        <v>142.40175057000002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45" zoomScaleNormal="145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4.7109375" style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26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29</v>
      </c>
      <c r="C13" s="41">
        <v>0</v>
      </c>
      <c r="D13" s="41">
        <v>59527523</v>
      </c>
      <c r="E13" s="62">
        <v>59527523</v>
      </c>
      <c r="F13" s="62">
        <v>7074748.8299999991</v>
      </c>
      <c r="G13" s="41">
        <v>843040.25</v>
      </c>
      <c r="H13" s="8"/>
      <c r="I13" s="12">
        <f>IF(ISERROR(+#REF!/E13)=TRUE,0,++#REF!/E13)</f>
        <v>0</v>
      </c>
      <c r="J13" s="12">
        <f>IF(ISERROR(+G13/E13)=TRUE,0,++G13/E13)</f>
        <v>1.4162192671783102E-2</v>
      </c>
      <c r="K13" s="12">
        <f>IF(ISERROR(+H13/E13)=TRUE,0,++H13/E13)</f>
        <v>0</v>
      </c>
      <c r="L13" s="14">
        <f>+D13-G13</f>
        <v>58684482.75</v>
      </c>
    </row>
    <row r="14" spans="1:13" ht="20.100000000000001" customHeight="1" x14ac:dyDescent="0.25">
      <c r="B14" s="25" t="s">
        <v>30</v>
      </c>
      <c r="C14" s="42">
        <v>0</v>
      </c>
      <c r="D14" s="42">
        <v>818955</v>
      </c>
      <c r="E14" s="63">
        <v>818955</v>
      </c>
      <c r="F14" s="63">
        <v>816075</v>
      </c>
      <c r="G14" s="42">
        <v>446928</v>
      </c>
      <c r="H14" s="26"/>
      <c r="I14" s="27"/>
      <c r="J14" s="27">
        <f t="shared" ref="J14:J44" si="0">IF(ISERROR(+G14/E14)=TRUE,0,++G14/E14)</f>
        <v>0.54572961884352622</v>
      </c>
      <c r="K14" s="27">
        <f t="shared" ref="K14:K44" si="1">IF(ISERROR(+H14/E14)=TRUE,0,++H14/E14)</f>
        <v>0</v>
      </c>
      <c r="L14" s="28">
        <f t="shared" ref="L14:L44" si="2">+D14-G14</f>
        <v>372027</v>
      </c>
    </row>
    <row r="15" spans="1:13" ht="20.100000000000001" customHeight="1" x14ac:dyDescent="0.25">
      <c r="B15" s="25" t="s">
        <v>31</v>
      </c>
      <c r="C15" s="42">
        <v>0</v>
      </c>
      <c r="D15" s="42">
        <v>1308969</v>
      </c>
      <c r="E15" s="63">
        <v>1308969</v>
      </c>
      <c r="F15" s="63">
        <v>1308969</v>
      </c>
      <c r="G15" s="42">
        <v>1107719.3900000001</v>
      </c>
      <c r="H15" s="26"/>
      <c r="I15" s="27"/>
      <c r="J15" s="27">
        <f t="shared" si="0"/>
        <v>0.84625334137019292</v>
      </c>
      <c r="K15" s="27">
        <f t="shared" si="1"/>
        <v>0</v>
      </c>
      <c r="L15" s="28">
        <f t="shared" si="2"/>
        <v>201249.60999999987</v>
      </c>
    </row>
    <row r="16" spans="1:13" ht="20.100000000000001" customHeight="1" x14ac:dyDescent="0.25">
      <c r="B16" s="25" t="s">
        <v>33</v>
      </c>
      <c r="C16" s="42">
        <v>0</v>
      </c>
      <c r="D16" s="42">
        <v>330255</v>
      </c>
      <c r="E16" s="63">
        <v>330255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330255</v>
      </c>
    </row>
    <row r="17" spans="2:12" ht="20.100000000000001" customHeight="1" x14ac:dyDescent="0.25">
      <c r="B17" s="25" t="s">
        <v>34</v>
      </c>
      <c r="C17" s="42">
        <v>0</v>
      </c>
      <c r="D17" s="42">
        <v>3502750</v>
      </c>
      <c r="E17" s="63">
        <v>3502750</v>
      </c>
      <c r="F17" s="63">
        <v>3502750</v>
      </c>
      <c r="G17" s="42">
        <v>2150237.0499999998</v>
      </c>
      <c r="H17" s="26"/>
      <c r="I17" s="27"/>
      <c r="J17" s="27">
        <f t="shared" si="0"/>
        <v>0.61387111555206619</v>
      </c>
      <c r="K17" s="27">
        <f t="shared" si="1"/>
        <v>0</v>
      </c>
      <c r="L17" s="28">
        <f t="shared" si="2"/>
        <v>1352512.9500000002</v>
      </c>
    </row>
    <row r="18" spans="2:12" ht="20.100000000000001" customHeight="1" x14ac:dyDescent="0.25">
      <c r="B18" s="25" t="s">
        <v>35</v>
      </c>
      <c r="C18" s="42">
        <v>0</v>
      </c>
      <c r="D18" s="42">
        <v>6908723</v>
      </c>
      <c r="E18" s="63">
        <v>6908723</v>
      </c>
      <c r="F18" s="63">
        <v>6908723</v>
      </c>
      <c r="G18" s="42">
        <v>6818797.1399999997</v>
      </c>
      <c r="H18" s="26"/>
      <c r="I18" s="27"/>
      <c r="J18" s="27">
        <f t="shared" si="0"/>
        <v>0.98698372188319028</v>
      </c>
      <c r="K18" s="27">
        <f t="shared" si="1"/>
        <v>0</v>
      </c>
      <c r="L18" s="28">
        <f t="shared" si="2"/>
        <v>89925.860000000335</v>
      </c>
    </row>
    <row r="19" spans="2:12" ht="20.100000000000001" customHeight="1" x14ac:dyDescent="0.25">
      <c r="B19" s="25" t="s">
        <v>36</v>
      </c>
      <c r="C19" s="42">
        <v>0</v>
      </c>
      <c r="D19" s="42">
        <v>9939992</v>
      </c>
      <c r="E19" s="63">
        <v>9939992</v>
      </c>
      <c r="F19" s="63">
        <v>8622434.9100000001</v>
      </c>
      <c r="G19" s="42">
        <v>8602338.2800000012</v>
      </c>
      <c r="H19" s="26"/>
      <c r="I19" s="27"/>
      <c r="J19" s="27">
        <f t="shared" ref="J19" si="6">IF(ISERROR(+G19/E19)=TRUE,0,++G19/E19)</f>
        <v>0.86542708283869862</v>
      </c>
      <c r="K19" s="27">
        <f t="shared" ref="K19" si="7">IF(ISERROR(+H19/E19)=TRUE,0,++H19/E19)</f>
        <v>0</v>
      </c>
      <c r="L19" s="28">
        <f t="shared" ref="L19" si="8">+D19-G19</f>
        <v>1337653.7199999988</v>
      </c>
    </row>
    <row r="20" spans="2:12" ht="20.100000000000001" customHeight="1" x14ac:dyDescent="0.25">
      <c r="B20" s="25" t="s">
        <v>37</v>
      </c>
      <c r="C20" s="42">
        <v>0</v>
      </c>
      <c r="D20" s="42">
        <v>1740641</v>
      </c>
      <c r="E20" s="63">
        <v>1740641</v>
      </c>
      <c r="F20" s="63">
        <v>1740641</v>
      </c>
      <c r="G20" s="42">
        <v>1016223</v>
      </c>
      <c r="H20" s="26"/>
      <c r="I20" s="27"/>
      <c r="J20" s="27">
        <f t="shared" si="0"/>
        <v>0.58382113255978685</v>
      </c>
      <c r="K20" s="27">
        <f t="shared" si="1"/>
        <v>0</v>
      </c>
      <c r="L20" s="28">
        <f t="shared" si="2"/>
        <v>724418</v>
      </c>
    </row>
    <row r="21" spans="2:12" ht="20.100000000000001" customHeight="1" x14ac:dyDescent="0.25">
      <c r="B21" s="25" t="s">
        <v>38</v>
      </c>
      <c r="C21" s="42">
        <v>0</v>
      </c>
      <c r="D21" s="42">
        <v>4111353</v>
      </c>
      <c r="E21" s="63">
        <v>4111353</v>
      </c>
      <c r="F21" s="63">
        <v>3245606</v>
      </c>
      <c r="G21" s="42">
        <v>2866635.91</v>
      </c>
      <c r="H21" s="26"/>
      <c r="I21" s="27"/>
      <c r="J21" s="27">
        <f t="shared" si="0"/>
        <v>0.6972487913346288</v>
      </c>
      <c r="K21" s="27">
        <f t="shared" si="1"/>
        <v>0</v>
      </c>
      <c r="L21" s="28">
        <f t="shared" si="2"/>
        <v>1244717.0899999999</v>
      </c>
    </row>
    <row r="22" spans="2:12" ht="20.100000000000001" customHeight="1" x14ac:dyDescent="0.25">
      <c r="B22" s="25" t="s">
        <v>39</v>
      </c>
      <c r="C22" s="42">
        <v>0</v>
      </c>
      <c r="D22" s="42">
        <v>10330727</v>
      </c>
      <c r="E22" s="63">
        <v>10330727</v>
      </c>
      <c r="F22" s="63">
        <v>10330727</v>
      </c>
      <c r="G22" s="42">
        <v>7976521.6800000016</v>
      </c>
      <c r="H22" s="26"/>
      <c r="I22" s="27"/>
      <c r="J22" s="27">
        <f t="shared" si="0"/>
        <v>0.77211620053458019</v>
      </c>
      <c r="K22" s="27">
        <f t="shared" si="1"/>
        <v>0</v>
      </c>
      <c r="L22" s="28">
        <f t="shared" si="2"/>
        <v>2354205.3199999984</v>
      </c>
    </row>
    <row r="23" spans="2:12" ht="20.100000000000001" customHeight="1" x14ac:dyDescent="0.25">
      <c r="B23" s="25" t="s">
        <v>40</v>
      </c>
      <c r="C23" s="42">
        <v>0</v>
      </c>
      <c r="D23" s="42">
        <v>6710489</v>
      </c>
      <c r="E23" s="63">
        <v>6710489</v>
      </c>
      <c r="F23" s="63">
        <v>6710489</v>
      </c>
      <c r="G23" s="42">
        <v>5448518</v>
      </c>
      <c r="H23" s="26"/>
      <c r="I23" s="27"/>
      <c r="J23" s="27">
        <f t="shared" si="0"/>
        <v>0.81194053071244132</v>
      </c>
      <c r="K23" s="27">
        <f t="shared" si="1"/>
        <v>0</v>
      </c>
      <c r="L23" s="28">
        <f t="shared" si="2"/>
        <v>1261971</v>
      </c>
    </row>
    <row r="24" spans="2:12" ht="20.100000000000001" customHeight="1" x14ac:dyDescent="0.25">
      <c r="B24" s="25" t="s">
        <v>41</v>
      </c>
      <c r="C24" s="42">
        <v>0</v>
      </c>
      <c r="D24" s="42">
        <v>15680778</v>
      </c>
      <c r="E24" s="63">
        <v>15680778</v>
      </c>
      <c r="F24" s="63">
        <v>15680778</v>
      </c>
      <c r="G24" s="42">
        <v>10514160.59</v>
      </c>
      <c r="H24" s="26"/>
      <c r="I24" s="27"/>
      <c r="J24" s="27">
        <f t="shared" si="0"/>
        <v>0.67051268693428345</v>
      </c>
      <c r="K24" s="27">
        <f t="shared" si="1"/>
        <v>0</v>
      </c>
      <c r="L24" s="28">
        <f t="shared" si="2"/>
        <v>5166617.41</v>
      </c>
    </row>
    <row r="25" spans="2:12" ht="20.100000000000001" customHeight="1" x14ac:dyDescent="0.25">
      <c r="B25" s="25" t="s">
        <v>42</v>
      </c>
      <c r="C25" s="42">
        <v>0</v>
      </c>
      <c r="D25" s="42">
        <v>12916994</v>
      </c>
      <c r="E25" s="63">
        <v>12916994</v>
      </c>
      <c r="F25" s="63">
        <v>12916370</v>
      </c>
      <c r="G25" s="42">
        <v>9301782.4799999986</v>
      </c>
      <c r="H25" s="26"/>
      <c r="I25" s="27"/>
      <c r="J25" s="27">
        <f t="shared" si="0"/>
        <v>0.72011974922338728</v>
      </c>
      <c r="K25" s="27">
        <f t="shared" si="1"/>
        <v>0</v>
      </c>
      <c r="L25" s="28">
        <f t="shared" si="2"/>
        <v>3615211.5200000014</v>
      </c>
    </row>
    <row r="26" spans="2:12" ht="20.100000000000001" customHeight="1" x14ac:dyDescent="0.25">
      <c r="B26" s="25" t="s">
        <v>43</v>
      </c>
      <c r="C26" s="42">
        <v>0</v>
      </c>
      <c r="D26" s="42">
        <v>5392705</v>
      </c>
      <c r="E26" s="63">
        <v>5392705</v>
      </c>
      <c r="F26" s="63">
        <v>4564923.42</v>
      </c>
      <c r="G26" s="42">
        <v>3648171.13</v>
      </c>
      <c r="H26" s="26"/>
      <c r="I26" s="27"/>
      <c r="J26" s="27">
        <f t="shared" si="0"/>
        <v>0.6765011492377202</v>
      </c>
      <c r="K26" s="27">
        <f t="shared" si="1"/>
        <v>0</v>
      </c>
      <c r="L26" s="28">
        <f t="shared" si="2"/>
        <v>1744533.87</v>
      </c>
    </row>
    <row r="27" spans="2:12" ht="20.100000000000001" customHeight="1" x14ac:dyDescent="0.25">
      <c r="B27" s="25" t="s">
        <v>44</v>
      </c>
      <c r="C27" s="42">
        <v>0</v>
      </c>
      <c r="D27" s="42">
        <v>2993796</v>
      </c>
      <c r="E27" s="63">
        <v>2993796</v>
      </c>
      <c r="F27" s="63">
        <v>2993796</v>
      </c>
      <c r="G27" s="42">
        <v>2363114.6800000002</v>
      </c>
      <c r="H27" s="26"/>
      <c r="I27" s="27"/>
      <c r="J27" s="27">
        <f t="shared" si="0"/>
        <v>0.7893372427513432</v>
      </c>
      <c r="K27" s="27">
        <f t="shared" si="1"/>
        <v>0</v>
      </c>
      <c r="L27" s="28">
        <f t="shared" si="2"/>
        <v>630681.31999999983</v>
      </c>
    </row>
    <row r="28" spans="2:12" ht="20.100000000000001" customHeight="1" x14ac:dyDescent="0.25">
      <c r="B28" s="25" t="s">
        <v>45</v>
      </c>
      <c r="C28" s="42">
        <v>0</v>
      </c>
      <c r="D28" s="42">
        <v>1870776</v>
      </c>
      <c r="E28" s="63">
        <v>1870776</v>
      </c>
      <c r="F28" s="63">
        <v>1870776</v>
      </c>
      <c r="G28" s="42">
        <v>1346963</v>
      </c>
      <c r="H28" s="26"/>
      <c r="I28" s="27"/>
      <c r="J28" s="27">
        <f t="shared" si="0"/>
        <v>0.72000228782066911</v>
      </c>
      <c r="K28" s="27">
        <f t="shared" si="1"/>
        <v>0</v>
      </c>
      <c r="L28" s="28">
        <f t="shared" si="2"/>
        <v>523813</v>
      </c>
    </row>
    <row r="29" spans="2:12" ht="20.100000000000001" customHeight="1" x14ac:dyDescent="0.25">
      <c r="B29" s="25" t="s">
        <v>46</v>
      </c>
      <c r="C29" s="42">
        <v>0</v>
      </c>
      <c r="D29" s="42">
        <v>946872</v>
      </c>
      <c r="E29" s="63">
        <v>946872</v>
      </c>
      <c r="F29" s="63">
        <v>946871.6</v>
      </c>
      <c r="G29" s="42">
        <v>757942.51</v>
      </c>
      <c r="H29" s="26"/>
      <c r="I29" s="27"/>
      <c r="J29" s="27">
        <f t="shared" si="0"/>
        <v>0.80046987343590259</v>
      </c>
      <c r="K29" s="27">
        <f t="shared" si="1"/>
        <v>0</v>
      </c>
      <c r="L29" s="28">
        <f t="shared" si="2"/>
        <v>188929.49</v>
      </c>
    </row>
    <row r="30" spans="2:12" ht="20.100000000000001" customHeight="1" x14ac:dyDescent="0.25">
      <c r="B30" s="25" t="s">
        <v>47</v>
      </c>
      <c r="C30" s="42">
        <v>0</v>
      </c>
      <c r="D30" s="42">
        <v>2812398</v>
      </c>
      <c r="E30" s="63">
        <v>2812398</v>
      </c>
      <c r="F30" s="63">
        <v>2812398</v>
      </c>
      <c r="G30" s="42">
        <v>2678691.2000000002</v>
      </c>
      <c r="H30" s="26"/>
      <c r="I30" s="27"/>
      <c r="J30" s="27">
        <f t="shared" si="0"/>
        <v>0.95245808025748857</v>
      </c>
      <c r="K30" s="27">
        <f t="shared" si="1"/>
        <v>0</v>
      </c>
      <c r="L30" s="28">
        <f t="shared" si="2"/>
        <v>133706.79999999981</v>
      </c>
    </row>
    <row r="31" spans="2:12" ht="20.100000000000001" customHeight="1" x14ac:dyDescent="0.25">
      <c r="B31" s="25" t="s">
        <v>48</v>
      </c>
      <c r="C31" s="42">
        <v>0</v>
      </c>
      <c r="D31" s="42">
        <v>3201280</v>
      </c>
      <c r="E31" s="63">
        <v>3201280</v>
      </c>
      <c r="F31" s="63">
        <v>2223539.0499999998</v>
      </c>
      <c r="G31" s="42">
        <v>1866024.94</v>
      </c>
      <c r="H31" s="26"/>
      <c r="I31" s="27"/>
      <c r="J31" s="27">
        <f t="shared" si="0"/>
        <v>0.58289963389644139</v>
      </c>
      <c r="K31" s="27">
        <f t="shared" si="1"/>
        <v>0</v>
      </c>
      <c r="L31" s="28">
        <f t="shared" si="2"/>
        <v>1335255.06</v>
      </c>
    </row>
    <row r="32" spans="2:12" ht="20.100000000000001" customHeight="1" x14ac:dyDescent="0.25">
      <c r="B32" s="25" t="s">
        <v>49</v>
      </c>
      <c r="C32" s="42">
        <v>0</v>
      </c>
      <c r="D32" s="42">
        <v>1130110</v>
      </c>
      <c r="E32" s="63">
        <v>1130110</v>
      </c>
      <c r="F32" s="63">
        <v>1130110</v>
      </c>
      <c r="G32" s="42">
        <v>671941.35</v>
      </c>
      <c r="H32" s="26"/>
      <c r="I32" s="27"/>
      <c r="J32" s="27">
        <f t="shared" si="0"/>
        <v>0.59458048331578339</v>
      </c>
      <c r="K32" s="27">
        <f t="shared" si="1"/>
        <v>0</v>
      </c>
      <c r="L32" s="28">
        <f t="shared" si="2"/>
        <v>458168.65</v>
      </c>
    </row>
    <row r="33" spans="2:12" ht="20.100000000000001" customHeight="1" x14ac:dyDescent="0.25">
      <c r="B33" s="25" t="s">
        <v>50</v>
      </c>
      <c r="C33" s="42">
        <v>0</v>
      </c>
      <c r="D33" s="42">
        <v>6311769</v>
      </c>
      <c r="E33" s="63">
        <v>6311769</v>
      </c>
      <c r="F33" s="63">
        <v>4630182.1099999994</v>
      </c>
      <c r="G33" s="42">
        <v>4630182.1099999994</v>
      </c>
      <c r="H33" s="26"/>
      <c r="I33" s="27"/>
      <c r="J33" s="27">
        <f t="shared" si="0"/>
        <v>0.73357914556125225</v>
      </c>
      <c r="K33" s="27">
        <f t="shared" si="1"/>
        <v>0</v>
      </c>
      <c r="L33" s="28">
        <f t="shared" si="2"/>
        <v>1681586.8900000006</v>
      </c>
    </row>
    <row r="34" spans="2:12" ht="20.100000000000001" customHeight="1" x14ac:dyDescent="0.25">
      <c r="B34" s="25" t="s">
        <v>51</v>
      </c>
      <c r="C34" s="42">
        <v>0</v>
      </c>
      <c r="D34" s="42">
        <v>2090346</v>
      </c>
      <c r="E34" s="63">
        <v>2090346</v>
      </c>
      <c r="F34" s="63">
        <v>2090346</v>
      </c>
      <c r="G34" s="42">
        <v>971574.41999999993</v>
      </c>
      <c r="H34" s="26"/>
      <c r="I34" s="27"/>
      <c r="J34" s="27">
        <f t="shared" si="0"/>
        <v>0.46479119724677154</v>
      </c>
      <c r="K34" s="27">
        <f t="shared" si="1"/>
        <v>0</v>
      </c>
      <c r="L34" s="28">
        <f t="shared" si="2"/>
        <v>1118771.58</v>
      </c>
    </row>
    <row r="35" spans="2:12" ht="20.100000000000001" customHeight="1" x14ac:dyDescent="0.25">
      <c r="B35" s="25" t="s">
        <v>52</v>
      </c>
      <c r="C35" s="42">
        <v>0</v>
      </c>
      <c r="D35" s="42">
        <v>1020594711</v>
      </c>
      <c r="E35" s="63">
        <v>1020594711</v>
      </c>
      <c r="F35" s="63">
        <v>558435749.40999997</v>
      </c>
      <c r="G35" s="42">
        <v>449801546.88</v>
      </c>
      <c r="H35" s="26"/>
      <c r="I35" s="27"/>
      <c r="J35" s="27">
        <f t="shared" si="0"/>
        <v>0.44072494402726725</v>
      </c>
      <c r="K35" s="27">
        <f t="shared" si="1"/>
        <v>0</v>
      </c>
      <c r="L35" s="28">
        <f t="shared" si="2"/>
        <v>570793164.12</v>
      </c>
    </row>
    <row r="36" spans="2:12" ht="20.100000000000001" customHeight="1" x14ac:dyDescent="0.25">
      <c r="B36" s="25" t="s">
        <v>53</v>
      </c>
      <c r="C36" s="42">
        <v>153071449</v>
      </c>
      <c r="D36" s="42">
        <v>339344030</v>
      </c>
      <c r="E36" s="63">
        <v>339344030</v>
      </c>
      <c r="F36" s="63">
        <v>18721808.289999999</v>
      </c>
      <c r="G36" s="42">
        <v>10172369.26</v>
      </c>
      <c r="H36" s="26"/>
      <c r="I36" s="27"/>
      <c r="J36" s="27">
        <f t="shared" si="0"/>
        <v>2.9976567614877443E-2</v>
      </c>
      <c r="K36" s="27">
        <f t="shared" si="1"/>
        <v>0</v>
      </c>
      <c r="L36" s="28">
        <f t="shared" si="2"/>
        <v>329171660.74000001</v>
      </c>
    </row>
    <row r="37" spans="2:12" ht="20.100000000000001" customHeight="1" x14ac:dyDescent="0.25">
      <c r="B37" s="25" t="s">
        <v>54</v>
      </c>
      <c r="C37" s="42">
        <v>0</v>
      </c>
      <c r="D37" s="42">
        <v>6886599</v>
      </c>
      <c r="E37" s="63">
        <v>6886599</v>
      </c>
      <c r="F37" s="63">
        <v>6886599</v>
      </c>
      <c r="G37" s="42">
        <v>5713257.6900000004</v>
      </c>
      <c r="H37" s="26"/>
      <c r="I37" s="27"/>
      <c r="J37" s="27">
        <f t="shared" si="0"/>
        <v>0.82961962646583609</v>
      </c>
      <c r="K37" s="27">
        <f t="shared" si="1"/>
        <v>0</v>
      </c>
      <c r="L37" s="28">
        <f t="shared" si="2"/>
        <v>1173341.3099999996</v>
      </c>
    </row>
    <row r="38" spans="2:12" ht="20.100000000000001" customHeight="1" x14ac:dyDescent="0.25">
      <c r="B38" s="25" t="s">
        <v>55</v>
      </c>
      <c r="C38" s="42">
        <v>0</v>
      </c>
      <c r="D38" s="42">
        <v>1120197</v>
      </c>
      <c r="E38" s="63">
        <v>1120197</v>
      </c>
      <c r="F38" s="63">
        <v>977671.4</v>
      </c>
      <c r="G38" s="42">
        <v>977670.65</v>
      </c>
      <c r="H38" s="26"/>
      <c r="I38" s="27"/>
      <c r="J38" s="13">
        <f t="shared" si="0"/>
        <v>0.87276670978408266</v>
      </c>
      <c r="K38" s="13">
        <f t="shared" si="1"/>
        <v>0</v>
      </c>
      <c r="L38" s="15">
        <f t="shared" si="2"/>
        <v>142526.34999999998</v>
      </c>
    </row>
    <row r="39" spans="2:12" ht="20.100000000000001" customHeight="1" x14ac:dyDescent="0.25">
      <c r="B39" s="25" t="s">
        <v>56</v>
      </c>
      <c r="C39" s="42">
        <v>0</v>
      </c>
      <c r="D39" s="42">
        <v>27933674</v>
      </c>
      <c r="E39" s="63">
        <v>27933674</v>
      </c>
      <c r="F39" s="63">
        <v>27933674</v>
      </c>
      <c r="G39" s="42">
        <v>21465560.110000003</v>
      </c>
      <c r="H39" s="26"/>
      <c r="I39" s="27"/>
      <c r="J39" s="13">
        <f t="shared" si="0"/>
        <v>0.76844743408976579</v>
      </c>
      <c r="K39" s="13">
        <f t="shared" si="1"/>
        <v>0</v>
      </c>
      <c r="L39" s="15">
        <f t="shared" si="2"/>
        <v>6468113.8899999969</v>
      </c>
    </row>
    <row r="40" spans="2:12" ht="20.100000000000001" customHeight="1" x14ac:dyDescent="0.25">
      <c r="B40" s="25" t="s">
        <v>57</v>
      </c>
      <c r="C40" s="42">
        <v>0</v>
      </c>
      <c r="D40" s="42">
        <v>7979743</v>
      </c>
      <c r="E40" s="63">
        <v>7979743</v>
      </c>
      <c r="F40" s="63">
        <v>7979743</v>
      </c>
      <c r="G40" s="42">
        <v>5408275.2200000007</v>
      </c>
      <c r="H40" s="26"/>
      <c r="I40" s="27"/>
      <c r="J40" s="13">
        <f t="shared" ref="J40:J41" si="9">IF(ISERROR(+G40/E40)=TRUE,0,++G40/E40)</f>
        <v>0.67775055161550946</v>
      </c>
      <c r="K40" s="13">
        <f t="shared" ref="K40:K41" si="10">IF(ISERROR(+H40/E40)=TRUE,0,++H40/E40)</f>
        <v>0</v>
      </c>
      <c r="L40" s="15">
        <f t="shared" ref="L40:L41" si="11">+D40-G40</f>
        <v>2571467.7799999993</v>
      </c>
    </row>
    <row r="41" spans="2:12" ht="20.100000000000001" customHeight="1" x14ac:dyDescent="0.25">
      <c r="B41" s="25" t="s">
        <v>58</v>
      </c>
      <c r="C41" s="42">
        <v>0</v>
      </c>
      <c r="D41" s="42">
        <v>13173138</v>
      </c>
      <c r="E41" s="63">
        <v>13173138</v>
      </c>
      <c r="F41" s="63">
        <v>10216052</v>
      </c>
      <c r="G41" s="42">
        <v>9844715.1600000001</v>
      </c>
      <c r="H41" s="26"/>
      <c r="I41" s="27"/>
      <c r="J41" s="13">
        <f t="shared" si="9"/>
        <v>0.74733257633830297</v>
      </c>
      <c r="K41" s="13">
        <f t="shared" si="10"/>
        <v>0</v>
      </c>
      <c r="L41" s="15">
        <f t="shared" si="11"/>
        <v>3328422.84</v>
      </c>
    </row>
    <row r="42" spans="2:12" ht="20.100000000000001" customHeight="1" x14ac:dyDescent="0.25">
      <c r="B42" s="25" t="s">
        <v>59</v>
      </c>
      <c r="C42" s="42">
        <v>0</v>
      </c>
      <c r="D42" s="42">
        <v>9691667</v>
      </c>
      <c r="E42" s="63">
        <v>9691667</v>
      </c>
      <c r="F42" s="63">
        <v>9623852.1999999993</v>
      </c>
      <c r="G42" s="42">
        <v>6517089.4900000002</v>
      </c>
      <c r="H42" s="26"/>
      <c r="I42" s="27"/>
      <c r="J42" s="13">
        <f t="shared" si="0"/>
        <v>0.6724425725729124</v>
      </c>
      <c r="K42" s="13">
        <f t="shared" si="1"/>
        <v>0</v>
      </c>
      <c r="L42" s="15">
        <f t="shared" si="2"/>
        <v>3174577.51</v>
      </c>
    </row>
    <row r="43" spans="2:12" ht="20.100000000000001" customHeight="1" x14ac:dyDescent="0.25">
      <c r="B43" s="7" t="s">
        <v>60</v>
      </c>
      <c r="C43" s="43">
        <v>0</v>
      </c>
      <c r="D43" s="42">
        <v>5294879</v>
      </c>
      <c r="E43" s="63">
        <v>5294879</v>
      </c>
      <c r="F43" s="64">
        <v>5294879</v>
      </c>
      <c r="G43" s="43">
        <v>3000293.43</v>
      </c>
      <c r="H43" s="9"/>
      <c r="I43" s="13"/>
      <c r="J43" s="13">
        <f t="shared" si="0"/>
        <v>0.56664060311859821</v>
      </c>
      <c r="K43" s="13">
        <f t="shared" si="1"/>
        <v>0</v>
      </c>
      <c r="L43" s="15">
        <f t="shared" si="2"/>
        <v>2294585.5699999998</v>
      </c>
    </row>
    <row r="44" spans="2:12" ht="20.100000000000001" customHeight="1" x14ac:dyDescent="0.25">
      <c r="B44" s="7" t="s">
        <v>61</v>
      </c>
      <c r="C44" s="43">
        <v>0</v>
      </c>
      <c r="D44" s="43">
        <v>22812074</v>
      </c>
      <c r="E44" s="64">
        <v>22812074</v>
      </c>
      <c r="F44" s="64">
        <v>22763717.93</v>
      </c>
      <c r="G44" s="43">
        <v>17950094.350000001</v>
      </c>
      <c r="H44" s="9"/>
      <c r="I44" s="13">
        <f>IF(ISERROR(+#REF!/E44)=TRUE,0,++#REF!/E44)</f>
        <v>0</v>
      </c>
      <c r="J44" s="13">
        <f t="shared" si="0"/>
        <v>0.78686814491308421</v>
      </c>
      <c r="K44" s="13">
        <f t="shared" si="1"/>
        <v>0</v>
      </c>
      <c r="L44" s="15">
        <f t="shared" si="2"/>
        <v>4861979.6499999985</v>
      </c>
    </row>
    <row r="45" spans="2:12" ht="23.25" customHeight="1" x14ac:dyDescent="0.25">
      <c r="B45" s="52" t="s">
        <v>4</v>
      </c>
      <c r="C45" s="65">
        <f t="shared" ref="C45:H45" si="12">SUM(C13:C44)</f>
        <v>153071449</v>
      </c>
      <c r="D45" s="65">
        <f t="shared" si="12"/>
        <v>1615408913</v>
      </c>
      <c r="E45" s="65">
        <f t="shared" si="12"/>
        <v>1615408913</v>
      </c>
      <c r="F45" s="65">
        <f t="shared" si="12"/>
        <v>770955000.14999986</v>
      </c>
      <c r="G45" s="65">
        <f t="shared" si="12"/>
        <v>606878379.35000002</v>
      </c>
      <c r="H45" s="53">
        <f t="shared" si="12"/>
        <v>0</v>
      </c>
      <c r="I45" s="54">
        <f>IF(ISERROR(+#REF!/E45)=TRUE,0,++#REF!/E45)</f>
        <v>0</v>
      </c>
      <c r="J45" s="54">
        <f>IF(ISERROR(+G45/E45)=TRUE,0,++G45/E45)</f>
        <v>0.37568096502758369</v>
      </c>
      <c r="K45" s="54">
        <f>IF(ISERROR(+H45/E45)=TRUE,0,++H45/E45)</f>
        <v>0</v>
      </c>
      <c r="L45" s="55">
        <f>SUM(L13:L44)</f>
        <v>1008530533.65</v>
      </c>
    </row>
    <row r="46" spans="2:12" x14ac:dyDescent="0.2">
      <c r="B46" s="11" t="s">
        <v>27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25</v>
      </c>
      <c r="G51" s="31" t="str">
        <f>MID(G11,1,25)</f>
        <v>DEVENGADO
A OCTUBRE
(4)</v>
      </c>
      <c r="K51" s="23"/>
    </row>
    <row r="52" spans="2:11" s="22" customFormat="1" x14ac:dyDescent="0.25">
      <c r="B52" s="22" t="s">
        <v>24</v>
      </c>
      <c r="C52" s="39">
        <f>+C45/$B$50</f>
        <v>153.071449</v>
      </c>
      <c r="D52" s="39">
        <f t="shared" ref="D52:G52" si="13">+D45/$B$50</f>
        <v>1615.408913</v>
      </c>
      <c r="E52" s="39">
        <f t="shared" si="13"/>
        <v>1615.408913</v>
      </c>
      <c r="F52" s="39">
        <f t="shared" si="13"/>
        <v>770.95500014999982</v>
      </c>
      <c r="G52" s="39">
        <f t="shared" si="13"/>
        <v>606.87837935000005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40" sqref="E40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26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29</v>
      </c>
      <c r="C13" s="44">
        <v>0</v>
      </c>
      <c r="D13" s="44">
        <v>9047622</v>
      </c>
      <c r="E13" s="60">
        <v>9015372</v>
      </c>
      <c r="F13" s="60">
        <v>5646491.5999999996</v>
      </c>
      <c r="G13" s="41">
        <v>3241770.14</v>
      </c>
      <c r="H13" s="8"/>
      <c r="I13" s="12">
        <f>IF(ISERROR(+#REF!/E13)=TRUE,0,++#REF!/E13)</f>
        <v>0</v>
      </c>
      <c r="J13" s="12">
        <f>IF(ISERROR(+G13/E13)=TRUE,0,++G13/E13)</f>
        <v>0.35958251528611357</v>
      </c>
      <c r="K13" s="12">
        <f>IF(ISERROR(+H13/E13)=TRUE,0,++H13/E13)</f>
        <v>0</v>
      </c>
      <c r="L13" s="14">
        <f>+D13-G13</f>
        <v>5805851.8599999994</v>
      </c>
    </row>
    <row r="14" spans="1:13" ht="20.100000000000001" customHeight="1" x14ac:dyDescent="0.25">
      <c r="B14" s="29" t="s">
        <v>30</v>
      </c>
      <c r="C14" s="45">
        <v>0</v>
      </c>
      <c r="D14" s="45">
        <v>4835925</v>
      </c>
      <c r="E14" s="61">
        <v>4835925</v>
      </c>
      <c r="F14" s="61">
        <v>2453768.2000000002</v>
      </c>
      <c r="G14" s="42">
        <v>1954884.0200000003</v>
      </c>
      <c r="H14" s="26"/>
      <c r="I14" s="27"/>
      <c r="J14" s="27">
        <f t="shared" ref="J14:J44" si="0">IF(ISERROR(+G14/E14)=TRUE,0,++G14/E14)</f>
        <v>0.40424200540744537</v>
      </c>
      <c r="K14" s="27">
        <f t="shared" ref="K14:K44" si="1">IF(ISERROR(+H14/E14)=TRUE,0,++H14/E14)</f>
        <v>0</v>
      </c>
      <c r="L14" s="28">
        <f t="shared" ref="L14:L44" si="2">+D14-G14</f>
        <v>2881040.9799999995</v>
      </c>
    </row>
    <row r="15" spans="1:13" ht="20.100000000000001" customHeight="1" x14ac:dyDescent="0.25">
      <c r="B15" s="29" t="s">
        <v>31</v>
      </c>
      <c r="C15" s="45">
        <v>0</v>
      </c>
      <c r="D15" s="45">
        <v>17226085</v>
      </c>
      <c r="E15" s="61">
        <v>17217085</v>
      </c>
      <c r="F15" s="61">
        <v>9060673.5600000005</v>
      </c>
      <c r="G15" s="42">
        <v>7149073.5200000014</v>
      </c>
      <c r="H15" s="26"/>
      <c r="I15" s="27"/>
      <c r="J15" s="27">
        <f t="shared" si="0"/>
        <v>0.41523135420426871</v>
      </c>
      <c r="K15" s="27">
        <f t="shared" si="1"/>
        <v>0</v>
      </c>
      <c r="L15" s="28">
        <f t="shared" si="2"/>
        <v>10077011.479999999</v>
      </c>
    </row>
    <row r="16" spans="1:13" ht="20.100000000000001" customHeight="1" x14ac:dyDescent="0.25">
      <c r="B16" s="29" t="s">
        <v>32</v>
      </c>
      <c r="C16" s="45">
        <v>0</v>
      </c>
      <c r="D16" s="45">
        <v>12817973</v>
      </c>
      <c r="E16" s="61">
        <v>11958469</v>
      </c>
      <c r="F16" s="61">
        <v>10284489.76</v>
      </c>
      <c r="G16" s="42">
        <v>7304808.8000000007</v>
      </c>
      <c r="H16" s="26"/>
      <c r="I16" s="27"/>
      <c r="J16" s="27">
        <f t="shared" si="0"/>
        <v>0.6108481612487352</v>
      </c>
      <c r="K16" s="27">
        <f t="shared" si="1"/>
        <v>0</v>
      </c>
      <c r="L16" s="28">
        <f t="shared" si="2"/>
        <v>5513164.1999999993</v>
      </c>
    </row>
    <row r="17" spans="2:12" ht="20.100000000000001" customHeight="1" x14ac:dyDescent="0.25">
      <c r="B17" s="29" t="s">
        <v>33</v>
      </c>
      <c r="C17" s="45">
        <v>0</v>
      </c>
      <c r="D17" s="45">
        <v>3321256</v>
      </c>
      <c r="E17" s="61">
        <v>3321256</v>
      </c>
      <c r="F17" s="61">
        <v>2631524.9700000002</v>
      </c>
      <c r="G17" s="42">
        <v>2050978.6300000001</v>
      </c>
      <c r="H17" s="26"/>
      <c r="I17" s="27"/>
      <c r="J17" s="27">
        <f t="shared" si="0"/>
        <v>0.61753102741854293</v>
      </c>
      <c r="K17" s="27">
        <f t="shared" si="1"/>
        <v>0</v>
      </c>
      <c r="L17" s="28">
        <f t="shared" si="2"/>
        <v>1270277.3699999999</v>
      </c>
    </row>
    <row r="18" spans="2:12" ht="20.100000000000001" customHeight="1" x14ac:dyDescent="0.25">
      <c r="B18" s="29" t="s">
        <v>34</v>
      </c>
      <c r="C18" s="45">
        <v>0</v>
      </c>
      <c r="D18" s="45">
        <v>37566356</v>
      </c>
      <c r="E18" s="61">
        <v>37566356</v>
      </c>
      <c r="F18" s="61">
        <v>18841230.77</v>
      </c>
      <c r="G18" s="42">
        <v>17229309.91</v>
      </c>
      <c r="H18" s="26"/>
      <c r="I18" s="27"/>
      <c r="J18" s="27">
        <f t="shared" si="0"/>
        <v>0.45863670966648989</v>
      </c>
      <c r="K18" s="27">
        <f t="shared" si="1"/>
        <v>0</v>
      </c>
      <c r="L18" s="28">
        <f t="shared" si="2"/>
        <v>20337046.09</v>
      </c>
    </row>
    <row r="19" spans="2:12" ht="20.100000000000001" customHeight="1" x14ac:dyDescent="0.25">
      <c r="B19" s="29" t="s">
        <v>35</v>
      </c>
      <c r="C19" s="45">
        <v>0</v>
      </c>
      <c r="D19" s="45">
        <v>26681857</v>
      </c>
      <c r="E19" s="61">
        <v>26681857</v>
      </c>
      <c r="F19" s="61">
        <v>23926298.050000004</v>
      </c>
      <c r="G19" s="42">
        <v>20262779.030000001</v>
      </c>
      <c r="H19" s="26"/>
      <c r="I19" s="27"/>
      <c r="J19" s="27">
        <f t="shared" si="0"/>
        <v>0.75942161859273893</v>
      </c>
      <c r="K19" s="27">
        <f t="shared" si="1"/>
        <v>0</v>
      </c>
      <c r="L19" s="28">
        <f t="shared" si="2"/>
        <v>6419077.9699999988</v>
      </c>
    </row>
    <row r="20" spans="2:12" ht="20.100000000000001" customHeight="1" x14ac:dyDescent="0.25">
      <c r="B20" s="29" t="s">
        <v>36</v>
      </c>
      <c r="C20" s="45">
        <v>0</v>
      </c>
      <c r="D20" s="45">
        <v>34089403</v>
      </c>
      <c r="E20" s="61">
        <v>34089403</v>
      </c>
      <c r="F20" s="61">
        <v>27854076.52</v>
      </c>
      <c r="G20" s="42">
        <v>23672497.890000004</v>
      </c>
      <c r="H20" s="26"/>
      <c r="I20" s="27"/>
      <c r="J20" s="27">
        <f t="shared" si="0"/>
        <v>0.69442395016421976</v>
      </c>
      <c r="K20" s="27">
        <f t="shared" si="1"/>
        <v>0</v>
      </c>
      <c r="L20" s="28">
        <f t="shared" si="2"/>
        <v>10416905.109999996</v>
      </c>
    </row>
    <row r="21" spans="2:12" ht="20.100000000000001" customHeight="1" x14ac:dyDescent="0.25">
      <c r="B21" s="29" t="s">
        <v>37</v>
      </c>
      <c r="C21" s="45">
        <v>0</v>
      </c>
      <c r="D21" s="45">
        <v>6360163</v>
      </c>
      <c r="E21" s="61">
        <v>6260163</v>
      </c>
      <c r="F21" s="61">
        <v>4812905.7699999996</v>
      </c>
      <c r="G21" s="42">
        <v>3302713.9099999992</v>
      </c>
      <c r="H21" s="26"/>
      <c r="I21" s="27"/>
      <c r="J21" s="27">
        <f t="shared" si="0"/>
        <v>0.5275763442581286</v>
      </c>
      <c r="K21" s="27">
        <f t="shared" si="1"/>
        <v>0</v>
      </c>
      <c r="L21" s="28">
        <f t="shared" si="2"/>
        <v>3057449.0900000008</v>
      </c>
    </row>
    <row r="22" spans="2:12" ht="20.100000000000001" customHeight="1" x14ac:dyDescent="0.25">
      <c r="B22" s="29" t="s">
        <v>38</v>
      </c>
      <c r="C22" s="45">
        <v>0</v>
      </c>
      <c r="D22" s="45">
        <v>14601954</v>
      </c>
      <c r="E22" s="61">
        <v>14601954</v>
      </c>
      <c r="F22" s="61">
        <v>10602908.41</v>
      </c>
      <c r="G22" s="42">
        <v>7263652.4999999991</v>
      </c>
      <c r="H22" s="26"/>
      <c r="I22" s="27"/>
      <c r="J22" s="27">
        <f t="shared" si="0"/>
        <v>0.49744386949856156</v>
      </c>
      <c r="K22" s="27">
        <f t="shared" si="1"/>
        <v>0</v>
      </c>
      <c r="L22" s="28">
        <f t="shared" si="2"/>
        <v>7338301.5000000009</v>
      </c>
    </row>
    <row r="23" spans="2:12" ht="20.100000000000001" customHeight="1" x14ac:dyDescent="0.25">
      <c r="B23" s="29" t="s">
        <v>39</v>
      </c>
      <c r="C23" s="45">
        <v>0</v>
      </c>
      <c r="D23" s="45">
        <v>45264920</v>
      </c>
      <c r="E23" s="61">
        <v>45264920</v>
      </c>
      <c r="F23" s="61">
        <v>34606670.439999998</v>
      </c>
      <c r="G23" s="42">
        <v>31327245.969999995</v>
      </c>
      <c r="H23" s="26"/>
      <c r="I23" s="27"/>
      <c r="J23" s="27">
        <f t="shared" si="0"/>
        <v>0.69208663066233178</v>
      </c>
      <c r="K23" s="27">
        <f t="shared" si="1"/>
        <v>0</v>
      </c>
      <c r="L23" s="28">
        <f t="shared" si="2"/>
        <v>13937674.030000005</v>
      </c>
    </row>
    <row r="24" spans="2:12" ht="20.100000000000001" customHeight="1" x14ac:dyDescent="0.25">
      <c r="B24" s="29" t="s">
        <v>40</v>
      </c>
      <c r="C24" s="45">
        <v>0</v>
      </c>
      <c r="D24" s="45">
        <v>42194066</v>
      </c>
      <c r="E24" s="61">
        <v>40516447</v>
      </c>
      <c r="F24" s="61">
        <v>27208244.359999999</v>
      </c>
      <c r="G24" s="42">
        <v>20938822.099999998</v>
      </c>
      <c r="H24" s="26"/>
      <c r="I24" s="27"/>
      <c r="J24" s="27">
        <f t="shared" si="0"/>
        <v>0.51679808202333233</v>
      </c>
      <c r="K24" s="27">
        <f t="shared" si="1"/>
        <v>0</v>
      </c>
      <c r="L24" s="28">
        <f t="shared" si="2"/>
        <v>21255243.900000002</v>
      </c>
    </row>
    <row r="25" spans="2:12" ht="20.100000000000001" customHeight="1" x14ac:dyDescent="0.25">
      <c r="B25" s="29" t="s">
        <v>41</v>
      </c>
      <c r="C25" s="45">
        <v>0</v>
      </c>
      <c r="D25" s="45">
        <v>47339143</v>
      </c>
      <c r="E25" s="61">
        <v>47339143</v>
      </c>
      <c r="F25" s="61">
        <v>31122560.730000004</v>
      </c>
      <c r="G25" s="42">
        <v>20661241.979999997</v>
      </c>
      <c r="H25" s="26"/>
      <c r="I25" s="27"/>
      <c r="J25" s="27">
        <f t="shared" si="0"/>
        <v>0.4364515424370905</v>
      </c>
      <c r="K25" s="27">
        <f t="shared" si="1"/>
        <v>0</v>
      </c>
      <c r="L25" s="28">
        <f t="shared" si="2"/>
        <v>26677901.020000003</v>
      </c>
    </row>
    <row r="26" spans="2:12" ht="20.100000000000001" customHeight="1" x14ac:dyDescent="0.25">
      <c r="B26" s="29" t="s">
        <v>42</v>
      </c>
      <c r="C26" s="45">
        <v>0</v>
      </c>
      <c r="D26" s="45">
        <v>41454298</v>
      </c>
      <c r="E26" s="61">
        <v>41443745</v>
      </c>
      <c r="F26" s="61">
        <v>27809135.060000006</v>
      </c>
      <c r="G26" s="42">
        <v>20517768.419999998</v>
      </c>
      <c r="H26" s="26"/>
      <c r="I26" s="27"/>
      <c r="J26" s="27">
        <f t="shared" si="0"/>
        <v>0.49507515356056742</v>
      </c>
      <c r="K26" s="27">
        <f t="shared" si="1"/>
        <v>0</v>
      </c>
      <c r="L26" s="28">
        <f t="shared" si="2"/>
        <v>20936529.580000002</v>
      </c>
    </row>
    <row r="27" spans="2:12" ht="20.100000000000001" customHeight="1" x14ac:dyDescent="0.25">
      <c r="B27" s="29" t="s">
        <v>43</v>
      </c>
      <c r="C27" s="45">
        <v>0</v>
      </c>
      <c r="D27" s="45">
        <v>9977363</v>
      </c>
      <c r="E27" s="61">
        <v>9977363</v>
      </c>
      <c r="F27" s="61">
        <v>7212645.8299999991</v>
      </c>
      <c r="G27" s="42">
        <v>5846869.5300000021</v>
      </c>
      <c r="H27" s="26"/>
      <c r="I27" s="27"/>
      <c r="J27" s="27">
        <f t="shared" si="0"/>
        <v>0.58601351178663164</v>
      </c>
      <c r="K27" s="27">
        <f t="shared" si="1"/>
        <v>0</v>
      </c>
      <c r="L27" s="28">
        <f t="shared" si="2"/>
        <v>4130493.4699999979</v>
      </c>
    </row>
    <row r="28" spans="2:12" ht="20.100000000000001" customHeight="1" x14ac:dyDescent="0.25">
      <c r="B28" s="29" t="s">
        <v>44</v>
      </c>
      <c r="C28" s="45">
        <v>0</v>
      </c>
      <c r="D28" s="45">
        <v>7613049</v>
      </c>
      <c r="E28" s="61">
        <v>7613049</v>
      </c>
      <c r="F28" s="61">
        <v>6375959.3600000003</v>
      </c>
      <c r="G28" s="42">
        <v>5029082.55</v>
      </c>
      <c r="H28" s="26"/>
      <c r="I28" s="27"/>
      <c r="J28" s="27">
        <f t="shared" si="0"/>
        <v>0.66058717735824368</v>
      </c>
      <c r="K28" s="27">
        <f t="shared" si="1"/>
        <v>0</v>
      </c>
      <c r="L28" s="28">
        <f t="shared" si="2"/>
        <v>2583966.4500000002</v>
      </c>
    </row>
    <row r="29" spans="2:12" ht="20.100000000000001" customHeight="1" x14ac:dyDescent="0.25">
      <c r="B29" s="29" t="s">
        <v>45</v>
      </c>
      <c r="C29" s="45">
        <v>0</v>
      </c>
      <c r="D29" s="45">
        <v>5924779</v>
      </c>
      <c r="E29" s="61">
        <v>5924779</v>
      </c>
      <c r="F29" s="61">
        <v>4257256.0199999996</v>
      </c>
      <c r="G29" s="42">
        <v>3048589.63</v>
      </c>
      <c r="H29" s="26"/>
      <c r="I29" s="27"/>
      <c r="J29" s="27">
        <f t="shared" si="0"/>
        <v>0.51454908782251618</v>
      </c>
      <c r="K29" s="27">
        <f t="shared" si="1"/>
        <v>0</v>
      </c>
      <c r="L29" s="28">
        <f t="shared" si="2"/>
        <v>2876189.37</v>
      </c>
    </row>
    <row r="30" spans="2:12" ht="20.100000000000001" customHeight="1" x14ac:dyDescent="0.25">
      <c r="B30" s="29" t="s">
        <v>46</v>
      </c>
      <c r="C30" s="45">
        <v>0</v>
      </c>
      <c r="D30" s="45">
        <v>5544071</v>
      </c>
      <c r="E30" s="61">
        <v>5544071</v>
      </c>
      <c r="F30" s="61">
        <v>3595149.2699999996</v>
      </c>
      <c r="G30" s="42">
        <v>2734277.1999999997</v>
      </c>
      <c r="H30" s="26"/>
      <c r="I30" s="27"/>
      <c r="J30" s="27">
        <f t="shared" si="0"/>
        <v>0.49318942704738084</v>
      </c>
      <c r="K30" s="27">
        <f t="shared" si="1"/>
        <v>0</v>
      </c>
      <c r="L30" s="28">
        <f t="shared" si="2"/>
        <v>2809793.8000000003</v>
      </c>
    </row>
    <row r="31" spans="2:12" ht="20.100000000000001" customHeight="1" x14ac:dyDescent="0.25">
      <c r="B31" s="29" t="s">
        <v>47</v>
      </c>
      <c r="C31" s="45">
        <v>0</v>
      </c>
      <c r="D31" s="45">
        <v>16493645</v>
      </c>
      <c r="E31" s="61">
        <v>16493645</v>
      </c>
      <c r="F31" s="61">
        <v>14395673.599999996</v>
      </c>
      <c r="G31" s="42">
        <v>12175601.649999995</v>
      </c>
      <c r="H31" s="26"/>
      <c r="I31" s="27"/>
      <c r="J31" s="27">
        <f t="shared" si="0"/>
        <v>0.73819957019809723</v>
      </c>
      <c r="K31" s="27">
        <f t="shared" si="1"/>
        <v>0</v>
      </c>
      <c r="L31" s="28">
        <f t="shared" si="2"/>
        <v>4318043.3500000052</v>
      </c>
    </row>
    <row r="32" spans="2:12" ht="20.100000000000001" customHeight="1" x14ac:dyDescent="0.25">
      <c r="B32" s="29" t="s">
        <v>48</v>
      </c>
      <c r="C32" s="45">
        <v>0</v>
      </c>
      <c r="D32" s="45">
        <v>8656598</v>
      </c>
      <c r="E32" s="61">
        <v>8656598</v>
      </c>
      <c r="F32" s="61">
        <v>6180705.4399999995</v>
      </c>
      <c r="G32" s="42">
        <v>5066869.8899999997</v>
      </c>
      <c r="H32" s="26"/>
      <c r="I32" s="27"/>
      <c r="J32" s="27">
        <f t="shared" si="0"/>
        <v>0.58531883887873726</v>
      </c>
      <c r="K32" s="27">
        <f t="shared" si="1"/>
        <v>0</v>
      </c>
      <c r="L32" s="28">
        <f t="shared" si="2"/>
        <v>3589728.1100000003</v>
      </c>
    </row>
    <row r="33" spans="2:12" ht="20.100000000000001" customHeight="1" x14ac:dyDescent="0.25">
      <c r="B33" s="29" t="s">
        <v>49</v>
      </c>
      <c r="C33" s="45">
        <v>0</v>
      </c>
      <c r="D33" s="45">
        <v>3704662</v>
      </c>
      <c r="E33" s="61">
        <v>3704662</v>
      </c>
      <c r="F33" s="61">
        <v>2946702.9</v>
      </c>
      <c r="G33" s="42">
        <v>2627781.23</v>
      </c>
      <c r="H33" s="26"/>
      <c r="I33" s="27"/>
      <c r="J33" s="27">
        <f t="shared" si="0"/>
        <v>0.70931740331506621</v>
      </c>
      <c r="K33" s="27">
        <f t="shared" si="1"/>
        <v>0</v>
      </c>
      <c r="L33" s="28">
        <f t="shared" si="2"/>
        <v>1076880.77</v>
      </c>
    </row>
    <row r="34" spans="2:12" ht="20.100000000000001" customHeight="1" x14ac:dyDescent="0.25">
      <c r="B34" s="29" t="s">
        <v>50</v>
      </c>
      <c r="C34" s="45">
        <v>0</v>
      </c>
      <c r="D34" s="45">
        <v>11751449</v>
      </c>
      <c r="E34" s="61">
        <v>11751449</v>
      </c>
      <c r="F34" s="61">
        <v>9632985.3600000013</v>
      </c>
      <c r="G34" s="42">
        <v>8971302.6000000015</v>
      </c>
      <c r="H34" s="26"/>
      <c r="I34" s="27"/>
      <c r="J34" s="27">
        <f t="shared" si="0"/>
        <v>0.76342097046925883</v>
      </c>
      <c r="K34" s="27">
        <f t="shared" si="1"/>
        <v>0</v>
      </c>
      <c r="L34" s="28">
        <f t="shared" si="2"/>
        <v>2780146.3999999985</v>
      </c>
    </row>
    <row r="35" spans="2:12" ht="20.100000000000001" customHeight="1" x14ac:dyDescent="0.25">
      <c r="B35" s="29" t="s">
        <v>51</v>
      </c>
      <c r="C35" s="45">
        <v>0</v>
      </c>
      <c r="D35" s="45">
        <v>7000200</v>
      </c>
      <c r="E35" s="61">
        <v>7000200</v>
      </c>
      <c r="F35" s="61">
        <v>3994952.7899999991</v>
      </c>
      <c r="G35" s="42">
        <v>2827178.3199999994</v>
      </c>
      <c r="H35" s="26"/>
      <c r="I35" s="27"/>
      <c r="J35" s="27">
        <f t="shared" si="0"/>
        <v>0.4038710779692008</v>
      </c>
      <c r="K35" s="27">
        <f t="shared" si="1"/>
        <v>0</v>
      </c>
      <c r="L35" s="28">
        <f t="shared" si="2"/>
        <v>4173021.6800000006</v>
      </c>
    </row>
    <row r="36" spans="2:12" ht="20.100000000000001" customHeight="1" x14ac:dyDescent="0.25">
      <c r="B36" s="29" t="s">
        <v>52</v>
      </c>
      <c r="C36" s="45">
        <v>0</v>
      </c>
      <c r="D36" s="45">
        <v>1354800</v>
      </c>
      <c r="E36" s="61">
        <v>1354800</v>
      </c>
      <c r="F36" s="61">
        <v>434288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/>
    </row>
    <row r="37" spans="2:12" ht="20.100000000000001" customHeight="1" x14ac:dyDescent="0.25">
      <c r="B37" s="29" t="s">
        <v>54</v>
      </c>
      <c r="C37" s="45">
        <v>0</v>
      </c>
      <c r="D37" s="45">
        <v>57957538</v>
      </c>
      <c r="E37" s="61">
        <v>55471163</v>
      </c>
      <c r="F37" s="61">
        <v>43159274.209999993</v>
      </c>
      <c r="G37" s="42">
        <v>34037256.109999999</v>
      </c>
      <c r="H37" s="26"/>
      <c r="I37" s="27"/>
      <c r="J37" s="27">
        <f t="shared" si="0"/>
        <v>0.6136027129988243</v>
      </c>
      <c r="K37" s="27">
        <f t="shared" si="1"/>
        <v>0</v>
      </c>
      <c r="L37" s="28">
        <f t="shared" si="2"/>
        <v>23920281.890000001</v>
      </c>
    </row>
    <row r="38" spans="2:12" ht="20.100000000000001" customHeight="1" x14ac:dyDescent="0.25">
      <c r="B38" s="29" t="s">
        <v>55</v>
      </c>
      <c r="C38" s="45">
        <v>0</v>
      </c>
      <c r="D38" s="45">
        <v>4791285</v>
      </c>
      <c r="E38" s="61">
        <v>4791285</v>
      </c>
      <c r="F38" s="61">
        <v>3490269.8199999994</v>
      </c>
      <c r="G38" s="42">
        <v>2868164.1499999994</v>
      </c>
      <c r="H38" s="26"/>
      <c r="I38" s="27"/>
      <c r="J38" s="27">
        <f t="shared" ref="J38:J40" si="3">IF(ISERROR(+G38/E38)=TRUE,0,++G38/E38)</f>
        <v>0.59862106929560643</v>
      </c>
      <c r="K38" s="27">
        <f t="shared" ref="K38:K40" si="4">IF(ISERROR(+H38/E38)=TRUE,0,++H38/E38)</f>
        <v>0</v>
      </c>
      <c r="L38" s="28">
        <f t="shared" ref="L38:L40" si="5">+D38-G38</f>
        <v>1923120.8500000006</v>
      </c>
    </row>
    <row r="39" spans="2:12" ht="20.100000000000001" customHeight="1" x14ac:dyDescent="0.25">
      <c r="B39" s="29" t="s">
        <v>56</v>
      </c>
      <c r="C39" s="45">
        <v>0</v>
      </c>
      <c r="D39" s="45">
        <v>23507587</v>
      </c>
      <c r="E39" s="61">
        <v>23507587</v>
      </c>
      <c r="F39" s="61">
        <v>17507865.16</v>
      </c>
      <c r="G39" s="42">
        <v>15179996.08</v>
      </c>
      <c r="H39" s="26"/>
      <c r="I39" s="27"/>
      <c r="J39" s="27">
        <f t="shared" si="3"/>
        <v>0.64574879931317497</v>
      </c>
      <c r="K39" s="27">
        <f t="shared" si="4"/>
        <v>0</v>
      </c>
      <c r="L39" s="28">
        <f t="shared" si="5"/>
        <v>8327590.9199999999</v>
      </c>
    </row>
    <row r="40" spans="2:12" ht="20.100000000000001" customHeight="1" x14ac:dyDescent="0.25">
      <c r="B40" s="29" t="s">
        <v>57</v>
      </c>
      <c r="C40" s="45">
        <v>0</v>
      </c>
      <c r="D40" s="45">
        <v>28465422</v>
      </c>
      <c r="E40" s="61">
        <v>28465422</v>
      </c>
      <c r="F40" s="61">
        <v>26856173.880000003</v>
      </c>
      <c r="G40" s="42">
        <v>17781945.719999999</v>
      </c>
      <c r="H40" s="26"/>
      <c r="I40" s="27"/>
      <c r="J40" s="27">
        <f t="shared" si="3"/>
        <v>0.62468582830073616</v>
      </c>
      <c r="K40" s="27">
        <f t="shared" si="4"/>
        <v>0</v>
      </c>
      <c r="L40" s="28">
        <f t="shared" si="5"/>
        <v>10683476.280000001</v>
      </c>
    </row>
    <row r="41" spans="2:12" ht="20.100000000000001" customHeight="1" x14ac:dyDescent="0.25">
      <c r="B41" s="29" t="s">
        <v>58</v>
      </c>
      <c r="C41" s="45">
        <v>0</v>
      </c>
      <c r="D41" s="45">
        <v>32244047</v>
      </c>
      <c r="E41" s="61">
        <v>32244047</v>
      </c>
      <c r="F41" s="61">
        <v>23587595.630000006</v>
      </c>
      <c r="G41" s="42">
        <v>15845276.470000003</v>
      </c>
      <c r="H41" s="26"/>
      <c r="I41" s="27"/>
      <c r="J41" s="27">
        <f t="shared" si="0"/>
        <v>0.49141711243628949</v>
      </c>
      <c r="K41" s="27">
        <f t="shared" si="1"/>
        <v>0</v>
      </c>
      <c r="L41" s="28">
        <f t="shared" si="2"/>
        <v>16398770.529999997</v>
      </c>
    </row>
    <row r="42" spans="2:12" ht="20.100000000000001" customHeight="1" x14ac:dyDescent="0.25">
      <c r="B42" s="29" t="s">
        <v>59</v>
      </c>
      <c r="C42" s="45">
        <v>0</v>
      </c>
      <c r="D42" s="45">
        <v>23524474</v>
      </c>
      <c r="E42" s="61">
        <v>22080399</v>
      </c>
      <c r="F42" s="61">
        <v>15147841.67</v>
      </c>
      <c r="G42" s="42">
        <v>12156224.52</v>
      </c>
      <c r="H42" s="26"/>
      <c r="I42" s="27"/>
      <c r="J42" s="27">
        <f t="shared" si="0"/>
        <v>0.55054369805545633</v>
      </c>
      <c r="K42" s="27">
        <f t="shared" si="1"/>
        <v>0</v>
      </c>
      <c r="L42" s="28">
        <f t="shared" si="2"/>
        <v>11368249.48</v>
      </c>
    </row>
    <row r="43" spans="2:12" ht="20.100000000000001" customHeight="1" x14ac:dyDescent="0.25">
      <c r="B43" s="29" t="s">
        <v>60</v>
      </c>
      <c r="C43" s="45">
        <v>0</v>
      </c>
      <c r="D43" s="45">
        <v>13953323</v>
      </c>
      <c r="E43" s="61">
        <v>12486514</v>
      </c>
      <c r="F43" s="61">
        <v>7163908.0799999991</v>
      </c>
      <c r="G43" s="42">
        <v>5195275.7699999996</v>
      </c>
      <c r="H43" s="26"/>
      <c r="I43" s="27"/>
      <c r="J43" s="27">
        <f t="shared" si="0"/>
        <v>0.41607095222894075</v>
      </c>
      <c r="K43" s="27">
        <f t="shared" si="1"/>
        <v>0</v>
      </c>
      <c r="L43" s="28">
        <f t="shared" si="2"/>
        <v>8758047.2300000004</v>
      </c>
    </row>
    <row r="44" spans="2:12" ht="20.100000000000001" customHeight="1" x14ac:dyDescent="0.25">
      <c r="B44" s="29" t="s">
        <v>61</v>
      </c>
      <c r="C44" s="45">
        <v>0</v>
      </c>
      <c r="D44" s="45">
        <v>368750</v>
      </c>
      <c r="E44" s="61">
        <v>368750</v>
      </c>
      <c r="F44" s="61">
        <v>367500</v>
      </c>
      <c r="G44" s="42">
        <v>306900</v>
      </c>
      <c r="H44" s="26"/>
      <c r="I44" s="27"/>
      <c r="J44" s="27">
        <f t="shared" si="0"/>
        <v>0.83227118644067799</v>
      </c>
      <c r="K44" s="27">
        <f t="shared" si="1"/>
        <v>0</v>
      </c>
      <c r="L44" s="28">
        <f t="shared" si="2"/>
        <v>61850</v>
      </c>
    </row>
    <row r="45" spans="2:12" ht="23.25" customHeight="1" x14ac:dyDescent="0.25">
      <c r="B45" s="52" t="s">
        <v>4</v>
      </c>
      <c r="C45" s="65">
        <f t="shared" ref="C45:H45" si="6">SUM(C13:C44)</f>
        <v>0</v>
      </c>
      <c r="D45" s="65">
        <f t="shared" si="6"/>
        <v>605634063</v>
      </c>
      <c r="E45" s="65">
        <f t="shared" si="6"/>
        <v>597547878</v>
      </c>
      <c r="F45" s="65">
        <f t="shared" si="6"/>
        <v>433167725.22000003</v>
      </c>
      <c r="G45" s="65">
        <f t="shared" si="6"/>
        <v>338576138.23999989</v>
      </c>
      <c r="H45" s="53">
        <f t="shared" si="6"/>
        <v>0</v>
      </c>
      <c r="I45" s="54">
        <f>IF(ISERROR(+#REF!/E45)=TRUE,0,++#REF!/E45)</f>
        <v>0</v>
      </c>
      <c r="J45" s="54">
        <f>IF(ISERROR(+G45/E45)=TRUE,0,++G45/E45)</f>
        <v>0.56660922196430241</v>
      </c>
      <c r="K45" s="54">
        <f>IF(ISERROR(+H45/E45)=TRUE,0,++H45/E45)</f>
        <v>0</v>
      </c>
      <c r="L45" s="55">
        <f>SUM(L13:L44)</f>
        <v>265703124.76000005</v>
      </c>
    </row>
    <row r="46" spans="2:12" x14ac:dyDescent="0.2">
      <c r="B46" s="11" t="s">
        <v>27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OCTUBRE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605.63406299999997</v>
      </c>
      <c r="E52" s="40">
        <f>+E45/$C$50</f>
        <v>597.54787799999997</v>
      </c>
      <c r="F52" s="40">
        <f>+F45/$C$50</f>
        <v>433.16772522000002</v>
      </c>
      <c r="G52" s="40">
        <f>+G45/$C$50</f>
        <v>338.57613823999986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26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57</v>
      </c>
      <c r="C13" s="18">
        <v>0</v>
      </c>
      <c r="D13" s="18">
        <v>808070</v>
      </c>
      <c r="E13" s="76">
        <v>808070</v>
      </c>
      <c r="F13" s="73">
        <v>346950</v>
      </c>
      <c r="G13" s="8">
        <v>42750</v>
      </c>
      <c r="H13" s="8"/>
      <c r="I13" s="12">
        <f>IF(ISERROR(+#REF!/E13)=TRUE,0,++#REF!/E13)</f>
        <v>0</v>
      </c>
      <c r="J13" s="12">
        <f>IF(ISERROR(+G13/E13)=TRUE,0,++G13/E13)</f>
        <v>5.2903832588760871E-2</v>
      </c>
      <c r="K13" s="12">
        <f>IF(ISERROR(+H13/E13)=TRUE,0,++H13/E13)</f>
        <v>0</v>
      </c>
      <c r="L13" s="14">
        <f>+D13-G13</f>
        <v>765320</v>
      </c>
    </row>
    <row r="14" spans="1:13" ht="20.100000000000001" customHeight="1" x14ac:dyDescent="0.25">
      <c r="B14" s="16" t="s">
        <v>58</v>
      </c>
      <c r="C14" s="19">
        <v>0</v>
      </c>
      <c r="D14" s="19">
        <v>132615</v>
      </c>
      <c r="E14" s="59">
        <v>132615</v>
      </c>
      <c r="F14" s="59">
        <v>57738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132615</v>
      </c>
    </row>
    <row r="15" spans="1:13" ht="20.100000000000001" customHeight="1" x14ac:dyDescent="0.25">
      <c r="B15" s="16" t="s">
        <v>59</v>
      </c>
      <c r="C15" s="19">
        <v>0</v>
      </c>
      <c r="D15" s="19">
        <v>799129</v>
      </c>
      <c r="E15" s="59">
        <v>799129</v>
      </c>
      <c r="F15" s="59">
        <v>508430</v>
      </c>
      <c r="G15" s="9">
        <v>49702.5</v>
      </c>
      <c r="H15" s="9"/>
      <c r="I15" s="13">
        <f>IF(ISERROR(+#REF!/E15)=TRUE,0,++#REF!/E15)</f>
        <v>0</v>
      </c>
      <c r="J15" s="13">
        <f>IF(ISERROR(+G15/E15)=TRUE,0,++G15/E15)</f>
        <v>6.2195840721585627E-2</v>
      </c>
      <c r="K15" s="13">
        <f>IF(ISERROR(+H15/E15)=TRUE,0,++H15/E15)</f>
        <v>0</v>
      </c>
      <c r="L15" s="15">
        <f>+D15-G15</f>
        <v>749426.5</v>
      </c>
    </row>
    <row r="16" spans="1:13" ht="20.100000000000001" customHeight="1" x14ac:dyDescent="0.25">
      <c r="B16" s="68" t="s">
        <v>60</v>
      </c>
      <c r="C16" s="69">
        <v>0</v>
      </c>
      <c r="D16" s="69">
        <v>538239</v>
      </c>
      <c r="E16" s="74">
        <v>538239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538239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2278053</v>
      </c>
      <c r="E17" s="65">
        <f t="shared" si="0"/>
        <v>2278053</v>
      </c>
      <c r="F17" s="65">
        <f t="shared" si="0"/>
        <v>913118</v>
      </c>
      <c r="G17" s="65">
        <f t="shared" si="0"/>
        <v>92452.5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4.0583998704156576E-2</v>
      </c>
      <c r="K17" s="54">
        <f>IF(ISERROR(+H17/E17)=TRUE,0,++H17/E17)</f>
        <v>0</v>
      </c>
      <c r="L17" s="55">
        <f>SUM(L13:L16)</f>
        <v>2185600.5</v>
      </c>
    </row>
    <row r="18" spans="2:12" x14ac:dyDescent="0.2">
      <c r="B18" s="11" t="s">
        <v>27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OCTUBRE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2.2780529999999999</v>
      </c>
      <c r="E24" s="40">
        <f>+E17/$C$22</f>
        <v>2.2780529999999999</v>
      </c>
      <c r="F24" s="40">
        <f>+F17/$C$22</f>
        <v>0.91311799999999999</v>
      </c>
      <c r="G24" s="40">
        <f>+G17/$C$22</f>
        <v>9.2452500000000007E-2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2020-11-19T17:38:26Z</dcterms:modified>
</cp:coreProperties>
</file>