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CA - 2020\11. Noviembre - 2020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L36" i="6" l="1"/>
  <c r="L16" i="5" l="1"/>
  <c r="K16" i="5"/>
  <c r="J16" i="5"/>
  <c r="C45" i="5"/>
  <c r="D45" i="5"/>
  <c r="E45" i="5" l="1"/>
  <c r="L19" i="5"/>
  <c r="K19" i="5"/>
  <c r="J19" i="5"/>
  <c r="L41" i="5" l="1"/>
  <c r="K41" i="5"/>
  <c r="J41" i="5"/>
  <c r="L40" i="5"/>
  <c r="K40" i="5"/>
  <c r="J40" i="5"/>
  <c r="J36" i="6" l="1"/>
  <c r="K36" i="6"/>
  <c r="L44" i="5" l="1"/>
  <c r="L43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6" i="1"/>
  <c r="K18" i="5" l="1"/>
  <c r="J18" i="5"/>
  <c r="C45" i="6"/>
  <c r="D45" i="6"/>
  <c r="K20" i="5" l="1"/>
  <c r="J20" i="5"/>
  <c r="J38" i="6"/>
  <c r="K21" i="5" l="1"/>
  <c r="J21" i="5"/>
  <c r="G23" i="7"/>
  <c r="G51" i="6"/>
  <c r="G51" i="5"/>
  <c r="G51" i="4"/>
  <c r="G52" i="1"/>
  <c r="K22" i="5" l="1"/>
  <c r="J22" i="5"/>
  <c r="K37" i="6"/>
  <c r="J23" i="5" l="1"/>
  <c r="K23" i="5"/>
  <c r="J37" i="6"/>
  <c r="L37" i="6"/>
  <c r="K24" i="5" l="1"/>
  <c r="J24" i="5"/>
  <c r="L40" i="6"/>
  <c r="K40" i="6"/>
  <c r="J40" i="6"/>
  <c r="L39" i="6"/>
  <c r="K39" i="6"/>
  <c r="J39" i="6"/>
  <c r="L38" i="6"/>
  <c r="K38" i="6"/>
  <c r="C52" i="6"/>
  <c r="D52" i="6"/>
  <c r="K25" i="5" l="1"/>
  <c r="J25" i="5"/>
  <c r="G45" i="5"/>
  <c r="G52" i="5" s="1"/>
  <c r="F45" i="5"/>
  <c r="F52" i="5" s="1"/>
  <c r="D52" i="5"/>
  <c r="C52" i="5"/>
  <c r="J26" i="5" l="1"/>
  <c r="K26" i="5"/>
  <c r="G45" i="6"/>
  <c r="G52" i="6" s="1"/>
  <c r="F45" i="6"/>
  <c r="F52" i="6" s="1"/>
  <c r="E45" i="6"/>
  <c r="E52" i="6" s="1"/>
  <c r="K27" i="5" l="1"/>
  <c r="J27" i="5"/>
  <c r="L44" i="6"/>
  <c r="K44" i="6"/>
  <c r="J44" i="6"/>
  <c r="L43" i="6"/>
  <c r="K43" i="6"/>
  <c r="J43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30" i="5" l="1"/>
  <c r="J30" i="5"/>
  <c r="C45" i="4"/>
  <c r="C52" i="4" s="1"/>
  <c r="J31" i="5" l="1"/>
  <c r="K31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5" i="4"/>
  <c r="E52" i="4" s="1"/>
  <c r="K33" i="5" l="1"/>
  <c r="J33" i="5"/>
  <c r="E53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5" i="5"/>
  <c r="K13" i="5"/>
  <c r="J13" i="5"/>
  <c r="I13" i="5"/>
  <c r="H45" i="4"/>
  <c r="I14" i="4"/>
  <c r="K13" i="4"/>
  <c r="J13" i="4"/>
  <c r="I13" i="4"/>
  <c r="K13" i="1"/>
  <c r="J13" i="1"/>
  <c r="K35" i="5" l="1"/>
  <c r="J35" i="5"/>
  <c r="L45" i="5"/>
  <c r="L45" i="6"/>
  <c r="L45" i="4"/>
  <c r="L46" i="1"/>
  <c r="I17" i="7"/>
  <c r="K17" i="7"/>
  <c r="J17" i="7"/>
  <c r="J45" i="6"/>
  <c r="I45" i="6"/>
  <c r="K45" i="6"/>
  <c r="I45" i="4"/>
  <c r="K45" i="4"/>
  <c r="J45" i="4"/>
  <c r="K46" i="1"/>
  <c r="K36" i="5" l="1"/>
  <c r="J36" i="5"/>
  <c r="I46" i="1"/>
  <c r="J46" i="1"/>
  <c r="K37" i="5" l="1"/>
  <c r="J37" i="5"/>
  <c r="K38" i="5" l="1"/>
  <c r="J38" i="5"/>
  <c r="J39" i="5" l="1"/>
  <c r="K39" i="5"/>
  <c r="K42" i="5" l="1"/>
  <c r="J42" i="5"/>
  <c r="K43" i="5" l="1"/>
  <c r="J43" i="5"/>
  <c r="J44" i="5" l="1"/>
  <c r="K44" i="5"/>
  <c r="I44" i="5"/>
  <c r="E52" i="5" l="1"/>
  <c r="J45" i="5"/>
  <c r="I45" i="5"/>
  <c r="K45" i="5"/>
</calcChain>
</file>

<file path=xl/sharedStrings.xml><?xml version="1.0" encoding="utf-8"?>
<sst xmlns="http://schemas.openxmlformats.org/spreadsheetml/2006/main" count="260" uniqueCount="63">
  <si>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</si>
  <si>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</si>
  <si>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</si>
  <si>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</si>
  <si>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</si>
  <si>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</si>
  <si>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</si>
  <si>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</si>
  <si>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</si>
  <si>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</si>
  <si>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</si>
  <si>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</si>
  <si>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</si>
  <si>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</si>
  <si>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</si>
  <si>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</si>
  <si>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</si>
  <si>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</si>
  <si>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</si>
  <si>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</si>
  <si>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</si>
  <si>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</si>
  <si>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</si>
  <si>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</si>
  <si>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</si>
  <si>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</si>
  <si>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</si>
  <si>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</si>
  <si>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</si>
  <si>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</si>
  <si>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</si>
  <si>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</si>
  <si>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</si>
  <si>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</si>
  <si>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</si>
  <si>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</si>
  <si>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</si>
  <si>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</si>
  <si>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</si>
  <si>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</si>
  <si>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</si>
  <si>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</si>
  <si>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</si>
  <si>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</si>
  <si>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</si>
  <si>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</si>
  <si>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</si>
  <si>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</si>
  <si>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</si>
  <si>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</si>
  <si>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</si>
  <si>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</si>
  <si>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</si>
  <si>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</si>
  <si>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</si>
  <si>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</si>
  <si>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</si>
  <si>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</si>
  <si>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</si>
  <si>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EJECUCION PRESUPUESTAL MENSUALIZADA DE GASTOS 
AL MES DE NOVIEMBRE 2020</t>
  </si>
  <si>
    <t>DEVENGADO
A NOVIEMBRE
(4)</t>
  </si>
  <si>
    <t>Fuente: SIAF, Consulta Amigable y Base de Datos al 30 de Noviembre del 2020</t>
  </si>
  <si>
    <t>1,495,805,796 1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</si>
</sst>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7182.4451470000004</c:v>
                </c:pt>
                <c:pt idx="2" formatCode="#,##0">
                  <c:v>5226.3944009999996</c:v>
                </c:pt>
                <c:pt idx="3">
                  <c:v>6511.5954400000001</c:v>
                </c:pt>
                <c:pt idx="4">
                  <c:v>5842.6197810000003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28544"/>
        <c:axId val="271213312"/>
        <c:axId val="0"/>
      </c:bar3DChart>
      <c:catAx>
        <c:axId val="27122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213312"/>
        <c:crosses val="autoZero"/>
        <c:auto val="1"/>
        <c:lblAlgn val="ctr"/>
        <c:lblOffset val="100"/>
        <c:noMultiLvlLbl val="0"/>
      </c:catAx>
      <c:valAx>
        <c:axId val="27121331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7122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239.21790200000001</c:v>
                </c:pt>
                <c:pt idx="3">
                  <c:v>194.64982599999999</c:v>
                </c:pt>
                <c:pt idx="4">
                  <c:v>156.60024799999999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14944"/>
        <c:axId val="271210048"/>
        <c:axId val="0"/>
      </c:bar3DChart>
      <c:catAx>
        <c:axId val="27121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1210048"/>
        <c:crosses val="autoZero"/>
        <c:auto val="1"/>
        <c:lblAlgn val="ctr"/>
        <c:lblOffset val="100"/>
        <c:noMultiLvlLbl val="0"/>
      </c:catAx>
      <c:valAx>
        <c:axId val="2712100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7121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153.071449</c:v>
                </c:pt>
                <c:pt idx="1">
                  <c:v>1638.731873</c:v>
                </c:pt>
                <c:pt idx="2">
                  <c:v>1638.731873</c:v>
                </c:pt>
                <c:pt idx="3">
                  <c:v>953.67244100000005</c:v>
                </c:pt>
                <c:pt idx="4">
                  <c:v>750.05896199999995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06784"/>
        <c:axId val="271226368"/>
        <c:axId val="0"/>
      </c:bar3DChart>
      <c:catAx>
        <c:axId val="27120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1226368"/>
        <c:crosses val="autoZero"/>
        <c:auto val="1"/>
        <c:lblAlgn val="ctr"/>
        <c:lblOffset val="100"/>
        <c:noMultiLvlLbl val="0"/>
      </c:catAx>
      <c:valAx>
        <c:axId val="27122636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7120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613.64994999999999</c:v>
                </c:pt>
                <c:pt idx="2">
                  <c:v>604.06621700000005</c:v>
                </c:pt>
                <c:pt idx="3">
                  <c:v>474.57854500000002</c:v>
                </c:pt>
                <c:pt idx="4">
                  <c:v>396.087671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17664"/>
        <c:axId val="271201888"/>
        <c:axId val="0"/>
      </c:bar3DChart>
      <c:catAx>
        <c:axId val="27121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1201888"/>
        <c:crosses val="autoZero"/>
        <c:auto val="1"/>
        <c:lblAlgn val="ctr"/>
        <c:lblOffset val="100"/>
        <c:noMultiLvlLbl val="0"/>
      </c:catAx>
      <c:valAx>
        <c:axId val="271201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7121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2.2780529999999999</c:v>
                </c:pt>
                <c:pt idx="2">
                  <c:v>2.1689729999999998</c:v>
                </c:pt>
                <c:pt idx="3">
                  <c:v>0.861927</c:v>
                </c:pt>
                <c:pt idx="4">
                  <c:v>0.37112600000000001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1229632"/>
        <c:axId val="271218752"/>
        <c:axId val="0"/>
      </c:bar3DChart>
      <c:catAx>
        <c:axId val="2712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218752"/>
        <c:crosses val="autoZero"/>
        <c:auto val="1"/>
        <c:lblAlgn val="ctr"/>
        <c:lblOffset val="100"/>
        <c:noMultiLvlLbl val="0"/>
      </c:catAx>
      <c:valAx>
        <c:axId val="27121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22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2562700188</v>
      </c>
      <c r="D13" s="8">
        <v>1710708257</v>
      </c>
      <c r="E13" s="77" t="s">
        <v>62</v>
      </c>
      <c r="F13" s="56">
        <v>1496516937</v>
      </c>
      <c r="G13" s="8">
        <v>1272206226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438502031</v>
      </c>
    </row>
    <row r="14" spans="1:13" ht="20.100000000000001" customHeight="1" x14ac:dyDescent="0.25">
      <c r="B14" s="25" t="s">
        <v>27</v>
      </c>
      <c r="C14" s="26">
        <v>35768509</v>
      </c>
      <c r="D14" s="26">
        <v>44715207</v>
      </c>
      <c r="E14" s="57">
        <v>44090596</v>
      </c>
      <c r="F14" s="57">
        <v>43299982</v>
      </c>
      <c r="G14" s="26">
        <v>37422154</v>
      </c>
      <c r="H14" s="26"/>
      <c r="I14" s="27"/>
      <c r="J14" s="27">
        <f t="shared" ref="J14:J45" si="0">IF(ISERROR(+G14/E14)=TRUE,0,++G14/E14)</f>
        <v>0.84875591157806074</v>
      </c>
      <c r="K14" s="27">
        <f t="shared" ref="K14:K45" si="1">IF(ISERROR(+H14/E14)=TRUE,0,++H14/E14)</f>
        <v>0</v>
      </c>
      <c r="L14" s="28">
        <f t="shared" ref="L14:L45" si="2">+D14-G14</f>
        <v>7293053</v>
      </c>
    </row>
    <row r="15" spans="1:13" ht="20.100000000000001" customHeight="1" x14ac:dyDescent="0.25">
      <c r="B15" s="25" t="s">
        <v>28</v>
      </c>
      <c r="C15" s="26">
        <v>46654618</v>
      </c>
      <c r="D15" s="26">
        <v>55048072</v>
      </c>
      <c r="E15" s="57">
        <v>53877639</v>
      </c>
      <c r="F15" s="57">
        <v>50599304</v>
      </c>
      <c r="G15" s="26">
        <v>46871775</v>
      </c>
      <c r="H15" s="26"/>
      <c r="I15" s="27"/>
      <c r="J15" s="27">
        <f t="shared" si="0"/>
        <v>0.86996713051958341</v>
      </c>
      <c r="K15" s="27">
        <f t="shared" si="1"/>
        <v>0</v>
      </c>
      <c r="L15" s="28">
        <f t="shared" si="2"/>
        <v>8176297</v>
      </c>
    </row>
    <row r="16" spans="1:13" ht="20.100000000000001" customHeight="1" x14ac:dyDescent="0.25">
      <c r="B16" s="25" t="s">
        <v>29</v>
      </c>
      <c r="C16" s="26">
        <v>28905808</v>
      </c>
      <c r="D16" s="26">
        <v>30729375</v>
      </c>
      <c r="E16" s="57">
        <v>30268106</v>
      </c>
      <c r="F16" s="57">
        <v>28574841</v>
      </c>
      <c r="G16" s="26">
        <v>24948777</v>
      </c>
      <c r="H16" s="26"/>
      <c r="I16" s="27"/>
      <c r="J16" s="27">
        <f t="shared" si="0"/>
        <v>0.82425960183963942</v>
      </c>
      <c r="K16" s="27">
        <f t="shared" si="1"/>
        <v>0</v>
      </c>
      <c r="L16" s="28">
        <f t="shared" si="2"/>
        <v>5780598</v>
      </c>
    </row>
    <row r="17" spans="2:12" ht="20.100000000000001" customHeight="1" x14ac:dyDescent="0.25">
      <c r="B17" s="25" t="s">
        <v>30</v>
      </c>
      <c r="C17" s="26">
        <v>35355825</v>
      </c>
      <c r="D17" s="26">
        <v>44263229</v>
      </c>
      <c r="E17" s="57">
        <v>43043270</v>
      </c>
      <c r="F17" s="57">
        <v>40977372</v>
      </c>
      <c r="G17" s="26">
        <v>36988240</v>
      </c>
      <c r="H17" s="26"/>
      <c r="I17" s="27"/>
      <c r="J17" s="27">
        <f t="shared" si="0"/>
        <v>0.85932690522815758</v>
      </c>
      <c r="K17" s="27">
        <f t="shared" si="1"/>
        <v>0</v>
      </c>
      <c r="L17" s="28">
        <f t="shared" si="2"/>
        <v>7274989</v>
      </c>
    </row>
    <row r="18" spans="2:12" ht="20.100000000000001" customHeight="1" x14ac:dyDescent="0.25">
      <c r="B18" s="25" t="s">
        <v>31</v>
      </c>
      <c r="C18" s="26">
        <v>163694470</v>
      </c>
      <c r="D18" s="26">
        <v>191595387</v>
      </c>
      <c r="E18" s="57">
        <v>184954621</v>
      </c>
      <c r="F18" s="57">
        <v>183803596</v>
      </c>
      <c r="G18" s="26">
        <v>166546228</v>
      </c>
      <c r="H18" s="26"/>
      <c r="I18" s="27"/>
      <c r="J18" s="27">
        <f t="shared" si="0"/>
        <v>0.90047075925721265</v>
      </c>
      <c r="K18" s="27">
        <f t="shared" si="1"/>
        <v>0</v>
      </c>
      <c r="L18" s="28">
        <f t="shared" si="2"/>
        <v>25049159</v>
      </c>
    </row>
    <row r="19" spans="2:12" ht="20.100000000000001" customHeight="1" x14ac:dyDescent="0.25">
      <c r="B19" s="25" t="s">
        <v>32</v>
      </c>
      <c r="C19" s="26">
        <v>116245008</v>
      </c>
      <c r="D19" s="26">
        <v>136698262</v>
      </c>
      <c r="E19" s="57">
        <v>136698262</v>
      </c>
      <c r="F19" s="57">
        <v>129163756</v>
      </c>
      <c r="G19" s="26">
        <v>122667722</v>
      </c>
      <c r="H19" s="26"/>
      <c r="I19" s="27"/>
      <c r="J19" s="27">
        <f t="shared" si="0"/>
        <v>0.8973612407742243</v>
      </c>
      <c r="K19" s="27">
        <f t="shared" si="1"/>
        <v>0</v>
      </c>
      <c r="L19" s="28">
        <f t="shared" si="2"/>
        <v>14030540</v>
      </c>
    </row>
    <row r="20" spans="2:12" ht="20.100000000000001" customHeight="1" x14ac:dyDescent="0.25">
      <c r="B20" s="25" t="s">
        <v>33</v>
      </c>
      <c r="C20" s="26">
        <v>142205553</v>
      </c>
      <c r="D20" s="26">
        <v>185463928</v>
      </c>
      <c r="E20" s="57">
        <v>179842814</v>
      </c>
      <c r="F20" s="57">
        <v>172368175</v>
      </c>
      <c r="G20" s="26">
        <v>157263918</v>
      </c>
      <c r="H20" s="26"/>
      <c r="I20" s="27"/>
      <c r="J20" s="27">
        <f t="shared" si="0"/>
        <v>0.874452053447073</v>
      </c>
      <c r="K20" s="27">
        <f t="shared" si="1"/>
        <v>0</v>
      </c>
      <c r="L20" s="28">
        <f t="shared" si="2"/>
        <v>28200010</v>
      </c>
    </row>
    <row r="21" spans="2:12" ht="20.100000000000001" customHeight="1" x14ac:dyDescent="0.25">
      <c r="B21" s="25" t="s">
        <v>34</v>
      </c>
      <c r="C21" s="26">
        <v>37542918</v>
      </c>
      <c r="D21" s="26">
        <v>40106649</v>
      </c>
      <c r="E21" s="57">
        <v>39413952</v>
      </c>
      <c r="F21" s="57">
        <v>38644975</v>
      </c>
      <c r="G21" s="26">
        <v>35325055</v>
      </c>
      <c r="H21" s="26"/>
      <c r="I21" s="27"/>
      <c r="J21" s="27">
        <f t="shared" si="0"/>
        <v>0.89625762471116832</v>
      </c>
      <c r="K21" s="27">
        <f t="shared" si="1"/>
        <v>0</v>
      </c>
      <c r="L21" s="28">
        <f t="shared" si="2"/>
        <v>4781594</v>
      </c>
    </row>
    <row r="22" spans="2:12" ht="20.100000000000001" customHeight="1" x14ac:dyDescent="0.25">
      <c r="B22" s="25" t="s">
        <v>35</v>
      </c>
      <c r="C22" s="26">
        <v>78838296</v>
      </c>
      <c r="D22" s="26">
        <v>94466901</v>
      </c>
      <c r="E22" s="57">
        <v>89387836</v>
      </c>
      <c r="F22" s="57">
        <v>85077383</v>
      </c>
      <c r="G22" s="26">
        <v>82626570</v>
      </c>
      <c r="H22" s="26"/>
      <c r="I22" s="27"/>
      <c r="J22" s="27">
        <f t="shared" si="0"/>
        <v>0.92436033466566969</v>
      </c>
      <c r="K22" s="27">
        <f t="shared" si="1"/>
        <v>0</v>
      </c>
      <c r="L22" s="28">
        <f t="shared" si="2"/>
        <v>11840331</v>
      </c>
    </row>
    <row r="23" spans="2:12" ht="20.100000000000001" customHeight="1" x14ac:dyDescent="0.25">
      <c r="B23" s="25" t="s">
        <v>36</v>
      </c>
      <c r="C23" s="26">
        <v>133845388</v>
      </c>
      <c r="D23" s="26">
        <v>180103422</v>
      </c>
      <c r="E23" s="57">
        <v>179359313</v>
      </c>
      <c r="F23" s="57">
        <v>170393781</v>
      </c>
      <c r="G23" s="26">
        <v>153551803</v>
      </c>
      <c r="H23" s="26"/>
      <c r="I23" s="27"/>
      <c r="J23" s="27">
        <f t="shared" si="0"/>
        <v>0.85611279632856307</v>
      </c>
      <c r="K23" s="27">
        <f t="shared" si="1"/>
        <v>0</v>
      </c>
      <c r="L23" s="28">
        <f t="shared" si="2"/>
        <v>26551619</v>
      </c>
    </row>
    <row r="24" spans="2:12" ht="20.100000000000001" customHeight="1" x14ac:dyDescent="0.25">
      <c r="B24" s="25" t="s">
        <v>37</v>
      </c>
      <c r="C24" s="26">
        <v>116770913</v>
      </c>
      <c r="D24" s="26">
        <v>149854330</v>
      </c>
      <c r="E24" s="57">
        <v>138138427</v>
      </c>
      <c r="F24" s="57">
        <v>133770795</v>
      </c>
      <c r="G24" s="26">
        <v>124979799</v>
      </c>
      <c r="H24" s="26"/>
      <c r="I24" s="27"/>
      <c r="J24" s="27">
        <f t="shared" si="0"/>
        <v>0.90474317475759303</v>
      </c>
      <c r="K24" s="27">
        <f t="shared" si="1"/>
        <v>0</v>
      </c>
      <c r="L24" s="28">
        <f t="shared" si="2"/>
        <v>24874531</v>
      </c>
    </row>
    <row r="25" spans="2:12" ht="20.100000000000001" customHeight="1" x14ac:dyDescent="0.25">
      <c r="B25" s="25" t="s">
        <v>38</v>
      </c>
      <c r="C25" s="26">
        <v>186049082</v>
      </c>
      <c r="D25" s="26">
        <v>225459711</v>
      </c>
      <c r="E25" s="57">
        <v>225459711</v>
      </c>
      <c r="F25" s="57">
        <v>219021590</v>
      </c>
      <c r="G25" s="26">
        <v>197132474</v>
      </c>
      <c r="H25" s="26"/>
      <c r="I25" s="27"/>
      <c r="J25" s="27">
        <f t="shared" si="0"/>
        <v>0.87435787585126457</v>
      </c>
      <c r="K25" s="27">
        <f t="shared" si="1"/>
        <v>0</v>
      </c>
      <c r="L25" s="28">
        <f t="shared" si="2"/>
        <v>28327237</v>
      </c>
    </row>
    <row r="26" spans="2:12" ht="20.100000000000001" customHeight="1" x14ac:dyDescent="0.25">
      <c r="B26" s="25" t="s">
        <v>39</v>
      </c>
      <c r="C26" s="26">
        <v>174565520</v>
      </c>
      <c r="D26" s="26">
        <v>208453564</v>
      </c>
      <c r="E26" s="57">
        <v>204690137</v>
      </c>
      <c r="F26" s="57">
        <v>198556830</v>
      </c>
      <c r="G26" s="26">
        <v>183746291</v>
      </c>
      <c r="H26" s="26"/>
      <c r="I26" s="27"/>
      <c r="J26" s="27">
        <f t="shared" si="0"/>
        <v>0.89768023849629841</v>
      </c>
      <c r="K26" s="27">
        <f t="shared" si="1"/>
        <v>0</v>
      </c>
      <c r="L26" s="28">
        <f t="shared" si="2"/>
        <v>24707273</v>
      </c>
    </row>
    <row r="27" spans="2:12" ht="20.100000000000001" customHeight="1" x14ac:dyDescent="0.25">
      <c r="B27" s="25" t="s">
        <v>40</v>
      </c>
      <c r="C27" s="26">
        <v>80680292</v>
      </c>
      <c r="D27" s="26">
        <v>106439006</v>
      </c>
      <c r="E27" s="57">
        <v>103028365</v>
      </c>
      <c r="F27" s="57">
        <v>100954155</v>
      </c>
      <c r="G27" s="26">
        <v>95006661</v>
      </c>
      <c r="H27" s="26"/>
      <c r="I27" s="27"/>
      <c r="J27" s="27">
        <f t="shared" si="0"/>
        <v>0.92214082015180965</v>
      </c>
      <c r="K27" s="27">
        <f t="shared" si="1"/>
        <v>0</v>
      </c>
      <c r="L27" s="28">
        <f t="shared" si="2"/>
        <v>11432345</v>
      </c>
    </row>
    <row r="28" spans="2:12" ht="20.100000000000001" customHeight="1" x14ac:dyDescent="0.25">
      <c r="B28" s="25" t="s">
        <v>41</v>
      </c>
      <c r="C28" s="26">
        <v>58169952</v>
      </c>
      <c r="D28" s="26">
        <v>68888309</v>
      </c>
      <c r="E28" s="57">
        <v>68888309</v>
      </c>
      <c r="F28" s="57">
        <v>64938564</v>
      </c>
      <c r="G28" s="26">
        <v>60606671</v>
      </c>
      <c r="H28" s="26"/>
      <c r="I28" s="27"/>
      <c r="J28" s="27">
        <f t="shared" si="0"/>
        <v>0.87978166222660514</v>
      </c>
      <c r="K28" s="27">
        <f t="shared" si="1"/>
        <v>0</v>
      </c>
      <c r="L28" s="28">
        <f t="shared" si="2"/>
        <v>8281638</v>
      </c>
    </row>
    <row r="29" spans="2:12" ht="20.100000000000001" customHeight="1" x14ac:dyDescent="0.25">
      <c r="B29" s="25" t="s">
        <v>42</v>
      </c>
      <c r="C29" s="26">
        <v>38485790</v>
      </c>
      <c r="D29" s="26">
        <v>51669163</v>
      </c>
      <c r="E29" s="57">
        <v>51669163</v>
      </c>
      <c r="F29" s="57">
        <v>48277913</v>
      </c>
      <c r="G29" s="26">
        <v>42450933</v>
      </c>
      <c r="H29" s="26"/>
      <c r="I29" s="27"/>
      <c r="J29" s="27">
        <f t="shared" si="0"/>
        <v>0.82159126518074233</v>
      </c>
      <c r="K29" s="27">
        <f t="shared" si="1"/>
        <v>0</v>
      </c>
      <c r="L29" s="28">
        <f t="shared" si="2"/>
        <v>9218230</v>
      </c>
    </row>
    <row r="30" spans="2:12" ht="20.100000000000001" customHeight="1" x14ac:dyDescent="0.25">
      <c r="B30" s="25" t="s">
        <v>43</v>
      </c>
      <c r="C30" s="26">
        <v>52858093</v>
      </c>
      <c r="D30" s="26">
        <v>57095019</v>
      </c>
      <c r="E30" s="57">
        <v>55120040</v>
      </c>
      <c r="F30" s="57">
        <v>53500775</v>
      </c>
      <c r="G30" s="26">
        <v>48995850</v>
      </c>
      <c r="H30" s="26"/>
      <c r="I30" s="27"/>
      <c r="J30" s="27">
        <f t="shared" si="0"/>
        <v>0.88889358570857346</v>
      </c>
      <c r="K30" s="27">
        <f t="shared" si="1"/>
        <v>0</v>
      </c>
      <c r="L30" s="28">
        <f t="shared" si="2"/>
        <v>8099169</v>
      </c>
    </row>
    <row r="31" spans="2:12" ht="20.100000000000001" customHeight="1" x14ac:dyDescent="0.25">
      <c r="B31" s="25" t="s">
        <v>44</v>
      </c>
      <c r="C31" s="26">
        <v>90349747</v>
      </c>
      <c r="D31" s="26">
        <v>111411231</v>
      </c>
      <c r="E31" s="57">
        <v>109007514</v>
      </c>
      <c r="F31" s="57">
        <v>105709850</v>
      </c>
      <c r="G31" s="26">
        <v>95533820</v>
      </c>
      <c r="H31" s="26"/>
      <c r="I31" s="27"/>
      <c r="J31" s="27">
        <f t="shared" si="0"/>
        <v>0.87639664913374682</v>
      </c>
      <c r="K31" s="27">
        <f t="shared" si="1"/>
        <v>0</v>
      </c>
      <c r="L31" s="28">
        <f t="shared" si="2"/>
        <v>15877411</v>
      </c>
    </row>
    <row r="32" spans="2:12" ht="20.100000000000001" customHeight="1" x14ac:dyDescent="0.25">
      <c r="B32" s="25" t="s">
        <v>45</v>
      </c>
      <c r="C32" s="26">
        <v>42929718</v>
      </c>
      <c r="D32" s="26">
        <v>58334115</v>
      </c>
      <c r="E32" s="57">
        <v>56857333</v>
      </c>
      <c r="F32" s="57">
        <v>55380554</v>
      </c>
      <c r="G32" s="26">
        <v>51366514</v>
      </c>
      <c r="H32" s="26"/>
      <c r="I32" s="27"/>
      <c r="J32" s="27">
        <f t="shared" si="0"/>
        <v>0.9034281294903509</v>
      </c>
      <c r="K32" s="27">
        <f t="shared" si="1"/>
        <v>0</v>
      </c>
      <c r="L32" s="28">
        <f t="shared" si="2"/>
        <v>6967601</v>
      </c>
    </row>
    <row r="33" spans="2:12" ht="20.100000000000001" customHeight="1" x14ac:dyDescent="0.25">
      <c r="B33" s="25" t="s">
        <v>46</v>
      </c>
      <c r="C33" s="26">
        <v>25889937</v>
      </c>
      <c r="D33" s="26">
        <v>34444624</v>
      </c>
      <c r="E33" s="57">
        <v>34397626</v>
      </c>
      <c r="F33" s="57">
        <v>32839097</v>
      </c>
      <c r="G33" s="26">
        <v>30776736</v>
      </c>
      <c r="H33" s="26"/>
      <c r="I33" s="27"/>
      <c r="J33" s="27">
        <f t="shared" si="0"/>
        <v>0.8947343052104817</v>
      </c>
      <c r="K33" s="27">
        <f t="shared" si="1"/>
        <v>0</v>
      </c>
      <c r="L33" s="28">
        <f t="shared" si="2"/>
        <v>3667888</v>
      </c>
    </row>
    <row r="34" spans="2:12" ht="20.100000000000001" customHeight="1" x14ac:dyDescent="0.25">
      <c r="B34" s="25" t="s">
        <v>47</v>
      </c>
      <c r="C34" s="26">
        <v>54398618</v>
      </c>
      <c r="D34" s="26">
        <v>75819367</v>
      </c>
      <c r="E34" s="57">
        <v>77056126</v>
      </c>
      <c r="F34" s="57">
        <v>69870337</v>
      </c>
      <c r="G34" s="26">
        <v>68559486</v>
      </c>
      <c r="H34" s="26"/>
      <c r="I34" s="27"/>
      <c r="J34" s="27">
        <f t="shared" si="0"/>
        <v>0.88973439957259204</v>
      </c>
      <c r="K34" s="27">
        <f t="shared" si="1"/>
        <v>0</v>
      </c>
      <c r="L34" s="28">
        <f t="shared" si="2"/>
        <v>7259881</v>
      </c>
    </row>
    <row r="35" spans="2:12" ht="20.100000000000001" customHeight="1" x14ac:dyDescent="0.25">
      <c r="B35" s="25" t="s">
        <v>48</v>
      </c>
      <c r="C35" s="26">
        <v>55182720</v>
      </c>
      <c r="D35" s="26">
        <v>63653478</v>
      </c>
      <c r="E35" s="57">
        <v>61256993</v>
      </c>
      <c r="F35" s="57">
        <v>58504246</v>
      </c>
      <c r="G35" s="26">
        <v>53747164</v>
      </c>
      <c r="H35" s="26"/>
      <c r="I35" s="27"/>
      <c r="J35" s="27">
        <f t="shared" si="0"/>
        <v>0.87740454383714195</v>
      </c>
      <c r="K35" s="27">
        <f t="shared" si="1"/>
        <v>0</v>
      </c>
      <c r="L35" s="28">
        <f t="shared" si="2"/>
        <v>9906314</v>
      </c>
    </row>
    <row r="36" spans="2:12" ht="20.100000000000001" customHeight="1" x14ac:dyDescent="0.25">
      <c r="B36" s="25" t="s">
        <v>49</v>
      </c>
      <c r="C36" s="26">
        <v>796453928</v>
      </c>
      <c r="D36" s="26">
        <v>1462154875</v>
      </c>
      <c r="E36" s="57">
        <v>1369925042</v>
      </c>
      <c r="F36" s="57">
        <v>1337152646</v>
      </c>
      <c r="G36" s="26">
        <v>1215416864</v>
      </c>
      <c r="H36" s="26"/>
      <c r="I36" s="27"/>
      <c r="J36" s="27">
        <f t="shared" si="0"/>
        <v>0.88721413707831176</v>
      </c>
      <c r="K36" s="27">
        <f t="shared" si="1"/>
        <v>0</v>
      </c>
      <c r="L36" s="28">
        <f t="shared" si="2"/>
        <v>246738011</v>
      </c>
    </row>
    <row r="37" spans="2:12" ht="20.100000000000001" customHeight="1" x14ac:dyDescent="0.25">
      <c r="B37" s="25" t="s">
        <v>50</v>
      </c>
      <c r="C37" s="26">
        <v>516806951</v>
      </c>
      <c r="D37" s="26">
        <v>434987751</v>
      </c>
      <c r="E37" s="57">
        <v>372243049</v>
      </c>
      <c r="F37" s="57">
        <v>322318899</v>
      </c>
      <c r="G37" s="26">
        <v>278664819</v>
      </c>
      <c r="H37" s="26"/>
      <c r="I37" s="27"/>
      <c r="J37" s="27">
        <f t="shared" si="0"/>
        <v>0.74860986591585754</v>
      </c>
      <c r="K37" s="27">
        <f t="shared" si="1"/>
        <v>0</v>
      </c>
      <c r="L37" s="28">
        <f t="shared" si="2"/>
        <v>156322932</v>
      </c>
    </row>
    <row r="38" spans="2:12" ht="20.100000000000001" customHeight="1" x14ac:dyDescent="0.25">
      <c r="B38" s="25" t="s">
        <v>51</v>
      </c>
      <c r="C38" s="26">
        <v>111374149</v>
      </c>
      <c r="D38" s="26">
        <v>125631895</v>
      </c>
      <c r="E38" s="57">
        <v>125631895</v>
      </c>
      <c r="F38" s="57">
        <v>122353193</v>
      </c>
      <c r="G38" s="26">
        <v>112657979</v>
      </c>
      <c r="H38" s="26"/>
      <c r="I38" s="27"/>
      <c r="J38" s="27">
        <f t="shared" si="0"/>
        <v>0.89673071475997401</v>
      </c>
      <c r="K38" s="27">
        <f t="shared" si="1"/>
        <v>0</v>
      </c>
      <c r="L38" s="28">
        <f t="shared" si="2"/>
        <v>12973916</v>
      </c>
    </row>
    <row r="39" spans="2:12" ht="20.100000000000001" customHeight="1" x14ac:dyDescent="0.25">
      <c r="B39" s="25" t="s">
        <v>52</v>
      </c>
      <c r="C39" s="26">
        <v>22997693</v>
      </c>
      <c r="D39" s="26">
        <v>33697283</v>
      </c>
      <c r="E39" s="57">
        <v>33653939</v>
      </c>
      <c r="F39" s="57">
        <v>31699733</v>
      </c>
      <c r="G39" s="26">
        <v>27787658</v>
      </c>
      <c r="H39" s="26"/>
      <c r="I39" s="27"/>
      <c r="J39" s="27">
        <f t="shared" si="0"/>
        <v>0.82568813118725859</v>
      </c>
      <c r="K39" s="27">
        <f t="shared" si="1"/>
        <v>0</v>
      </c>
      <c r="L39" s="28">
        <f t="shared" si="2"/>
        <v>5909625</v>
      </c>
    </row>
    <row r="40" spans="2:12" ht="20.100000000000001" customHeight="1" x14ac:dyDescent="0.25">
      <c r="B40" s="25" t="s">
        <v>53</v>
      </c>
      <c r="C40" s="26">
        <v>71559743</v>
      </c>
      <c r="D40" s="26">
        <v>125464047</v>
      </c>
      <c r="E40" s="57">
        <v>125191740</v>
      </c>
      <c r="F40" s="57">
        <v>120690917</v>
      </c>
      <c r="G40" s="26">
        <v>111012563</v>
      </c>
      <c r="H40" s="26"/>
      <c r="I40" s="27"/>
      <c r="J40" s="27">
        <f t="shared" si="0"/>
        <v>0.88674031529556185</v>
      </c>
      <c r="K40" s="27">
        <f t="shared" si="1"/>
        <v>0</v>
      </c>
      <c r="L40" s="28">
        <f t="shared" si="2"/>
        <v>14451484</v>
      </c>
    </row>
    <row r="41" spans="2:12" ht="20.100000000000001" customHeight="1" x14ac:dyDescent="0.25">
      <c r="B41" s="25" t="s">
        <v>54</v>
      </c>
      <c r="C41" s="26">
        <v>191294556</v>
      </c>
      <c r="D41" s="26">
        <v>227882943</v>
      </c>
      <c r="E41" s="57">
        <v>219396518</v>
      </c>
      <c r="F41" s="57">
        <v>214199493</v>
      </c>
      <c r="G41" s="26">
        <v>195467251</v>
      </c>
      <c r="H41" s="26"/>
      <c r="I41" s="27"/>
      <c r="J41" s="27">
        <f t="shared" si="0"/>
        <v>0.89093141851959567</v>
      </c>
      <c r="K41" s="27">
        <f t="shared" si="1"/>
        <v>0</v>
      </c>
      <c r="L41" s="28">
        <f t="shared" si="2"/>
        <v>32415692</v>
      </c>
    </row>
    <row r="42" spans="2:12" ht="20.100000000000001" customHeight="1" x14ac:dyDescent="0.25">
      <c r="B42" s="25" t="s">
        <v>55</v>
      </c>
      <c r="C42" s="26">
        <v>218824317</v>
      </c>
      <c r="D42" s="26">
        <v>297468702</v>
      </c>
      <c r="E42" s="57">
        <v>283399240</v>
      </c>
      <c r="F42" s="57">
        <v>271204806</v>
      </c>
      <c r="G42" s="26">
        <v>251801329</v>
      </c>
      <c r="H42" s="26"/>
      <c r="I42" s="27"/>
      <c r="J42" s="27">
        <f t="shared" si="0"/>
        <v>0.88850389648186778</v>
      </c>
      <c r="K42" s="27">
        <f t="shared" si="1"/>
        <v>0</v>
      </c>
      <c r="L42" s="28">
        <f t="shared" si="2"/>
        <v>45667373</v>
      </c>
    </row>
    <row r="43" spans="2:12" ht="20.100000000000001" customHeight="1" x14ac:dyDescent="0.25">
      <c r="B43" s="25" t="s">
        <v>56</v>
      </c>
      <c r="C43" s="26">
        <v>262878954</v>
      </c>
      <c r="D43" s="26">
        <v>303270047</v>
      </c>
      <c r="E43" s="57">
        <v>284929617</v>
      </c>
      <c r="F43" s="57">
        <v>278952136</v>
      </c>
      <c r="G43" s="26">
        <v>255218646</v>
      </c>
      <c r="H43" s="26"/>
      <c r="I43" s="27"/>
      <c r="J43" s="27">
        <f t="shared" si="0"/>
        <v>0.89572522746907002</v>
      </c>
      <c r="K43" s="27">
        <f t="shared" si="1"/>
        <v>0</v>
      </c>
      <c r="L43" s="28">
        <f t="shared" si="2"/>
        <v>48051401</v>
      </c>
    </row>
    <row r="44" spans="2:12" ht="20.100000000000001" customHeight="1" x14ac:dyDescent="0.25">
      <c r="B44" s="25" t="s">
        <v>57</v>
      </c>
      <c r="C44" s="26">
        <v>139909967</v>
      </c>
      <c r="D44" s="26">
        <v>161811927</v>
      </c>
      <c r="E44" s="57">
        <v>160862137</v>
      </c>
      <c r="F44" s="57">
        <v>151417421</v>
      </c>
      <c r="G44" s="26">
        <v>134554629</v>
      </c>
      <c r="H44" s="26"/>
      <c r="I44" s="27"/>
      <c r="J44" s="27">
        <f t="shared" ref="J44" si="3">IF(ISERROR(+G44/E44)=TRUE,0,++G44/E44)</f>
        <v>0.83645929060360547</v>
      </c>
      <c r="K44" s="27">
        <f t="shared" ref="K44" si="4">IF(ISERROR(+H44/E44)=TRUE,0,++H44/E44)</f>
        <v>0</v>
      </c>
      <c r="L44" s="28">
        <f t="shared" ref="L44" si="5">+D44-G44</f>
        <v>27257298</v>
      </c>
    </row>
    <row r="45" spans="2:12" ht="20.100000000000001" customHeight="1" x14ac:dyDescent="0.25">
      <c r="B45" s="25" t="s">
        <v>58</v>
      </c>
      <c r="C45" s="26">
        <v>0</v>
      </c>
      <c r="D45" s="26">
        <v>84655071</v>
      </c>
      <c r="E45" s="57">
        <v>84655071</v>
      </c>
      <c r="F45" s="57">
        <v>80861388</v>
      </c>
      <c r="G45" s="26">
        <v>70717176</v>
      </c>
      <c r="H45" s="26"/>
      <c r="I45" s="27"/>
      <c r="J45" s="27">
        <f t="shared" si="0"/>
        <v>0.83535664390382469</v>
      </c>
      <c r="K45" s="27">
        <f t="shared" si="1"/>
        <v>0</v>
      </c>
      <c r="L45" s="28">
        <f t="shared" si="2"/>
        <v>13937895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7182445147</v>
      </c>
      <c r="E46" s="53">
        <f>SUM(E13:E45)</f>
        <v>5226394401</v>
      </c>
      <c r="F46" s="53">
        <f t="shared" si="6"/>
        <v>6511595440</v>
      </c>
      <c r="G46" s="53">
        <f t="shared" si="6"/>
        <v>5842619781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1.1179064059693034</v>
      </c>
      <c r="K46" s="54">
        <f>IF(ISERROR(+H46/E46)=TRUE,0,++H46/E46)</f>
        <v>0</v>
      </c>
      <c r="L46" s="55">
        <f>SUM(L13:L45)</f>
        <v>1339825366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NOVIEMBRE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6690.1872210000001</v>
      </c>
      <c r="D53" s="67">
        <f>+D46/$C$51</f>
        <v>7182.4451470000004</v>
      </c>
      <c r="E53" s="33">
        <f>+E46/$C$51</f>
        <v>5226.3944009999996</v>
      </c>
      <c r="F53" s="67">
        <f>+F46/$C$51</f>
        <v>6511.5954400000001</v>
      </c>
      <c r="G53" s="67">
        <f>+G46/$C$51</f>
        <v>5842.6197810000003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79438689</v>
      </c>
      <c r="D13" s="8">
        <v>79644699</v>
      </c>
      <c r="E13" s="56">
        <v>69375935</v>
      </c>
      <c r="F13" s="56">
        <v>57476949</v>
      </c>
      <c r="G13" s="8">
        <v>49054078</v>
      </c>
      <c r="H13" s="8"/>
      <c r="I13" s="12">
        <f>IF(ISERROR(+#REF!/E13)=TRUE,0,++#REF!/E13)</f>
        <v>0</v>
      </c>
      <c r="J13" s="12">
        <f>IF(ISERROR(+G13/E13)=TRUE,0,++G13/E13)</f>
        <v>0.70707627940437845</v>
      </c>
      <c r="K13" s="12">
        <f>IF(ISERROR(+H13/E13)=TRUE,0,++H13/E13)</f>
        <v>0</v>
      </c>
      <c r="L13" s="14">
        <f>+D13-G13</f>
        <v>30590621</v>
      </c>
    </row>
    <row r="14" spans="1:13" ht="20.100000000000001" customHeight="1" x14ac:dyDescent="0.25">
      <c r="B14" s="7" t="s">
        <v>27</v>
      </c>
      <c r="C14" s="9">
        <v>3051462</v>
      </c>
      <c r="D14" s="9">
        <v>3704612</v>
      </c>
      <c r="E14" s="58">
        <v>1144450</v>
      </c>
      <c r="F14" s="59">
        <v>918094</v>
      </c>
      <c r="G14" s="9">
        <v>758305</v>
      </c>
      <c r="H14" s="9"/>
      <c r="I14" s="13">
        <f>IF(ISERROR(+#REF!/E14)=TRUE,0,++#REF!/E14)</f>
        <v>0</v>
      </c>
      <c r="J14" s="13">
        <f t="shared" ref="J14:J44" si="0">IF(ISERROR(+G14/E14)=TRUE,0,++G14/E14)</f>
        <v>0.66259338546900259</v>
      </c>
      <c r="K14" s="13">
        <f t="shared" ref="K14:K44" si="1">IF(ISERROR(+H14/E14)=TRUE,0,++H14/E14)</f>
        <v>0</v>
      </c>
      <c r="L14" s="15">
        <f t="shared" ref="L14:L44" si="2">+D14-G14</f>
        <v>2946307</v>
      </c>
    </row>
    <row r="15" spans="1:13" ht="20.100000000000001" customHeight="1" x14ac:dyDescent="0.25">
      <c r="B15" s="7" t="s">
        <v>28</v>
      </c>
      <c r="C15" s="9">
        <v>5155243</v>
      </c>
      <c r="D15" s="9">
        <v>5978407</v>
      </c>
      <c r="E15" s="58">
        <v>3281017</v>
      </c>
      <c r="F15" s="59">
        <v>2593032</v>
      </c>
      <c r="G15" s="9">
        <v>1997112</v>
      </c>
      <c r="H15" s="9"/>
      <c r="I15" s="13"/>
      <c r="J15" s="13">
        <f t="shared" si="0"/>
        <v>0.60868687970833435</v>
      </c>
      <c r="K15" s="13">
        <f t="shared" si="1"/>
        <v>0</v>
      </c>
      <c r="L15" s="15">
        <f t="shared" si="2"/>
        <v>3981295</v>
      </c>
    </row>
    <row r="16" spans="1:13" ht="20.100000000000001" customHeight="1" x14ac:dyDescent="0.25">
      <c r="B16" s="7" t="s">
        <v>29</v>
      </c>
      <c r="C16" s="9">
        <v>19759479</v>
      </c>
      <c r="D16" s="9">
        <v>20654206</v>
      </c>
      <c r="E16" s="58">
        <v>10692447</v>
      </c>
      <c r="F16" s="59">
        <v>9552788</v>
      </c>
      <c r="G16" s="9">
        <v>8394357</v>
      </c>
      <c r="H16" s="9"/>
      <c r="I16" s="13"/>
      <c r="J16" s="13">
        <f t="shared" si="0"/>
        <v>0.78507351965363958</v>
      </c>
      <c r="K16" s="13">
        <f t="shared" si="1"/>
        <v>0</v>
      </c>
      <c r="L16" s="15">
        <f t="shared" si="2"/>
        <v>12259849</v>
      </c>
    </row>
    <row r="17" spans="2:12" ht="20.100000000000001" customHeight="1" x14ac:dyDescent="0.25">
      <c r="B17" s="7" t="s">
        <v>30</v>
      </c>
      <c r="C17" s="9">
        <v>3548416</v>
      </c>
      <c r="D17" s="9">
        <v>4190047</v>
      </c>
      <c r="E17" s="58">
        <v>2788000</v>
      </c>
      <c r="F17" s="59">
        <v>1604722</v>
      </c>
      <c r="G17" s="9">
        <v>1600956</v>
      </c>
      <c r="H17" s="9"/>
      <c r="I17" s="13"/>
      <c r="J17" s="13">
        <f t="shared" si="0"/>
        <v>0.57423098995695843</v>
      </c>
      <c r="K17" s="13">
        <f t="shared" si="1"/>
        <v>0</v>
      </c>
      <c r="L17" s="15">
        <f t="shared" si="2"/>
        <v>2589091</v>
      </c>
    </row>
    <row r="18" spans="2:12" ht="20.100000000000001" customHeight="1" x14ac:dyDescent="0.25">
      <c r="B18" s="7" t="s">
        <v>31</v>
      </c>
      <c r="C18" s="9">
        <v>15108450</v>
      </c>
      <c r="D18" s="9">
        <v>17923557</v>
      </c>
      <c r="E18" s="58">
        <v>10757429</v>
      </c>
      <c r="F18" s="59">
        <v>5436644</v>
      </c>
      <c r="G18" s="9">
        <v>3809396</v>
      </c>
      <c r="H18" s="9"/>
      <c r="I18" s="13"/>
      <c r="J18" s="13">
        <f t="shared" si="0"/>
        <v>0.35411769856905401</v>
      </c>
      <c r="K18" s="13">
        <f t="shared" si="1"/>
        <v>0</v>
      </c>
      <c r="L18" s="15">
        <f t="shared" si="2"/>
        <v>14114161</v>
      </c>
    </row>
    <row r="19" spans="2:12" ht="20.100000000000001" customHeight="1" x14ac:dyDescent="0.25">
      <c r="B19" s="7" t="s">
        <v>32</v>
      </c>
      <c r="C19" s="9">
        <v>8102244</v>
      </c>
      <c r="D19" s="9">
        <v>8618010</v>
      </c>
      <c r="E19" s="58">
        <v>5181200</v>
      </c>
      <c r="F19" s="59">
        <v>4445770</v>
      </c>
      <c r="G19" s="9">
        <v>3300724</v>
      </c>
      <c r="H19" s="9"/>
      <c r="I19" s="13"/>
      <c r="J19" s="13">
        <f t="shared" si="0"/>
        <v>0.63705782444221415</v>
      </c>
      <c r="K19" s="13">
        <f t="shared" si="1"/>
        <v>0</v>
      </c>
      <c r="L19" s="15">
        <f t="shared" si="2"/>
        <v>5317286</v>
      </c>
    </row>
    <row r="20" spans="2:12" ht="20.100000000000001" customHeight="1" x14ac:dyDescent="0.25">
      <c r="B20" s="7" t="s">
        <v>33</v>
      </c>
      <c r="C20" s="9">
        <v>11854275</v>
      </c>
      <c r="D20" s="9">
        <v>12702208</v>
      </c>
      <c r="E20" s="58">
        <v>4264018</v>
      </c>
      <c r="F20" s="59">
        <v>3705486</v>
      </c>
      <c r="G20" s="9">
        <v>3580071</v>
      </c>
      <c r="H20" s="9"/>
      <c r="I20" s="13"/>
      <c r="J20" s="13">
        <f t="shared" si="0"/>
        <v>0.83960034877901546</v>
      </c>
      <c r="K20" s="13">
        <f t="shared" si="1"/>
        <v>0</v>
      </c>
      <c r="L20" s="15">
        <f t="shared" si="2"/>
        <v>9122137</v>
      </c>
    </row>
    <row r="21" spans="2:12" ht="20.100000000000001" customHeight="1" x14ac:dyDescent="0.25">
      <c r="B21" s="7" t="s">
        <v>34</v>
      </c>
      <c r="C21" s="9">
        <v>4500000</v>
      </c>
      <c r="D21" s="9">
        <v>4900539</v>
      </c>
      <c r="E21" s="58">
        <v>4658431</v>
      </c>
      <c r="F21" s="59">
        <v>3767511</v>
      </c>
      <c r="G21" s="9">
        <v>3673885</v>
      </c>
      <c r="H21" s="9"/>
      <c r="I21" s="13"/>
      <c r="J21" s="13">
        <f t="shared" si="0"/>
        <v>0.78865287475547019</v>
      </c>
      <c r="K21" s="13">
        <f t="shared" si="1"/>
        <v>0</v>
      </c>
      <c r="L21" s="15">
        <f t="shared" si="2"/>
        <v>1226654</v>
      </c>
    </row>
    <row r="22" spans="2:12" ht="20.100000000000001" customHeight="1" x14ac:dyDescent="0.25">
      <c r="B22" s="7" t="s">
        <v>35</v>
      </c>
      <c r="C22" s="9">
        <v>4536598</v>
      </c>
      <c r="D22" s="9">
        <v>5796040</v>
      </c>
      <c r="E22" s="58">
        <v>3922507</v>
      </c>
      <c r="F22" s="59">
        <v>3807795</v>
      </c>
      <c r="G22" s="9">
        <v>1958790</v>
      </c>
      <c r="H22" s="9"/>
      <c r="I22" s="13"/>
      <c r="J22" s="13">
        <f t="shared" si="0"/>
        <v>0.49937195778108234</v>
      </c>
      <c r="K22" s="13">
        <f t="shared" si="1"/>
        <v>0</v>
      </c>
      <c r="L22" s="15">
        <f t="shared" si="2"/>
        <v>3837250</v>
      </c>
    </row>
    <row r="23" spans="2:12" ht="20.100000000000001" customHeight="1" x14ac:dyDescent="0.25">
      <c r="B23" s="7" t="s">
        <v>36</v>
      </c>
      <c r="C23" s="9">
        <v>12500000</v>
      </c>
      <c r="D23" s="9">
        <v>15872859</v>
      </c>
      <c r="E23" s="58">
        <v>8117106</v>
      </c>
      <c r="F23" s="59">
        <v>7317661</v>
      </c>
      <c r="G23" s="9">
        <v>7002219</v>
      </c>
      <c r="H23" s="9"/>
      <c r="I23" s="13"/>
      <c r="J23" s="13">
        <f t="shared" si="0"/>
        <v>0.86264969312954642</v>
      </c>
      <c r="K23" s="13">
        <f t="shared" si="1"/>
        <v>0</v>
      </c>
      <c r="L23" s="15">
        <f t="shared" si="2"/>
        <v>8870640</v>
      </c>
    </row>
    <row r="24" spans="2:12" ht="20.100000000000001" customHeight="1" x14ac:dyDescent="0.25">
      <c r="B24" s="7" t="s">
        <v>37</v>
      </c>
      <c r="C24" s="9">
        <v>7560660</v>
      </c>
      <c r="D24" s="9">
        <v>8500534</v>
      </c>
      <c r="E24" s="58">
        <v>4950583</v>
      </c>
      <c r="F24" s="59">
        <v>4824438</v>
      </c>
      <c r="G24" s="9">
        <v>3579532</v>
      </c>
      <c r="H24" s="9"/>
      <c r="I24" s="13"/>
      <c r="J24" s="13">
        <f t="shared" si="0"/>
        <v>0.72305261824718425</v>
      </c>
      <c r="K24" s="13">
        <f t="shared" si="1"/>
        <v>0</v>
      </c>
      <c r="L24" s="15">
        <f t="shared" si="2"/>
        <v>4921002</v>
      </c>
    </row>
    <row r="25" spans="2:12" ht="20.100000000000001" customHeight="1" x14ac:dyDescent="0.25">
      <c r="B25" s="7" t="s">
        <v>38</v>
      </c>
      <c r="C25" s="9">
        <v>20995704</v>
      </c>
      <c r="D25" s="9">
        <v>20595704</v>
      </c>
      <c r="E25" s="58">
        <v>10195443</v>
      </c>
      <c r="F25" s="59">
        <v>7689963</v>
      </c>
      <c r="G25" s="9">
        <v>6794270</v>
      </c>
      <c r="H25" s="9"/>
      <c r="I25" s="13"/>
      <c r="J25" s="13">
        <f t="shared" si="0"/>
        <v>0.66640262713449527</v>
      </c>
      <c r="K25" s="13">
        <f t="shared" si="1"/>
        <v>0</v>
      </c>
      <c r="L25" s="15">
        <f t="shared" si="2"/>
        <v>13801434</v>
      </c>
    </row>
    <row r="26" spans="2:12" ht="20.100000000000001" customHeight="1" x14ac:dyDescent="0.25">
      <c r="B26" s="7" t="s">
        <v>39</v>
      </c>
      <c r="C26" s="9">
        <v>12500000</v>
      </c>
      <c r="D26" s="9">
        <v>14814687</v>
      </c>
      <c r="E26" s="58">
        <v>8311674</v>
      </c>
      <c r="F26" s="59">
        <v>4503856</v>
      </c>
      <c r="G26" s="9">
        <v>4348555</v>
      </c>
      <c r="H26" s="9"/>
      <c r="I26" s="13"/>
      <c r="J26" s="13">
        <f t="shared" si="0"/>
        <v>0.52318642429912432</v>
      </c>
      <c r="K26" s="13">
        <f t="shared" si="1"/>
        <v>0</v>
      </c>
      <c r="L26" s="15">
        <f t="shared" si="2"/>
        <v>10466132</v>
      </c>
    </row>
    <row r="27" spans="2:12" ht="20.100000000000001" customHeight="1" x14ac:dyDescent="0.25">
      <c r="B27" s="7" t="s">
        <v>40</v>
      </c>
      <c r="C27" s="9">
        <v>7693328</v>
      </c>
      <c r="D27" s="9">
        <v>9640622</v>
      </c>
      <c r="E27" s="58">
        <v>5551957</v>
      </c>
      <c r="F27" s="59">
        <v>5435961</v>
      </c>
      <c r="G27" s="9">
        <v>5251792</v>
      </c>
      <c r="H27" s="9"/>
      <c r="I27" s="13"/>
      <c r="J27" s="13">
        <f t="shared" si="0"/>
        <v>0.94593528011834382</v>
      </c>
      <c r="K27" s="13">
        <f t="shared" si="1"/>
        <v>0</v>
      </c>
      <c r="L27" s="15">
        <f t="shared" si="2"/>
        <v>4388830</v>
      </c>
    </row>
    <row r="28" spans="2:12" ht="20.100000000000001" customHeight="1" x14ac:dyDescent="0.25">
      <c r="B28" s="7" t="s">
        <v>41</v>
      </c>
      <c r="C28" s="9">
        <v>10724943</v>
      </c>
      <c r="D28" s="9">
        <v>10624943</v>
      </c>
      <c r="E28" s="58">
        <v>6669117</v>
      </c>
      <c r="F28" s="59">
        <v>5815591</v>
      </c>
      <c r="G28" s="9">
        <v>4440612</v>
      </c>
      <c r="H28" s="9"/>
      <c r="I28" s="13"/>
      <c r="J28" s="13">
        <f t="shared" si="0"/>
        <v>0.66584706791018966</v>
      </c>
      <c r="K28" s="13">
        <f t="shared" si="1"/>
        <v>0</v>
      </c>
      <c r="L28" s="15">
        <f t="shared" si="2"/>
        <v>6184331</v>
      </c>
    </row>
    <row r="29" spans="2:12" ht="20.100000000000001" customHeight="1" x14ac:dyDescent="0.25">
      <c r="B29" s="7" t="s">
        <v>42</v>
      </c>
      <c r="C29" s="9">
        <v>2259976</v>
      </c>
      <c r="D29" s="9">
        <v>2159976</v>
      </c>
      <c r="E29" s="58">
        <v>969604</v>
      </c>
      <c r="F29" s="59">
        <v>639603</v>
      </c>
      <c r="G29" s="9">
        <v>468640</v>
      </c>
      <c r="H29" s="9"/>
      <c r="I29" s="13"/>
      <c r="J29" s="13">
        <f t="shared" si="0"/>
        <v>0.48333133939216422</v>
      </c>
      <c r="K29" s="13">
        <f t="shared" si="1"/>
        <v>0</v>
      </c>
      <c r="L29" s="15">
        <f t="shared" si="2"/>
        <v>1691336</v>
      </c>
    </row>
    <row r="30" spans="2:12" ht="20.100000000000001" customHeight="1" x14ac:dyDescent="0.25">
      <c r="B30" s="7" t="s">
        <v>43</v>
      </c>
      <c r="C30" s="9">
        <v>3342470</v>
      </c>
      <c r="D30" s="9">
        <v>4524544</v>
      </c>
      <c r="E30" s="58">
        <v>3808056</v>
      </c>
      <c r="F30" s="59">
        <v>3283790</v>
      </c>
      <c r="G30" s="9">
        <v>2390060</v>
      </c>
      <c r="H30" s="9"/>
      <c r="I30" s="13"/>
      <c r="J30" s="13">
        <f t="shared" si="0"/>
        <v>0.62763257683185336</v>
      </c>
      <c r="K30" s="13">
        <f t="shared" si="1"/>
        <v>0</v>
      </c>
      <c r="L30" s="15">
        <f t="shared" si="2"/>
        <v>2134484</v>
      </c>
    </row>
    <row r="31" spans="2:12" ht="20.100000000000001" customHeight="1" x14ac:dyDescent="0.25">
      <c r="B31" s="7" t="s">
        <v>44</v>
      </c>
      <c r="C31" s="9">
        <v>7000000</v>
      </c>
      <c r="D31" s="9">
        <v>8344358</v>
      </c>
      <c r="E31" s="58">
        <v>5460686</v>
      </c>
      <c r="F31" s="59">
        <v>5128722</v>
      </c>
      <c r="G31" s="9">
        <v>2117789</v>
      </c>
      <c r="H31" s="9"/>
      <c r="I31" s="13"/>
      <c r="J31" s="13">
        <f t="shared" si="0"/>
        <v>0.38782471652828965</v>
      </c>
      <c r="K31" s="13">
        <f t="shared" si="1"/>
        <v>0</v>
      </c>
      <c r="L31" s="15">
        <f t="shared" si="2"/>
        <v>6226569</v>
      </c>
    </row>
    <row r="32" spans="2:12" ht="20.100000000000001" customHeight="1" x14ac:dyDescent="0.25">
      <c r="B32" s="7" t="s">
        <v>45</v>
      </c>
      <c r="C32" s="9">
        <v>4000000</v>
      </c>
      <c r="D32" s="9">
        <v>4479962</v>
      </c>
      <c r="E32" s="58">
        <v>2689055</v>
      </c>
      <c r="F32" s="59">
        <v>2659138</v>
      </c>
      <c r="G32" s="9">
        <v>1656623</v>
      </c>
      <c r="H32" s="9"/>
      <c r="I32" s="13"/>
      <c r="J32" s="13">
        <f t="shared" si="0"/>
        <v>0.61606140447108748</v>
      </c>
      <c r="K32" s="13">
        <f t="shared" si="1"/>
        <v>0</v>
      </c>
      <c r="L32" s="15">
        <f t="shared" si="2"/>
        <v>2823339</v>
      </c>
    </row>
    <row r="33" spans="2:12" ht="20.100000000000001" customHeight="1" x14ac:dyDescent="0.25">
      <c r="B33" s="7" t="s">
        <v>46</v>
      </c>
      <c r="C33" s="9">
        <v>3500000</v>
      </c>
      <c r="D33" s="9">
        <v>3593969</v>
      </c>
      <c r="E33" s="58">
        <v>2557208</v>
      </c>
      <c r="F33" s="59">
        <v>1404727</v>
      </c>
      <c r="G33" s="9">
        <v>1263487</v>
      </c>
      <c r="H33" s="9"/>
      <c r="I33" s="13"/>
      <c r="J33" s="13">
        <f t="shared" si="0"/>
        <v>0.49408847461762984</v>
      </c>
      <c r="K33" s="13">
        <f t="shared" si="1"/>
        <v>0</v>
      </c>
      <c r="L33" s="15">
        <f t="shared" si="2"/>
        <v>2330482</v>
      </c>
    </row>
    <row r="34" spans="2:12" ht="20.100000000000001" customHeight="1" x14ac:dyDescent="0.25">
      <c r="B34" s="7" t="s">
        <v>47</v>
      </c>
      <c r="C34" s="9">
        <v>2613060</v>
      </c>
      <c r="D34" s="9">
        <v>3788581</v>
      </c>
      <c r="E34" s="58">
        <v>2531278</v>
      </c>
      <c r="F34" s="59">
        <v>1854503</v>
      </c>
      <c r="G34" s="9">
        <v>1625227</v>
      </c>
      <c r="H34" s="9"/>
      <c r="I34" s="13"/>
      <c r="J34" s="13">
        <f t="shared" si="0"/>
        <v>0.64205788538437891</v>
      </c>
      <c r="K34" s="13">
        <f t="shared" si="1"/>
        <v>0</v>
      </c>
      <c r="L34" s="15">
        <f t="shared" si="2"/>
        <v>2163354</v>
      </c>
    </row>
    <row r="35" spans="2:12" ht="20.100000000000001" customHeight="1" x14ac:dyDescent="0.25">
      <c r="B35" s="7" t="s">
        <v>48</v>
      </c>
      <c r="C35" s="9">
        <v>4563238</v>
      </c>
      <c r="D35" s="9">
        <v>5155230</v>
      </c>
      <c r="E35" s="58">
        <v>1543043</v>
      </c>
      <c r="F35" s="59">
        <v>1441094</v>
      </c>
      <c r="G35" s="9">
        <v>928923</v>
      </c>
      <c r="H35" s="9"/>
      <c r="I35" s="13"/>
      <c r="J35" s="13">
        <f t="shared" si="0"/>
        <v>0.60200720265086582</v>
      </c>
      <c r="K35" s="13">
        <f t="shared" si="1"/>
        <v>0</v>
      </c>
      <c r="L35" s="15">
        <f t="shared" si="2"/>
        <v>4226307</v>
      </c>
    </row>
    <row r="36" spans="2:12" ht="20.100000000000001" customHeight="1" x14ac:dyDescent="0.25">
      <c r="B36" s="7" t="s">
        <v>49</v>
      </c>
      <c r="C36" s="9">
        <v>4000000</v>
      </c>
      <c r="D36" s="9">
        <v>14097976</v>
      </c>
      <c r="E36" s="58">
        <v>12676557</v>
      </c>
      <c r="F36" s="59">
        <v>9988074</v>
      </c>
      <c r="G36" s="9">
        <v>7348823</v>
      </c>
      <c r="H36" s="9"/>
      <c r="I36" s="13"/>
      <c r="J36" s="13">
        <f t="shared" si="0"/>
        <v>0.57971758419892716</v>
      </c>
      <c r="K36" s="13">
        <f t="shared" si="1"/>
        <v>0</v>
      </c>
      <c r="L36" s="15">
        <f t="shared" si="2"/>
        <v>6749153</v>
      </c>
    </row>
    <row r="37" spans="2:12" ht="20.100000000000001" customHeight="1" x14ac:dyDescent="0.25">
      <c r="B37" s="7" t="s">
        <v>50</v>
      </c>
      <c r="C37" s="9">
        <v>1500000</v>
      </c>
      <c r="D37" s="9">
        <v>1500000</v>
      </c>
      <c r="E37" s="58">
        <v>1500000</v>
      </c>
      <c r="F37" s="59">
        <v>1490321</v>
      </c>
      <c r="G37" s="9">
        <v>1471868</v>
      </c>
      <c r="H37" s="9"/>
      <c r="I37" s="13"/>
      <c r="J37" s="13">
        <f t="shared" si="0"/>
        <v>0.9812453333333333</v>
      </c>
      <c r="K37" s="13">
        <f t="shared" si="1"/>
        <v>0</v>
      </c>
      <c r="L37" s="15">
        <f t="shared" si="2"/>
        <v>28132</v>
      </c>
    </row>
    <row r="38" spans="2:12" ht="20.100000000000001" customHeight="1" x14ac:dyDescent="0.25">
      <c r="B38" s="7" t="s">
        <v>51</v>
      </c>
      <c r="C38" s="9">
        <v>8500000</v>
      </c>
      <c r="D38" s="9">
        <v>12399485</v>
      </c>
      <c r="E38" s="58">
        <v>9823253</v>
      </c>
      <c r="F38" s="59">
        <v>9156396</v>
      </c>
      <c r="G38" s="9">
        <v>7705630</v>
      </c>
      <c r="H38" s="9"/>
      <c r="I38" s="13"/>
      <c r="J38" s="13">
        <f t="shared" si="0"/>
        <v>0.78442752110731551</v>
      </c>
      <c r="K38" s="13">
        <f t="shared" si="1"/>
        <v>0</v>
      </c>
      <c r="L38" s="15">
        <f t="shared" si="2"/>
        <v>4693855</v>
      </c>
    </row>
    <row r="39" spans="2:12" ht="20.100000000000001" customHeight="1" x14ac:dyDescent="0.25">
      <c r="B39" s="7" t="s">
        <v>52</v>
      </c>
      <c r="C39" s="9">
        <v>1092476</v>
      </c>
      <c r="D39" s="9">
        <v>1250054</v>
      </c>
      <c r="E39" s="58">
        <v>545421</v>
      </c>
      <c r="F39" s="59">
        <v>520873</v>
      </c>
      <c r="G39" s="9">
        <v>279515</v>
      </c>
      <c r="H39" s="9"/>
      <c r="I39" s="13"/>
      <c r="J39" s="13">
        <f t="shared" si="0"/>
        <v>0.51247568392122778</v>
      </c>
      <c r="K39" s="13">
        <f t="shared" si="1"/>
        <v>0</v>
      </c>
      <c r="L39" s="15">
        <f t="shared" si="2"/>
        <v>970539</v>
      </c>
    </row>
    <row r="40" spans="2:12" ht="20.100000000000001" customHeight="1" x14ac:dyDescent="0.25">
      <c r="B40" s="7" t="s">
        <v>53</v>
      </c>
      <c r="C40" s="9">
        <v>4000000</v>
      </c>
      <c r="D40" s="9">
        <v>4812583</v>
      </c>
      <c r="E40" s="58">
        <v>3407049</v>
      </c>
      <c r="F40" s="59">
        <v>2303854</v>
      </c>
      <c r="G40" s="9">
        <v>1902076</v>
      </c>
      <c r="H40" s="9"/>
      <c r="I40" s="13"/>
      <c r="J40" s="13">
        <f t="shared" si="0"/>
        <v>0.55827667873282716</v>
      </c>
      <c r="K40" s="13">
        <f t="shared" si="1"/>
        <v>0</v>
      </c>
      <c r="L40" s="15">
        <f t="shared" si="2"/>
        <v>2910507</v>
      </c>
    </row>
    <row r="41" spans="2:12" ht="20.100000000000001" customHeight="1" x14ac:dyDescent="0.25">
      <c r="B41" s="7" t="s">
        <v>54</v>
      </c>
      <c r="C41" s="9">
        <v>7500000</v>
      </c>
      <c r="D41" s="9">
        <v>10404162</v>
      </c>
      <c r="E41" s="58">
        <v>5804662</v>
      </c>
      <c r="F41" s="59">
        <v>5215217</v>
      </c>
      <c r="G41" s="9">
        <v>3885360</v>
      </c>
      <c r="H41" s="9"/>
      <c r="I41" s="13"/>
      <c r="J41" s="13">
        <f t="shared" si="0"/>
        <v>0.66935163494446359</v>
      </c>
      <c r="K41" s="13">
        <f t="shared" si="1"/>
        <v>0</v>
      </c>
      <c r="L41" s="15">
        <f t="shared" si="2"/>
        <v>6518802</v>
      </c>
    </row>
    <row r="42" spans="2:12" ht="20.100000000000001" customHeight="1" x14ac:dyDescent="0.25">
      <c r="B42" s="7" t="s">
        <v>55</v>
      </c>
      <c r="C42" s="9">
        <v>8000000</v>
      </c>
      <c r="D42" s="9">
        <v>7600000</v>
      </c>
      <c r="E42" s="58">
        <v>6748739</v>
      </c>
      <c r="F42" s="59">
        <v>3570002</v>
      </c>
      <c r="G42" s="9">
        <v>3100570</v>
      </c>
      <c r="H42" s="9"/>
      <c r="I42" s="13"/>
      <c r="J42" s="13">
        <f t="shared" si="0"/>
        <v>0.45942953194663477</v>
      </c>
      <c r="K42" s="13">
        <f t="shared" si="1"/>
        <v>0</v>
      </c>
      <c r="L42" s="15">
        <f t="shared" si="2"/>
        <v>4499430</v>
      </c>
    </row>
    <row r="43" spans="2:12" ht="20.100000000000001" customHeight="1" x14ac:dyDescent="0.25">
      <c r="B43" s="7" t="s">
        <v>56</v>
      </c>
      <c r="C43" s="9">
        <v>15000000</v>
      </c>
      <c r="D43" s="9">
        <v>24624452</v>
      </c>
      <c r="E43" s="58">
        <v>13873206</v>
      </c>
      <c r="F43" s="59">
        <v>11806265</v>
      </c>
      <c r="G43" s="9">
        <v>8013217</v>
      </c>
      <c r="H43" s="9"/>
      <c r="I43" s="13"/>
      <c r="J43" s="13">
        <f t="shared" si="0"/>
        <v>0.57760383576802654</v>
      </c>
      <c r="K43" s="13">
        <f t="shared" si="1"/>
        <v>0</v>
      </c>
      <c r="L43" s="15">
        <f t="shared" si="2"/>
        <v>16611235</v>
      </c>
    </row>
    <row r="44" spans="2:12" ht="20.100000000000001" customHeight="1" x14ac:dyDescent="0.25">
      <c r="B44" s="7" t="s">
        <v>57</v>
      </c>
      <c r="C44" s="9">
        <v>8900000</v>
      </c>
      <c r="D44" s="9">
        <v>9996023</v>
      </c>
      <c r="E44" s="58">
        <v>5418771</v>
      </c>
      <c r="F44" s="59">
        <v>5290986</v>
      </c>
      <c r="G44" s="9">
        <v>2897786</v>
      </c>
      <c r="H44" s="9"/>
      <c r="I44" s="13"/>
      <c r="J44" s="13">
        <f t="shared" si="0"/>
        <v>0.53476812362065129</v>
      </c>
      <c r="K44" s="13">
        <f t="shared" si="1"/>
        <v>0</v>
      </c>
      <c r="L44" s="15">
        <f t="shared" si="2"/>
        <v>7098237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239217902</v>
      </c>
      <c r="F45" s="53">
        <f t="shared" si="3"/>
        <v>194649826</v>
      </c>
      <c r="G45" s="53">
        <f t="shared" si="3"/>
        <v>156600248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0.65463431746007039</v>
      </c>
      <c r="K45" s="54">
        <f>IF(ISERROR(+H45/E45)=TRUE,0,++H45/E45)</f>
        <v>0</v>
      </c>
      <c r="L45" s="55">
        <f>SUM(L13:L44)</f>
        <v>206292781</v>
      </c>
    </row>
    <row r="46" spans="2:12" x14ac:dyDescent="0.2">
      <c r="B46" s="11" t="s">
        <v>61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NOVIEMBRE
(4)</v>
      </c>
      <c r="K51" s="23"/>
    </row>
    <row r="52" spans="2:11" s="22" customFormat="1" x14ac:dyDescent="0.25">
      <c r="B52" s="22" t="s">
        <v>24</v>
      </c>
      <c r="C52" s="39">
        <f>+C45/$C$50</f>
        <v>312.80071099999998</v>
      </c>
      <c r="D52" s="39">
        <f>+D45/$C$50</f>
        <v>362.89302900000001</v>
      </c>
      <c r="E52" s="39">
        <f>+E45/$C$50</f>
        <v>239.21790200000001</v>
      </c>
      <c r="F52" s="39">
        <f>+F45/$C$50</f>
        <v>194.64982599999999</v>
      </c>
      <c r="G52" s="39">
        <f>+G45/$C$50</f>
        <v>156.60024799999999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4.7109375" style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59533283</v>
      </c>
      <c r="E13" s="62">
        <v>59533283</v>
      </c>
      <c r="F13" s="62">
        <v>11041617</v>
      </c>
      <c r="G13" s="41">
        <v>5131748</v>
      </c>
      <c r="H13" s="8"/>
      <c r="I13" s="12">
        <f>IF(ISERROR(+#REF!/E13)=TRUE,0,++#REF!/E13)</f>
        <v>0</v>
      </c>
      <c r="J13" s="12">
        <f>IF(ISERROR(+G13/E13)=TRUE,0,++G13/E13)</f>
        <v>8.6199647346846306E-2</v>
      </c>
      <c r="K13" s="12">
        <f>IF(ISERROR(+H13/E13)=TRUE,0,++H13/E13)</f>
        <v>0</v>
      </c>
      <c r="L13" s="14">
        <f>+D13-G13</f>
        <v>54401535</v>
      </c>
    </row>
    <row r="14" spans="1:13" ht="20.100000000000001" customHeight="1" x14ac:dyDescent="0.25">
      <c r="B14" s="25" t="s">
        <v>27</v>
      </c>
      <c r="C14" s="42">
        <v>0</v>
      </c>
      <c r="D14" s="42">
        <v>1036395</v>
      </c>
      <c r="E14" s="63">
        <v>1036395</v>
      </c>
      <c r="F14" s="63">
        <v>816075</v>
      </c>
      <c r="G14" s="42">
        <v>803783</v>
      </c>
      <c r="H14" s="26"/>
      <c r="I14" s="27"/>
      <c r="J14" s="27">
        <f t="shared" ref="J14:J44" si="0">IF(ISERROR(+G14/E14)=TRUE,0,++G14/E14)</f>
        <v>0.77555661692694389</v>
      </c>
      <c r="K14" s="27">
        <f t="shared" ref="K14:K44" si="1">IF(ISERROR(+H14/E14)=TRUE,0,++H14/E14)</f>
        <v>0</v>
      </c>
      <c r="L14" s="28">
        <f t="shared" ref="L14:L44" si="2">+D14-G14</f>
        <v>232612</v>
      </c>
    </row>
    <row r="15" spans="1:13" ht="20.100000000000001" customHeight="1" x14ac:dyDescent="0.25">
      <c r="B15" s="25" t="s">
        <v>28</v>
      </c>
      <c r="C15" s="42">
        <v>0</v>
      </c>
      <c r="D15" s="42">
        <v>1643769</v>
      </c>
      <c r="E15" s="63">
        <v>1643769</v>
      </c>
      <c r="F15" s="63">
        <v>1308969</v>
      </c>
      <c r="G15" s="42">
        <v>1109879</v>
      </c>
      <c r="H15" s="26"/>
      <c r="I15" s="27"/>
      <c r="J15" s="27">
        <f t="shared" si="0"/>
        <v>0.67520375429880963</v>
      </c>
      <c r="K15" s="27">
        <f t="shared" si="1"/>
        <v>0</v>
      </c>
      <c r="L15" s="28">
        <f t="shared" si="2"/>
        <v>533890</v>
      </c>
    </row>
    <row r="16" spans="1:13" ht="20.100000000000001" customHeight="1" x14ac:dyDescent="0.25">
      <c r="B16" s="25" t="s">
        <v>30</v>
      </c>
      <c r="C16" s="42">
        <v>0</v>
      </c>
      <c r="D16" s="42">
        <v>423135</v>
      </c>
      <c r="E16" s="63">
        <v>423135</v>
      </c>
      <c r="F16" s="63">
        <v>394335</v>
      </c>
      <c r="G16" s="42">
        <v>381246</v>
      </c>
      <c r="H16" s="26"/>
      <c r="I16" s="27"/>
      <c r="J16" s="27">
        <f t="shared" ref="J16" si="3">IF(ISERROR(+G16/E16)=TRUE,0,++G16/E16)</f>
        <v>0.9010032259208054</v>
      </c>
      <c r="K16" s="27">
        <f t="shared" ref="K16" si="4">IF(ISERROR(+H16/E16)=TRUE,0,++H16/E16)</f>
        <v>0</v>
      </c>
      <c r="L16" s="28">
        <f t="shared" ref="L16" si="5">+D16-G16</f>
        <v>41889</v>
      </c>
    </row>
    <row r="17" spans="2:12" ht="20.100000000000001" customHeight="1" x14ac:dyDescent="0.25">
      <c r="B17" s="25" t="s">
        <v>31</v>
      </c>
      <c r="C17" s="42">
        <v>0</v>
      </c>
      <c r="D17" s="42">
        <v>4486990</v>
      </c>
      <c r="E17" s="63">
        <v>4486990</v>
      </c>
      <c r="F17" s="63">
        <v>4486990</v>
      </c>
      <c r="G17" s="42">
        <v>2920241</v>
      </c>
      <c r="H17" s="26"/>
      <c r="I17" s="27"/>
      <c r="J17" s="27">
        <f t="shared" si="0"/>
        <v>0.65082404908412994</v>
      </c>
      <c r="K17" s="27">
        <f t="shared" si="1"/>
        <v>0</v>
      </c>
      <c r="L17" s="28">
        <f t="shared" si="2"/>
        <v>1566749</v>
      </c>
    </row>
    <row r="18" spans="2:12" ht="20.100000000000001" customHeight="1" x14ac:dyDescent="0.25">
      <c r="B18" s="25" t="s">
        <v>32</v>
      </c>
      <c r="C18" s="42">
        <v>0</v>
      </c>
      <c r="D18" s="42">
        <v>8158643</v>
      </c>
      <c r="E18" s="63">
        <v>8158643</v>
      </c>
      <c r="F18" s="63">
        <v>6908723</v>
      </c>
      <c r="G18" s="42">
        <v>6898940</v>
      </c>
      <c r="H18" s="26"/>
      <c r="I18" s="27"/>
      <c r="J18" s="27">
        <f t="shared" si="0"/>
        <v>0.84559895561063281</v>
      </c>
      <c r="K18" s="27">
        <f t="shared" si="1"/>
        <v>0</v>
      </c>
      <c r="L18" s="28">
        <f t="shared" si="2"/>
        <v>1259703</v>
      </c>
    </row>
    <row r="19" spans="2:12" ht="20.100000000000001" customHeight="1" x14ac:dyDescent="0.25">
      <c r="B19" s="25" t="s">
        <v>33</v>
      </c>
      <c r="C19" s="42">
        <v>0</v>
      </c>
      <c r="D19" s="42">
        <v>10726232</v>
      </c>
      <c r="E19" s="63">
        <v>10726232</v>
      </c>
      <c r="F19" s="63">
        <v>10264948</v>
      </c>
      <c r="G19" s="42">
        <v>8928498</v>
      </c>
      <c r="H19" s="26"/>
      <c r="I19" s="27"/>
      <c r="J19" s="27">
        <f t="shared" ref="J19" si="6">IF(ISERROR(+G19/E19)=TRUE,0,++G19/E19)</f>
        <v>0.83239836691952962</v>
      </c>
      <c r="K19" s="27">
        <f t="shared" ref="K19" si="7">IF(ISERROR(+H19/E19)=TRUE,0,++H19/E19)</f>
        <v>0</v>
      </c>
      <c r="L19" s="28">
        <f t="shared" ref="L19" si="8">+D19-G19</f>
        <v>1797734</v>
      </c>
    </row>
    <row r="20" spans="2:12" ht="20.100000000000001" customHeight="1" x14ac:dyDescent="0.25">
      <c r="B20" s="25" t="s">
        <v>34</v>
      </c>
      <c r="C20" s="42">
        <v>0</v>
      </c>
      <c r="D20" s="42">
        <v>1961681</v>
      </c>
      <c r="E20" s="63">
        <v>1961681</v>
      </c>
      <c r="F20" s="63">
        <v>1740641</v>
      </c>
      <c r="G20" s="42">
        <v>1361713</v>
      </c>
      <c r="H20" s="26"/>
      <c r="I20" s="27"/>
      <c r="J20" s="27">
        <f t="shared" si="0"/>
        <v>0.69415618543483881</v>
      </c>
      <c r="K20" s="27">
        <f t="shared" si="1"/>
        <v>0</v>
      </c>
      <c r="L20" s="28">
        <f t="shared" si="2"/>
        <v>599968</v>
      </c>
    </row>
    <row r="21" spans="2:12" ht="20.100000000000001" customHeight="1" x14ac:dyDescent="0.25">
      <c r="B21" s="25" t="s">
        <v>35</v>
      </c>
      <c r="C21" s="42">
        <v>0</v>
      </c>
      <c r="D21" s="42">
        <v>4858713</v>
      </c>
      <c r="E21" s="63">
        <v>4858713</v>
      </c>
      <c r="F21" s="63">
        <v>4111353</v>
      </c>
      <c r="G21" s="42">
        <v>3523087</v>
      </c>
      <c r="H21" s="26"/>
      <c r="I21" s="27"/>
      <c r="J21" s="27">
        <f t="shared" si="0"/>
        <v>0.72510703966256085</v>
      </c>
      <c r="K21" s="27">
        <f t="shared" si="1"/>
        <v>0</v>
      </c>
      <c r="L21" s="28">
        <f t="shared" si="2"/>
        <v>1335626</v>
      </c>
    </row>
    <row r="22" spans="2:12" ht="20.100000000000001" customHeight="1" x14ac:dyDescent="0.25">
      <c r="B22" s="25" t="s">
        <v>36</v>
      </c>
      <c r="C22" s="42">
        <v>0</v>
      </c>
      <c r="D22" s="42">
        <v>11927687</v>
      </c>
      <c r="E22" s="63">
        <v>11927687</v>
      </c>
      <c r="F22" s="63">
        <v>11044967</v>
      </c>
      <c r="G22" s="42">
        <v>10256605</v>
      </c>
      <c r="H22" s="26"/>
      <c r="I22" s="27"/>
      <c r="J22" s="27">
        <f t="shared" si="0"/>
        <v>0.85989890579791373</v>
      </c>
      <c r="K22" s="27">
        <f t="shared" si="1"/>
        <v>0</v>
      </c>
      <c r="L22" s="28">
        <f t="shared" si="2"/>
        <v>1671082</v>
      </c>
    </row>
    <row r="23" spans="2:12" ht="20.100000000000001" customHeight="1" x14ac:dyDescent="0.25">
      <c r="B23" s="25" t="s">
        <v>37</v>
      </c>
      <c r="C23" s="42">
        <v>0</v>
      </c>
      <c r="D23" s="42">
        <v>7946729</v>
      </c>
      <c r="E23" s="63">
        <v>7946729</v>
      </c>
      <c r="F23" s="63">
        <v>7015339</v>
      </c>
      <c r="G23" s="42">
        <v>6957061</v>
      </c>
      <c r="H23" s="26"/>
      <c r="I23" s="27"/>
      <c r="J23" s="27">
        <f t="shared" si="0"/>
        <v>0.87546221848008154</v>
      </c>
      <c r="K23" s="27">
        <f t="shared" si="1"/>
        <v>0</v>
      </c>
      <c r="L23" s="28">
        <f t="shared" si="2"/>
        <v>989668</v>
      </c>
    </row>
    <row r="24" spans="2:12" ht="20.100000000000001" customHeight="1" x14ac:dyDescent="0.25">
      <c r="B24" s="25" t="s">
        <v>38</v>
      </c>
      <c r="C24" s="42">
        <v>0</v>
      </c>
      <c r="D24" s="42">
        <v>17662938</v>
      </c>
      <c r="E24" s="63">
        <v>17662938</v>
      </c>
      <c r="F24" s="63">
        <v>15679035</v>
      </c>
      <c r="G24" s="42">
        <v>14454547</v>
      </c>
      <c r="H24" s="26"/>
      <c r="I24" s="27"/>
      <c r="J24" s="27">
        <f t="shared" si="0"/>
        <v>0.81835462480817178</v>
      </c>
      <c r="K24" s="27">
        <f t="shared" si="1"/>
        <v>0</v>
      </c>
      <c r="L24" s="28">
        <f t="shared" si="2"/>
        <v>3208391</v>
      </c>
    </row>
    <row r="25" spans="2:12" ht="20.100000000000001" customHeight="1" x14ac:dyDescent="0.25">
      <c r="B25" s="25" t="s">
        <v>39</v>
      </c>
      <c r="C25" s="42">
        <v>0</v>
      </c>
      <c r="D25" s="42">
        <v>14346914</v>
      </c>
      <c r="E25" s="63">
        <v>14346914</v>
      </c>
      <c r="F25" s="63">
        <v>12916370</v>
      </c>
      <c r="G25" s="42">
        <v>12459069</v>
      </c>
      <c r="H25" s="26"/>
      <c r="I25" s="27"/>
      <c r="J25" s="27">
        <f t="shared" si="0"/>
        <v>0.86841455939583945</v>
      </c>
      <c r="K25" s="27">
        <f t="shared" si="1"/>
        <v>0</v>
      </c>
      <c r="L25" s="28">
        <f t="shared" si="2"/>
        <v>1887845</v>
      </c>
    </row>
    <row r="26" spans="2:12" ht="20.100000000000001" customHeight="1" x14ac:dyDescent="0.25">
      <c r="B26" s="25" t="s">
        <v>40</v>
      </c>
      <c r="C26" s="42">
        <v>0</v>
      </c>
      <c r="D26" s="42">
        <v>6101905</v>
      </c>
      <c r="E26" s="63">
        <v>6101905</v>
      </c>
      <c r="F26" s="63">
        <v>5995959</v>
      </c>
      <c r="G26" s="42">
        <v>5870783</v>
      </c>
      <c r="H26" s="26"/>
      <c r="I26" s="27"/>
      <c r="J26" s="27">
        <f t="shared" si="0"/>
        <v>0.96212297634918931</v>
      </c>
      <c r="K26" s="27">
        <f t="shared" si="1"/>
        <v>0</v>
      </c>
      <c r="L26" s="28">
        <f t="shared" si="2"/>
        <v>231122</v>
      </c>
    </row>
    <row r="27" spans="2:12" ht="20.100000000000001" customHeight="1" x14ac:dyDescent="0.25">
      <c r="B27" s="25" t="s">
        <v>41</v>
      </c>
      <c r="C27" s="42">
        <v>0</v>
      </c>
      <c r="D27" s="42">
        <v>3439476</v>
      </c>
      <c r="E27" s="63">
        <v>3439476</v>
      </c>
      <c r="F27" s="63">
        <v>3434668</v>
      </c>
      <c r="G27" s="42">
        <v>3152224</v>
      </c>
      <c r="H27" s="26"/>
      <c r="I27" s="27"/>
      <c r="J27" s="27">
        <f t="shared" si="0"/>
        <v>0.91648378997265867</v>
      </c>
      <c r="K27" s="27">
        <f t="shared" si="1"/>
        <v>0</v>
      </c>
      <c r="L27" s="28">
        <f t="shared" si="2"/>
        <v>287252</v>
      </c>
    </row>
    <row r="28" spans="2:12" ht="20.100000000000001" customHeight="1" x14ac:dyDescent="0.25">
      <c r="B28" s="25" t="s">
        <v>42</v>
      </c>
      <c r="C28" s="42">
        <v>0</v>
      </c>
      <c r="D28" s="42">
        <v>2201976</v>
      </c>
      <c r="E28" s="63">
        <v>2201976</v>
      </c>
      <c r="F28" s="63">
        <v>1868437</v>
      </c>
      <c r="G28" s="42">
        <v>1588850</v>
      </c>
      <c r="H28" s="26"/>
      <c r="I28" s="27"/>
      <c r="J28" s="27">
        <f t="shared" si="0"/>
        <v>0.72155645656446754</v>
      </c>
      <c r="K28" s="27">
        <f t="shared" si="1"/>
        <v>0</v>
      </c>
      <c r="L28" s="28">
        <f t="shared" si="2"/>
        <v>613126</v>
      </c>
    </row>
    <row r="29" spans="2:12" ht="20.100000000000001" customHeight="1" x14ac:dyDescent="0.25">
      <c r="B29" s="25" t="s">
        <v>43</v>
      </c>
      <c r="C29" s="42">
        <v>0</v>
      </c>
      <c r="D29" s="42">
        <v>1274472</v>
      </c>
      <c r="E29" s="63">
        <v>1274472</v>
      </c>
      <c r="F29" s="63">
        <v>941172</v>
      </c>
      <c r="G29" s="42">
        <v>833698</v>
      </c>
      <c r="H29" s="26"/>
      <c r="I29" s="27"/>
      <c r="J29" s="27">
        <f t="shared" si="0"/>
        <v>0.65415168006829494</v>
      </c>
      <c r="K29" s="27">
        <f t="shared" si="1"/>
        <v>0</v>
      </c>
      <c r="L29" s="28">
        <f t="shared" si="2"/>
        <v>440774</v>
      </c>
    </row>
    <row r="30" spans="2:12" ht="20.100000000000001" customHeight="1" x14ac:dyDescent="0.25">
      <c r="B30" s="25" t="s">
        <v>44</v>
      </c>
      <c r="C30" s="42">
        <v>0</v>
      </c>
      <c r="D30" s="42">
        <v>3687918</v>
      </c>
      <c r="E30" s="63">
        <v>3687918</v>
      </c>
      <c r="F30" s="63">
        <v>2812398</v>
      </c>
      <c r="G30" s="42">
        <v>2731360</v>
      </c>
      <c r="H30" s="26"/>
      <c r="I30" s="27"/>
      <c r="J30" s="27">
        <f t="shared" si="0"/>
        <v>0.74062384250409041</v>
      </c>
      <c r="K30" s="27">
        <f t="shared" si="1"/>
        <v>0</v>
      </c>
      <c r="L30" s="28">
        <f t="shared" si="2"/>
        <v>956558</v>
      </c>
    </row>
    <row r="31" spans="2:12" ht="20.100000000000001" customHeight="1" x14ac:dyDescent="0.25">
      <c r="B31" s="25" t="s">
        <v>45</v>
      </c>
      <c r="C31" s="42">
        <v>0</v>
      </c>
      <c r="D31" s="42">
        <v>3600160</v>
      </c>
      <c r="E31" s="63">
        <v>3600160</v>
      </c>
      <c r="F31" s="63">
        <v>3073659</v>
      </c>
      <c r="G31" s="42">
        <v>2859690</v>
      </c>
      <c r="H31" s="26"/>
      <c r="I31" s="27"/>
      <c r="J31" s="27">
        <f t="shared" si="0"/>
        <v>0.79432303008755167</v>
      </c>
      <c r="K31" s="27">
        <f t="shared" si="1"/>
        <v>0</v>
      </c>
      <c r="L31" s="28">
        <f t="shared" si="2"/>
        <v>740470</v>
      </c>
    </row>
    <row r="32" spans="2:12" ht="20.100000000000001" customHeight="1" x14ac:dyDescent="0.25">
      <c r="B32" s="25" t="s">
        <v>46</v>
      </c>
      <c r="C32" s="42">
        <v>0</v>
      </c>
      <c r="D32" s="42">
        <v>1212190</v>
      </c>
      <c r="E32" s="63">
        <v>1212190</v>
      </c>
      <c r="F32" s="63">
        <v>1130110</v>
      </c>
      <c r="G32" s="42">
        <v>1037961</v>
      </c>
      <c r="H32" s="26"/>
      <c r="I32" s="27"/>
      <c r="J32" s="27">
        <f t="shared" si="0"/>
        <v>0.85626923172109981</v>
      </c>
      <c r="K32" s="27">
        <f t="shared" si="1"/>
        <v>0</v>
      </c>
      <c r="L32" s="28">
        <f t="shared" si="2"/>
        <v>174229</v>
      </c>
    </row>
    <row r="33" spans="2:12" ht="20.100000000000001" customHeight="1" x14ac:dyDescent="0.25">
      <c r="B33" s="25" t="s">
        <v>47</v>
      </c>
      <c r="C33" s="42">
        <v>0</v>
      </c>
      <c r="D33" s="42">
        <v>6881289</v>
      </c>
      <c r="E33" s="63">
        <v>6881289</v>
      </c>
      <c r="F33" s="63">
        <v>6566217</v>
      </c>
      <c r="G33" s="42">
        <v>6566217</v>
      </c>
      <c r="H33" s="26"/>
      <c r="I33" s="27"/>
      <c r="J33" s="27">
        <f t="shared" si="0"/>
        <v>0.95421322952720045</v>
      </c>
      <c r="K33" s="27">
        <f t="shared" si="1"/>
        <v>0</v>
      </c>
      <c r="L33" s="28">
        <f t="shared" si="2"/>
        <v>315072</v>
      </c>
    </row>
    <row r="34" spans="2:12" ht="20.100000000000001" customHeight="1" x14ac:dyDescent="0.25">
      <c r="B34" s="25" t="s">
        <v>48</v>
      </c>
      <c r="C34" s="42">
        <v>0</v>
      </c>
      <c r="D34" s="42">
        <v>2536026</v>
      </c>
      <c r="E34" s="63">
        <v>2536026</v>
      </c>
      <c r="F34" s="63">
        <v>2090346</v>
      </c>
      <c r="G34" s="42">
        <v>1936103</v>
      </c>
      <c r="H34" s="26"/>
      <c r="I34" s="27"/>
      <c r="J34" s="27">
        <f t="shared" si="0"/>
        <v>0.76343972814158845</v>
      </c>
      <c r="K34" s="27">
        <f t="shared" si="1"/>
        <v>0</v>
      </c>
      <c r="L34" s="28">
        <f t="shared" si="2"/>
        <v>599923</v>
      </c>
    </row>
    <row r="35" spans="2:12" ht="20.100000000000001" customHeight="1" x14ac:dyDescent="0.25">
      <c r="B35" s="25" t="s">
        <v>49</v>
      </c>
      <c r="C35" s="42">
        <v>0</v>
      </c>
      <c r="D35" s="42">
        <v>1020594711</v>
      </c>
      <c r="E35" s="63">
        <v>1020594711</v>
      </c>
      <c r="F35" s="63">
        <v>717102873</v>
      </c>
      <c r="G35" s="42">
        <v>537172058</v>
      </c>
      <c r="H35" s="26"/>
      <c r="I35" s="27"/>
      <c r="J35" s="27">
        <f t="shared" si="0"/>
        <v>0.52633239444643765</v>
      </c>
      <c r="K35" s="27">
        <f t="shared" si="1"/>
        <v>0</v>
      </c>
      <c r="L35" s="28">
        <f t="shared" si="2"/>
        <v>483422653</v>
      </c>
    </row>
    <row r="36" spans="2:12" ht="20.100000000000001" customHeight="1" x14ac:dyDescent="0.25">
      <c r="B36" s="25" t="s">
        <v>50</v>
      </c>
      <c r="C36" s="42">
        <v>153071449</v>
      </c>
      <c r="D36" s="42">
        <v>339344030</v>
      </c>
      <c r="E36" s="63">
        <v>339344030</v>
      </c>
      <c r="F36" s="63">
        <v>23433746</v>
      </c>
      <c r="G36" s="42">
        <v>17974023</v>
      </c>
      <c r="H36" s="26"/>
      <c r="I36" s="27"/>
      <c r="J36" s="27">
        <f t="shared" si="0"/>
        <v>5.2966963939221207E-2</v>
      </c>
      <c r="K36" s="27">
        <f t="shared" si="1"/>
        <v>0</v>
      </c>
      <c r="L36" s="28">
        <f t="shared" si="2"/>
        <v>321370007</v>
      </c>
    </row>
    <row r="37" spans="2:12" ht="20.100000000000001" customHeight="1" x14ac:dyDescent="0.25">
      <c r="B37" s="25" t="s">
        <v>51</v>
      </c>
      <c r="C37" s="42">
        <v>0</v>
      </c>
      <c r="D37" s="42">
        <v>7310679</v>
      </c>
      <c r="E37" s="63">
        <v>7310679</v>
      </c>
      <c r="F37" s="63">
        <v>7310676</v>
      </c>
      <c r="G37" s="42">
        <v>7285117</v>
      </c>
      <c r="H37" s="26"/>
      <c r="I37" s="27"/>
      <c r="J37" s="27">
        <f t="shared" si="0"/>
        <v>0.99650347115500493</v>
      </c>
      <c r="K37" s="27">
        <f t="shared" si="1"/>
        <v>0</v>
      </c>
      <c r="L37" s="28">
        <f t="shared" si="2"/>
        <v>25562</v>
      </c>
    </row>
    <row r="38" spans="2:12" ht="20.100000000000001" customHeight="1" x14ac:dyDescent="0.25">
      <c r="B38" s="25" t="s">
        <v>52</v>
      </c>
      <c r="C38" s="42">
        <v>0</v>
      </c>
      <c r="D38" s="42">
        <v>1256277</v>
      </c>
      <c r="E38" s="63">
        <v>1256277</v>
      </c>
      <c r="F38" s="63">
        <v>1113751</v>
      </c>
      <c r="G38" s="42">
        <v>1017172</v>
      </c>
      <c r="H38" s="26"/>
      <c r="I38" s="27"/>
      <c r="J38" s="13">
        <f t="shared" si="0"/>
        <v>0.80967175232850719</v>
      </c>
      <c r="K38" s="13">
        <f t="shared" si="1"/>
        <v>0</v>
      </c>
      <c r="L38" s="15">
        <f t="shared" si="2"/>
        <v>239105</v>
      </c>
    </row>
    <row r="39" spans="2:12" ht="20.100000000000001" customHeight="1" x14ac:dyDescent="0.25">
      <c r="B39" s="25" t="s">
        <v>53</v>
      </c>
      <c r="C39" s="42">
        <v>0</v>
      </c>
      <c r="D39" s="42">
        <v>28846634</v>
      </c>
      <c r="E39" s="63">
        <v>28846634</v>
      </c>
      <c r="F39" s="63">
        <v>28846634</v>
      </c>
      <c r="G39" s="42">
        <v>28810203</v>
      </c>
      <c r="H39" s="26"/>
      <c r="I39" s="27"/>
      <c r="J39" s="13">
        <f t="shared" si="0"/>
        <v>0.9987370796883962</v>
      </c>
      <c r="K39" s="13">
        <f t="shared" si="1"/>
        <v>0</v>
      </c>
      <c r="L39" s="15">
        <f t="shared" si="2"/>
        <v>36431</v>
      </c>
    </row>
    <row r="40" spans="2:12" ht="20.100000000000001" customHeight="1" x14ac:dyDescent="0.25">
      <c r="B40" s="25" t="s">
        <v>54</v>
      </c>
      <c r="C40" s="42">
        <v>0</v>
      </c>
      <c r="D40" s="42">
        <v>9051823</v>
      </c>
      <c r="E40" s="63">
        <v>9051823</v>
      </c>
      <c r="F40" s="63">
        <v>7979743</v>
      </c>
      <c r="G40" s="42">
        <v>7935738</v>
      </c>
      <c r="H40" s="26"/>
      <c r="I40" s="27"/>
      <c r="J40" s="13">
        <f t="shared" ref="J40:J41" si="9">IF(ISERROR(+G40/E40)=TRUE,0,++G40/E40)</f>
        <v>0.87670052761747552</v>
      </c>
      <c r="K40" s="13">
        <f t="shared" ref="K40:K41" si="10">IF(ISERROR(+H40/E40)=TRUE,0,++H40/E40)</f>
        <v>0</v>
      </c>
      <c r="L40" s="15">
        <f t="shared" ref="L40:L41" si="11">+D40-G40</f>
        <v>1116085</v>
      </c>
    </row>
    <row r="41" spans="2:12" ht="20.100000000000001" customHeight="1" x14ac:dyDescent="0.25">
      <c r="B41" s="25" t="s">
        <v>55</v>
      </c>
      <c r="C41" s="42">
        <v>0</v>
      </c>
      <c r="D41" s="42">
        <v>14839218</v>
      </c>
      <c r="E41" s="63">
        <v>14839218</v>
      </c>
      <c r="F41" s="63">
        <v>13740498</v>
      </c>
      <c r="G41" s="42">
        <v>12085881</v>
      </c>
      <c r="H41" s="26"/>
      <c r="I41" s="27"/>
      <c r="J41" s="13">
        <f t="shared" si="9"/>
        <v>0.81445538437402831</v>
      </c>
      <c r="K41" s="13">
        <f t="shared" si="10"/>
        <v>0</v>
      </c>
      <c r="L41" s="15">
        <f t="shared" si="11"/>
        <v>2753337</v>
      </c>
    </row>
    <row r="42" spans="2:12" ht="20.100000000000001" customHeight="1" x14ac:dyDescent="0.25">
      <c r="B42" s="25" t="s">
        <v>56</v>
      </c>
      <c r="C42" s="42">
        <v>0</v>
      </c>
      <c r="D42" s="42">
        <v>11596067</v>
      </c>
      <c r="E42" s="63">
        <v>11596067</v>
      </c>
      <c r="F42" s="63">
        <v>9623851</v>
      </c>
      <c r="G42" s="42">
        <v>8780881</v>
      </c>
      <c r="H42" s="26"/>
      <c r="I42" s="27"/>
      <c r="J42" s="13">
        <f t="shared" si="0"/>
        <v>0.75722923987934876</v>
      </c>
      <c r="K42" s="13">
        <f t="shared" si="1"/>
        <v>0</v>
      </c>
      <c r="L42" s="15">
        <f t="shared" si="2"/>
        <v>2815186</v>
      </c>
    </row>
    <row r="43" spans="2:12" ht="20.100000000000001" customHeight="1" x14ac:dyDescent="0.25">
      <c r="B43" s="7" t="s">
        <v>57</v>
      </c>
      <c r="C43" s="43">
        <v>0</v>
      </c>
      <c r="D43" s="42">
        <v>6611759</v>
      </c>
      <c r="E43" s="63">
        <v>6611759</v>
      </c>
      <c r="F43" s="64">
        <v>5294879</v>
      </c>
      <c r="G43" s="43">
        <v>3808278</v>
      </c>
      <c r="H43" s="9"/>
      <c r="I43" s="13"/>
      <c r="J43" s="13">
        <f t="shared" si="0"/>
        <v>0.57598560383099262</v>
      </c>
      <c r="K43" s="13">
        <f t="shared" si="1"/>
        <v>0</v>
      </c>
      <c r="L43" s="15">
        <f t="shared" si="2"/>
        <v>2803481</v>
      </c>
    </row>
    <row r="44" spans="2:12" ht="20.100000000000001" customHeight="1" x14ac:dyDescent="0.25">
      <c r="B44" s="7" t="s">
        <v>58</v>
      </c>
      <c r="C44" s="43">
        <v>0</v>
      </c>
      <c r="D44" s="43">
        <v>23632154</v>
      </c>
      <c r="E44" s="64">
        <v>23632154</v>
      </c>
      <c r="F44" s="64">
        <v>23583462</v>
      </c>
      <c r="G44" s="43">
        <v>23426308</v>
      </c>
      <c r="H44" s="9"/>
      <c r="I44" s="13">
        <f>IF(ISERROR(+#REF!/E44)=TRUE,0,++#REF!/E44)</f>
        <v>0</v>
      </c>
      <c r="J44" s="13">
        <f t="shared" si="0"/>
        <v>0.99128957944332963</v>
      </c>
      <c r="K44" s="13">
        <f t="shared" si="1"/>
        <v>0</v>
      </c>
      <c r="L44" s="15">
        <f t="shared" si="2"/>
        <v>205846</v>
      </c>
    </row>
    <row r="45" spans="2:12" ht="23.25" customHeight="1" x14ac:dyDescent="0.25">
      <c r="B45" s="52" t="s">
        <v>4</v>
      </c>
      <c r="C45" s="65">
        <f t="shared" ref="C45:H45" si="12">SUM(C13:C44)</f>
        <v>153071449</v>
      </c>
      <c r="D45" s="65">
        <f t="shared" si="12"/>
        <v>1638731873</v>
      </c>
      <c r="E45" s="65">
        <f t="shared" si="12"/>
        <v>1638731873</v>
      </c>
      <c r="F45" s="65">
        <f t="shared" si="12"/>
        <v>953672441</v>
      </c>
      <c r="G45" s="65">
        <f t="shared" si="12"/>
        <v>750058962</v>
      </c>
      <c r="H45" s="53">
        <f t="shared" si="12"/>
        <v>0</v>
      </c>
      <c r="I45" s="54">
        <f>IF(ISERROR(+#REF!/E45)=TRUE,0,++#REF!/E45)</f>
        <v>0</v>
      </c>
      <c r="J45" s="54">
        <f>IF(ISERROR(+G45/E45)=TRUE,0,++G45/E45)</f>
        <v>0.45770694666899908</v>
      </c>
      <c r="K45" s="54">
        <f>IF(ISERROR(+H45/E45)=TRUE,0,++H45/E45)</f>
        <v>0</v>
      </c>
      <c r="L45" s="55">
        <f>SUM(L13:L44)</f>
        <v>888672911</v>
      </c>
    </row>
    <row r="46" spans="2:12" x14ac:dyDescent="0.2">
      <c r="B46" s="11" t="s">
        <v>61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25</v>
      </c>
      <c r="G51" s="31" t="str">
        <f>MID(G11,1,25)</f>
        <v>DEVENGADO
A NOVIEMBRE
(4)</v>
      </c>
      <c r="K51" s="23"/>
    </row>
    <row r="52" spans="2:11" s="22" customFormat="1" x14ac:dyDescent="0.25">
      <c r="B52" s="22" t="s">
        <v>24</v>
      </c>
      <c r="C52" s="39">
        <f>+C45/$B$50</f>
        <v>153.071449</v>
      </c>
      <c r="D52" s="39">
        <f t="shared" ref="D52:G52" si="13">+D45/$B$50</f>
        <v>1638.731873</v>
      </c>
      <c r="E52" s="39">
        <f t="shared" si="13"/>
        <v>1638.731873</v>
      </c>
      <c r="F52" s="39">
        <f t="shared" si="13"/>
        <v>953.67244100000005</v>
      </c>
      <c r="G52" s="39">
        <f t="shared" si="13"/>
        <v>750.05896199999995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26</v>
      </c>
      <c r="C13" s="44">
        <v>0</v>
      </c>
      <c r="D13" s="44">
        <v>9047622</v>
      </c>
      <c r="E13" s="60">
        <v>8815372</v>
      </c>
      <c r="F13" s="60">
        <v>6185592</v>
      </c>
      <c r="G13" s="41">
        <v>4282668</v>
      </c>
      <c r="H13" s="8"/>
      <c r="I13" s="12">
        <f>IF(ISERROR(+#REF!/E13)=TRUE,0,++#REF!/E13)</f>
        <v>0</v>
      </c>
      <c r="J13" s="12">
        <f>IF(ISERROR(+G13/E13)=TRUE,0,++G13/E13)</f>
        <v>0.4858181821481839</v>
      </c>
      <c r="K13" s="12">
        <f>IF(ISERROR(+H13/E13)=TRUE,0,++H13/E13)</f>
        <v>0</v>
      </c>
      <c r="L13" s="14">
        <f>+D13-G13</f>
        <v>4764954</v>
      </c>
    </row>
    <row r="14" spans="1:13" ht="20.100000000000001" customHeight="1" x14ac:dyDescent="0.25">
      <c r="B14" s="29" t="s">
        <v>27</v>
      </c>
      <c r="C14" s="45">
        <v>0</v>
      </c>
      <c r="D14" s="45">
        <v>4835925</v>
      </c>
      <c r="E14" s="61">
        <v>4823925</v>
      </c>
      <c r="F14" s="61">
        <v>2539601</v>
      </c>
      <c r="G14" s="42">
        <v>2189039</v>
      </c>
      <c r="H14" s="26"/>
      <c r="I14" s="27"/>
      <c r="J14" s="27">
        <f t="shared" ref="J14:J44" si="0">IF(ISERROR(+G14/E14)=TRUE,0,++G14/E14)</f>
        <v>0.45378794239130998</v>
      </c>
      <c r="K14" s="27">
        <f t="shared" ref="K14:K44" si="1">IF(ISERROR(+H14/E14)=TRUE,0,++H14/E14)</f>
        <v>0</v>
      </c>
      <c r="L14" s="28">
        <f t="shared" ref="L14:L44" si="2">+D14-G14</f>
        <v>2646886</v>
      </c>
    </row>
    <row r="15" spans="1:13" ht="20.100000000000001" customHeight="1" x14ac:dyDescent="0.25">
      <c r="B15" s="29" t="s">
        <v>28</v>
      </c>
      <c r="C15" s="45">
        <v>0</v>
      </c>
      <c r="D15" s="45">
        <v>17236606</v>
      </c>
      <c r="E15" s="61">
        <v>17213843</v>
      </c>
      <c r="F15" s="61">
        <v>9572651</v>
      </c>
      <c r="G15" s="42">
        <v>7989043</v>
      </c>
      <c r="H15" s="26"/>
      <c r="I15" s="27"/>
      <c r="J15" s="27">
        <f t="shared" si="0"/>
        <v>0.46410572003009437</v>
      </c>
      <c r="K15" s="27">
        <f t="shared" si="1"/>
        <v>0</v>
      </c>
      <c r="L15" s="28">
        <f t="shared" si="2"/>
        <v>9247563</v>
      </c>
    </row>
    <row r="16" spans="1:13" ht="20.100000000000001" customHeight="1" x14ac:dyDescent="0.25">
      <c r="B16" s="29" t="s">
        <v>29</v>
      </c>
      <c r="C16" s="45">
        <v>0</v>
      </c>
      <c r="D16" s="45">
        <v>12877586</v>
      </c>
      <c r="E16" s="61">
        <v>11706799</v>
      </c>
      <c r="F16" s="61">
        <v>11123888</v>
      </c>
      <c r="G16" s="42">
        <v>8966222</v>
      </c>
      <c r="H16" s="26"/>
      <c r="I16" s="27"/>
      <c r="J16" s="27">
        <f t="shared" si="0"/>
        <v>0.76589868844591935</v>
      </c>
      <c r="K16" s="27">
        <f t="shared" si="1"/>
        <v>0</v>
      </c>
      <c r="L16" s="28">
        <f t="shared" si="2"/>
        <v>3911364</v>
      </c>
    </row>
    <row r="17" spans="2:12" ht="20.100000000000001" customHeight="1" x14ac:dyDescent="0.25">
      <c r="B17" s="29" t="s">
        <v>30</v>
      </c>
      <c r="C17" s="45">
        <v>0</v>
      </c>
      <c r="D17" s="45">
        <v>3321256</v>
      </c>
      <c r="E17" s="61">
        <v>3321256</v>
      </c>
      <c r="F17" s="61">
        <v>3224526</v>
      </c>
      <c r="G17" s="42">
        <v>2361927</v>
      </c>
      <c r="H17" s="26"/>
      <c r="I17" s="27"/>
      <c r="J17" s="27">
        <f t="shared" si="0"/>
        <v>0.71115475591161903</v>
      </c>
      <c r="K17" s="27">
        <f t="shared" si="1"/>
        <v>0</v>
      </c>
      <c r="L17" s="28">
        <f t="shared" si="2"/>
        <v>959329</v>
      </c>
    </row>
    <row r="18" spans="2:12" ht="20.100000000000001" customHeight="1" x14ac:dyDescent="0.25">
      <c r="B18" s="29" t="s">
        <v>31</v>
      </c>
      <c r="C18" s="45">
        <v>0</v>
      </c>
      <c r="D18" s="45">
        <v>37566356</v>
      </c>
      <c r="E18" s="61">
        <v>37550856</v>
      </c>
      <c r="F18" s="61">
        <v>25530277</v>
      </c>
      <c r="G18" s="42">
        <v>22242563</v>
      </c>
      <c r="H18" s="26"/>
      <c r="I18" s="27"/>
      <c r="J18" s="27">
        <f t="shared" si="0"/>
        <v>0.59233171675234253</v>
      </c>
      <c r="K18" s="27">
        <f t="shared" si="1"/>
        <v>0</v>
      </c>
      <c r="L18" s="28">
        <f t="shared" si="2"/>
        <v>15323793</v>
      </c>
    </row>
    <row r="19" spans="2:12" ht="20.100000000000001" customHeight="1" x14ac:dyDescent="0.25">
      <c r="B19" s="29" t="s">
        <v>32</v>
      </c>
      <c r="C19" s="45">
        <v>0</v>
      </c>
      <c r="D19" s="45">
        <v>26805112</v>
      </c>
      <c r="E19" s="61">
        <v>26805112</v>
      </c>
      <c r="F19" s="61">
        <v>24944268</v>
      </c>
      <c r="G19" s="42">
        <v>21952517</v>
      </c>
      <c r="H19" s="26"/>
      <c r="I19" s="27"/>
      <c r="J19" s="27">
        <f t="shared" si="0"/>
        <v>0.81896755365170648</v>
      </c>
      <c r="K19" s="27">
        <f t="shared" si="1"/>
        <v>0</v>
      </c>
      <c r="L19" s="28">
        <f t="shared" si="2"/>
        <v>4852595</v>
      </c>
    </row>
    <row r="20" spans="2:12" ht="20.100000000000001" customHeight="1" x14ac:dyDescent="0.25">
      <c r="B20" s="29" t="s">
        <v>33</v>
      </c>
      <c r="C20" s="45">
        <v>0</v>
      </c>
      <c r="D20" s="45">
        <v>35393018</v>
      </c>
      <c r="E20" s="61">
        <v>34702840</v>
      </c>
      <c r="F20" s="61">
        <v>29903690</v>
      </c>
      <c r="G20" s="42">
        <v>27315514</v>
      </c>
      <c r="H20" s="26"/>
      <c r="I20" s="27"/>
      <c r="J20" s="27">
        <f t="shared" si="0"/>
        <v>0.78712618333254569</v>
      </c>
      <c r="K20" s="27">
        <f t="shared" si="1"/>
        <v>0</v>
      </c>
      <c r="L20" s="28">
        <f t="shared" si="2"/>
        <v>8077504</v>
      </c>
    </row>
    <row r="21" spans="2:12" ht="20.100000000000001" customHeight="1" x14ac:dyDescent="0.25">
      <c r="B21" s="29" t="s">
        <v>34</v>
      </c>
      <c r="C21" s="45">
        <v>0</v>
      </c>
      <c r="D21" s="45">
        <v>6360163</v>
      </c>
      <c r="E21" s="61">
        <v>6360163</v>
      </c>
      <c r="F21" s="61">
        <v>5087158</v>
      </c>
      <c r="G21" s="42">
        <v>3727993</v>
      </c>
      <c r="H21" s="26"/>
      <c r="I21" s="27"/>
      <c r="J21" s="27">
        <f t="shared" si="0"/>
        <v>0.58614739905250857</v>
      </c>
      <c r="K21" s="27">
        <f t="shared" si="1"/>
        <v>0</v>
      </c>
      <c r="L21" s="28">
        <f t="shared" si="2"/>
        <v>2632170</v>
      </c>
    </row>
    <row r="22" spans="2:12" ht="20.100000000000001" customHeight="1" x14ac:dyDescent="0.25">
      <c r="B22" s="29" t="s">
        <v>35</v>
      </c>
      <c r="C22" s="45">
        <v>0</v>
      </c>
      <c r="D22" s="45">
        <v>14601954</v>
      </c>
      <c r="E22" s="61">
        <v>14601954</v>
      </c>
      <c r="F22" s="61">
        <v>12590063</v>
      </c>
      <c r="G22" s="42">
        <v>9763198</v>
      </c>
      <c r="H22" s="26"/>
      <c r="I22" s="27"/>
      <c r="J22" s="27">
        <f t="shared" si="0"/>
        <v>0.66862270624876641</v>
      </c>
      <c r="K22" s="27">
        <f t="shared" si="1"/>
        <v>0</v>
      </c>
      <c r="L22" s="28">
        <f t="shared" si="2"/>
        <v>4838756</v>
      </c>
    </row>
    <row r="23" spans="2:12" ht="20.100000000000001" customHeight="1" x14ac:dyDescent="0.25">
      <c r="B23" s="29" t="s">
        <v>36</v>
      </c>
      <c r="C23" s="45">
        <v>0</v>
      </c>
      <c r="D23" s="45">
        <v>46016435</v>
      </c>
      <c r="E23" s="61">
        <v>45264920</v>
      </c>
      <c r="F23" s="61">
        <v>38077811</v>
      </c>
      <c r="G23" s="42">
        <v>35506769</v>
      </c>
      <c r="H23" s="26"/>
      <c r="I23" s="27"/>
      <c r="J23" s="27">
        <f t="shared" si="0"/>
        <v>0.78442133555079741</v>
      </c>
      <c r="K23" s="27">
        <f t="shared" si="1"/>
        <v>0</v>
      </c>
      <c r="L23" s="28">
        <f t="shared" si="2"/>
        <v>10509666</v>
      </c>
    </row>
    <row r="24" spans="2:12" ht="20.100000000000001" customHeight="1" x14ac:dyDescent="0.25">
      <c r="B24" s="29" t="s">
        <v>37</v>
      </c>
      <c r="C24" s="45">
        <v>0</v>
      </c>
      <c r="D24" s="45">
        <v>42608959</v>
      </c>
      <c r="E24" s="61">
        <v>41165344</v>
      </c>
      <c r="F24" s="61">
        <v>28930053</v>
      </c>
      <c r="G24" s="42">
        <v>24170237</v>
      </c>
      <c r="H24" s="26"/>
      <c r="I24" s="27"/>
      <c r="J24" s="27">
        <f t="shared" si="0"/>
        <v>0.58715012803002453</v>
      </c>
      <c r="K24" s="27">
        <f t="shared" si="1"/>
        <v>0</v>
      </c>
      <c r="L24" s="28">
        <f t="shared" si="2"/>
        <v>18438722</v>
      </c>
    </row>
    <row r="25" spans="2:12" ht="20.100000000000001" customHeight="1" x14ac:dyDescent="0.25">
      <c r="B25" s="29" t="s">
        <v>38</v>
      </c>
      <c r="C25" s="45">
        <v>0</v>
      </c>
      <c r="D25" s="45">
        <v>47382122</v>
      </c>
      <c r="E25" s="61">
        <v>47382122</v>
      </c>
      <c r="F25" s="61">
        <v>32138641</v>
      </c>
      <c r="G25" s="42">
        <v>24423800</v>
      </c>
      <c r="H25" s="26"/>
      <c r="I25" s="27"/>
      <c r="J25" s="27">
        <f t="shared" si="0"/>
        <v>0.51546446146924363</v>
      </c>
      <c r="K25" s="27">
        <f t="shared" si="1"/>
        <v>0</v>
      </c>
      <c r="L25" s="28">
        <f t="shared" si="2"/>
        <v>22958322</v>
      </c>
    </row>
    <row r="26" spans="2:12" ht="20.100000000000001" customHeight="1" x14ac:dyDescent="0.25">
      <c r="B26" s="29" t="s">
        <v>39</v>
      </c>
      <c r="C26" s="45">
        <v>0</v>
      </c>
      <c r="D26" s="45">
        <v>41454298</v>
      </c>
      <c r="E26" s="61">
        <v>41454298</v>
      </c>
      <c r="F26" s="61">
        <v>30574182</v>
      </c>
      <c r="G26" s="42">
        <v>26130682</v>
      </c>
      <c r="H26" s="26"/>
      <c r="I26" s="27"/>
      <c r="J26" s="27">
        <f t="shared" si="0"/>
        <v>0.63034916186495304</v>
      </c>
      <c r="K26" s="27">
        <f t="shared" si="1"/>
        <v>0</v>
      </c>
      <c r="L26" s="28">
        <f t="shared" si="2"/>
        <v>15323616</v>
      </c>
    </row>
    <row r="27" spans="2:12" ht="20.100000000000001" customHeight="1" x14ac:dyDescent="0.25">
      <c r="B27" s="29" t="s">
        <v>40</v>
      </c>
      <c r="C27" s="45">
        <v>0</v>
      </c>
      <c r="D27" s="45">
        <v>9979140</v>
      </c>
      <c r="E27" s="61">
        <v>9979140</v>
      </c>
      <c r="F27" s="61">
        <v>8565823</v>
      </c>
      <c r="G27" s="42">
        <v>7414266</v>
      </c>
      <c r="H27" s="26"/>
      <c r="I27" s="27"/>
      <c r="J27" s="27">
        <f t="shared" si="0"/>
        <v>0.74297644887234771</v>
      </c>
      <c r="K27" s="27">
        <f t="shared" si="1"/>
        <v>0</v>
      </c>
      <c r="L27" s="28">
        <f t="shared" si="2"/>
        <v>2564874</v>
      </c>
    </row>
    <row r="28" spans="2:12" ht="20.100000000000001" customHeight="1" x14ac:dyDescent="0.25">
      <c r="B28" s="29" t="s">
        <v>41</v>
      </c>
      <c r="C28" s="45">
        <v>0</v>
      </c>
      <c r="D28" s="45">
        <v>7613049</v>
      </c>
      <c r="E28" s="61">
        <v>7613049</v>
      </c>
      <c r="F28" s="61">
        <v>7350100</v>
      </c>
      <c r="G28" s="42">
        <v>5920708</v>
      </c>
      <c r="H28" s="26"/>
      <c r="I28" s="27"/>
      <c r="J28" s="27">
        <f t="shared" si="0"/>
        <v>0.77770522690711696</v>
      </c>
      <c r="K28" s="27">
        <f t="shared" si="1"/>
        <v>0</v>
      </c>
      <c r="L28" s="28">
        <f t="shared" si="2"/>
        <v>1692341</v>
      </c>
    </row>
    <row r="29" spans="2:12" ht="20.100000000000001" customHeight="1" x14ac:dyDescent="0.25">
      <c r="B29" s="29" t="s">
        <v>42</v>
      </c>
      <c r="C29" s="45">
        <v>0</v>
      </c>
      <c r="D29" s="45">
        <v>5924779</v>
      </c>
      <c r="E29" s="61">
        <v>5924779</v>
      </c>
      <c r="F29" s="61">
        <v>4667509</v>
      </c>
      <c r="G29" s="42">
        <v>4130377</v>
      </c>
      <c r="H29" s="26"/>
      <c r="I29" s="27"/>
      <c r="J29" s="27">
        <f t="shared" si="0"/>
        <v>0.69713604507442384</v>
      </c>
      <c r="K29" s="27">
        <f t="shared" si="1"/>
        <v>0</v>
      </c>
      <c r="L29" s="28">
        <f t="shared" si="2"/>
        <v>1794402</v>
      </c>
    </row>
    <row r="30" spans="2:12" ht="20.100000000000001" customHeight="1" x14ac:dyDescent="0.25">
      <c r="B30" s="29" t="s">
        <v>43</v>
      </c>
      <c r="C30" s="45">
        <v>0</v>
      </c>
      <c r="D30" s="45">
        <v>5544071</v>
      </c>
      <c r="E30" s="61">
        <v>5544071</v>
      </c>
      <c r="F30" s="61">
        <v>3681245</v>
      </c>
      <c r="G30" s="42">
        <v>3092073</v>
      </c>
      <c r="H30" s="26"/>
      <c r="I30" s="27"/>
      <c r="J30" s="27">
        <f t="shared" si="0"/>
        <v>0.55772608251229105</v>
      </c>
      <c r="K30" s="27">
        <f t="shared" si="1"/>
        <v>0</v>
      </c>
      <c r="L30" s="28">
        <f t="shared" si="2"/>
        <v>2451998</v>
      </c>
    </row>
    <row r="31" spans="2:12" ht="20.100000000000001" customHeight="1" x14ac:dyDescent="0.25">
      <c r="B31" s="29" t="s">
        <v>44</v>
      </c>
      <c r="C31" s="45">
        <v>0</v>
      </c>
      <c r="D31" s="45">
        <v>16493645</v>
      </c>
      <c r="E31" s="61">
        <v>16479723</v>
      </c>
      <c r="F31" s="61">
        <v>14793743</v>
      </c>
      <c r="G31" s="42">
        <v>13482100</v>
      </c>
      <c r="H31" s="26"/>
      <c r="I31" s="27"/>
      <c r="J31" s="27">
        <f t="shared" si="0"/>
        <v>0.81810234310370389</v>
      </c>
      <c r="K31" s="27">
        <f t="shared" si="1"/>
        <v>0</v>
      </c>
      <c r="L31" s="28">
        <f t="shared" si="2"/>
        <v>3011545</v>
      </c>
    </row>
    <row r="32" spans="2:12" ht="20.100000000000001" customHeight="1" x14ac:dyDescent="0.25">
      <c r="B32" s="29" t="s">
        <v>45</v>
      </c>
      <c r="C32" s="45">
        <v>0</v>
      </c>
      <c r="D32" s="45">
        <v>8656598</v>
      </c>
      <c r="E32" s="61">
        <v>8656598</v>
      </c>
      <c r="F32" s="61">
        <v>6516617</v>
      </c>
      <c r="G32" s="42">
        <v>5648291</v>
      </c>
      <c r="H32" s="26"/>
      <c r="I32" s="27"/>
      <c r="J32" s="27">
        <f t="shared" si="0"/>
        <v>0.65248392035762781</v>
      </c>
      <c r="K32" s="27">
        <f t="shared" si="1"/>
        <v>0</v>
      </c>
      <c r="L32" s="28">
        <f t="shared" si="2"/>
        <v>3008307</v>
      </c>
    </row>
    <row r="33" spans="2:12" ht="20.100000000000001" customHeight="1" x14ac:dyDescent="0.25">
      <c r="B33" s="29" t="s">
        <v>46</v>
      </c>
      <c r="C33" s="45">
        <v>0</v>
      </c>
      <c r="D33" s="45">
        <v>3704662</v>
      </c>
      <c r="E33" s="61">
        <v>3704662</v>
      </c>
      <c r="F33" s="61">
        <v>3103202</v>
      </c>
      <c r="G33" s="42">
        <v>2970226</v>
      </c>
      <c r="H33" s="26"/>
      <c r="I33" s="27"/>
      <c r="J33" s="27">
        <f t="shared" si="0"/>
        <v>0.80175357428019078</v>
      </c>
      <c r="K33" s="27">
        <f t="shared" si="1"/>
        <v>0</v>
      </c>
      <c r="L33" s="28">
        <f t="shared" si="2"/>
        <v>734436</v>
      </c>
    </row>
    <row r="34" spans="2:12" ht="20.100000000000001" customHeight="1" x14ac:dyDescent="0.25">
      <c r="B34" s="29" t="s">
        <v>47</v>
      </c>
      <c r="C34" s="45">
        <v>0</v>
      </c>
      <c r="D34" s="45">
        <v>11754724</v>
      </c>
      <c r="E34" s="61">
        <v>11751449</v>
      </c>
      <c r="F34" s="61">
        <v>10269278</v>
      </c>
      <c r="G34" s="42">
        <v>9789249</v>
      </c>
      <c r="H34" s="26"/>
      <c r="I34" s="27"/>
      <c r="J34" s="27">
        <f t="shared" si="0"/>
        <v>0.83302484655296549</v>
      </c>
      <c r="K34" s="27">
        <f t="shared" si="1"/>
        <v>0</v>
      </c>
      <c r="L34" s="28">
        <f t="shared" si="2"/>
        <v>1965475</v>
      </c>
    </row>
    <row r="35" spans="2:12" ht="20.100000000000001" customHeight="1" x14ac:dyDescent="0.25">
      <c r="B35" s="29" t="s">
        <v>48</v>
      </c>
      <c r="C35" s="45">
        <v>0</v>
      </c>
      <c r="D35" s="45">
        <v>7000200</v>
      </c>
      <c r="E35" s="61">
        <v>7000200</v>
      </c>
      <c r="F35" s="61">
        <v>4156950</v>
      </c>
      <c r="G35" s="42">
        <v>3132298</v>
      </c>
      <c r="H35" s="26"/>
      <c r="I35" s="27"/>
      <c r="J35" s="27">
        <f t="shared" si="0"/>
        <v>0.44745835833261904</v>
      </c>
      <c r="K35" s="27">
        <f t="shared" si="1"/>
        <v>0</v>
      </c>
      <c r="L35" s="28">
        <f t="shared" si="2"/>
        <v>3867902</v>
      </c>
    </row>
    <row r="36" spans="2:12" ht="20.100000000000001" customHeight="1" x14ac:dyDescent="0.25">
      <c r="B36" s="29" t="s">
        <v>49</v>
      </c>
      <c r="C36" s="45">
        <v>0</v>
      </c>
      <c r="D36" s="45">
        <v>1354800</v>
      </c>
      <c r="E36" s="61">
        <v>1354800</v>
      </c>
      <c r="F36" s="61">
        <v>482978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1354800</v>
      </c>
    </row>
    <row r="37" spans="2:12" ht="20.100000000000001" customHeight="1" x14ac:dyDescent="0.25">
      <c r="B37" s="29" t="s">
        <v>51</v>
      </c>
      <c r="C37" s="45">
        <v>0</v>
      </c>
      <c r="D37" s="45">
        <v>57957538</v>
      </c>
      <c r="E37" s="61">
        <v>55471163</v>
      </c>
      <c r="F37" s="61">
        <v>50968394</v>
      </c>
      <c r="G37" s="42">
        <v>42714690</v>
      </c>
      <c r="H37" s="26"/>
      <c r="I37" s="27"/>
      <c r="J37" s="27">
        <f t="shared" si="0"/>
        <v>0.7700341527002057</v>
      </c>
      <c r="K37" s="27">
        <f t="shared" si="1"/>
        <v>0</v>
      </c>
      <c r="L37" s="28">
        <f t="shared" si="2"/>
        <v>15242848</v>
      </c>
    </row>
    <row r="38" spans="2:12" ht="20.100000000000001" customHeight="1" x14ac:dyDescent="0.25">
      <c r="B38" s="29" t="s">
        <v>52</v>
      </c>
      <c r="C38" s="45">
        <v>0</v>
      </c>
      <c r="D38" s="45">
        <v>4792285</v>
      </c>
      <c r="E38" s="61">
        <v>4791285</v>
      </c>
      <c r="F38" s="61">
        <v>3786868</v>
      </c>
      <c r="G38" s="42">
        <v>3162938</v>
      </c>
      <c r="H38" s="26"/>
      <c r="I38" s="27"/>
      <c r="J38" s="27">
        <f t="shared" ref="J38:J40" si="3">IF(ISERROR(+G38/E38)=TRUE,0,++G38/E38)</f>
        <v>0.66014399059959905</v>
      </c>
      <c r="K38" s="27">
        <f t="shared" ref="K38:K40" si="4">IF(ISERROR(+H38/E38)=TRUE,0,++H38/E38)</f>
        <v>0</v>
      </c>
      <c r="L38" s="28">
        <f t="shared" ref="L38:L40" si="5">+D38-G38</f>
        <v>1629347</v>
      </c>
    </row>
    <row r="39" spans="2:12" ht="20.100000000000001" customHeight="1" x14ac:dyDescent="0.25">
      <c r="B39" s="29" t="s">
        <v>53</v>
      </c>
      <c r="C39" s="45">
        <v>0</v>
      </c>
      <c r="D39" s="45">
        <v>23509896</v>
      </c>
      <c r="E39" s="61">
        <v>23487587</v>
      </c>
      <c r="F39" s="61">
        <v>18726701</v>
      </c>
      <c r="G39" s="42">
        <v>15973104</v>
      </c>
      <c r="H39" s="26"/>
      <c r="I39" s="27"/>
      <c r="J39" s="27">
        <f t="shared" si="3"/>
        <v>0.68006577261427492</v>
      </c>
      <c r="K39" s="27">
        <f t="shared" si="4"/>
        <v>0</v>
      </c>
      <c r="L39" s="28">
        <f t="shared" si="5"/>
        <v>7536792</v>
      </c>
    </row>
    <row r="40" spans="2:12" ht="20.100000000000001" customHeight="1" x14ac:dyDescent="0.25">
      <c r="B40" s="29" t="s">
        <v>54</v>
      </c>
      <c r="C40" s="45">
        <v>0</v>
      </c>
      <c r="D40" s="45">
        <v>30951797</v>
      </c>
      <c r="E40" s="61">
        <v>30917817</v>
      </c>
      <c r="F40" s="61">
        <v>27650167</v>
      </c>
      <c r="G40" s="42">
        <v>18596030</v>
      </c>
      <c r="H40" s="26"/>
      <c r="I40" s="27"/>
      <c r="J40" s="27">
        <f t="shared" si="3"/>
        <v>0.60146646187859898</v>
      </c>
      <c r="K40" s="27">
        <f t="shared" si="4"/>
        <v>0</v>
      </c>
      <c r="L40" s="28">
        <f t="shared" si="5"/>
        <v>12355767</v>
      </c>
    </row>
    <row r="41" spans="2:12" ht="20.100000000000001" customHeight="1" x14ac:dyDescent="0.25">
      <c r="B41" s="29" t="s">
        <v>55</v>
      </c>
      <c r="C41" s="45">
        <v>0</v>
      </c>
      <c r="D41" s="45">
        <v>32420791</v>
      </c>
      <c r="E41" s="61">
        <v>32209047</v>
      </c>
      <c r="F41" s="61">
        <v>24930390</v>
      </c>
      <c r="G41" s="42">
        <v>19450260</v>
      </c>
      <c r="H41" s="26"/>
      <c r="I41" s="27"/>
      <c r="J41" s="27">
        <f t="shared" si="0"/>
        <v>0.60387567505489992</v>
      </c>
      <c r="K41" s="27">
        <f t="shared" si="1"/>
        <v>0</v>
      </c>
      <c r="L41" s="28">
        <f t="shared" si="2"/>
        <v>12970531</v>
      </c>
    </row>
    <row r="42" spans="2:12" ht="20.100000000000001" customHeight="1" x14ac:dyDescent="0.25">
      <c r="B42" s="29" t="s">
        <v>56</v>
      </c>
      <c r="C42" s="45">
        <v>0</v>
      </c>
      <c r="D42" s="45">
        <v>23524474</v>
      </c>
      <c r="E42" s="61">
        <v>22221284</v>
      </c>
      <c r="F42" s="61">
        <v>16013488</v>
      </c>
      <c r="G42" s="42">
        <v>12777541</v>
      </c>
      <c r="H42" s="26"/>
      <c r="I42" s="27"/>
      <c r="J42" s="27">
        <f t="shared" si="0"/>
        <v>0.57501362207512396</v>
      </c>
      <c r="K42" s="27">
        <f t="shared" si="1"/>
        <v>0</v>
      </c>
      <c r="L42" s="28">
        <f t="shared" si="2"/>
        <v>10746933</v>
      </c>
    </row>
    <row r="43" spans="2:12" ht="20.100000000000001" customHeight="1" x14ac:dyDescent="0.25">
      <c r="B43" s="29" t="s">
        <v>57</v>
      </c>
      <c r="C43" s="45">
        <v>0</v>
      </c>
      <c r="D43" s="45">
        <v>14055844</v>
      </c>
      <c r="E43" s="61">
        <v>12886514</v>
      </c>
      <c r="F43" s="61">
        <v>8125191</v>
      </c>
      <c r="G43" s="42">
        <v>6504448</v>
      </c>
      <c r="H43" s="26"/>
      <c r="I43" s="27"/>
      <c r="J43" s="27">
        <f t="shared" si="0"/>
        <v>0.50474845252952039</v>
      </c>
      <c r="K43" s="27">
        <f t="shared" si="1"/>
        <v>0</v>
      </c>
      <c r="L43" s="28">
        <f t="shared" si="2"/>
        <v>7551396</v>
      </c>
    </row>
    <row r="44" spans="2:12" ht="20.100000000000001" customHeight="1" x14ac:dyDescent="0.25">
      <c r="B44" s="29" t="s">
        <v>58</v>
      </c>
      <c r="C44" s="45">
        <v>0</v>
      </c>
      <c r="D44" s="45">
        <v>2904245</v>
      </c>
      <c r="E44" s="61">
        <v>2904245</v>
      </c>
      <c r="F44" s="61">
        <v>367500</v>
      </c>
      <c r="G44" s="42">
        <v>306900</v>
      </c>
      <c r="H44" s="26"/>
      <c r="I44" s="27"/>
      <c r="J44" s="27">
        <f t="shared" si="0"/>
        <v>0.1056729029403511</v>
      </c>
      <c r="K44" s="27">
        <f t="shared" si="1"/>
        <v>0</v>
      </c>
      <c r="L44" s="28">
        <f t="shared" si="2"/>
        <v>2597345</v>
      </c>
    </row>
    <row r="45" spans="2:12" ht="23.25" customHeight="1" x14ac:dyDescent="0.25">
      <c r="B45" s="52" t="s">
        <v>4</v>
      </c>
      <c r="C45" s="65">
        <f t="shared" ref="C45:H45" si="6">SUM(C13:C44)</f>
        <v>0</v>
      </c>
      <c r="D45" s="65">
        <f t="shared" si="6"/>
        <v>613649950</v>
      </c>
      <c r="E45" s="65">
        <f t="shared" si="6"/>
        <v>604066217</v>
      </c>
      <c r="F45" s="65">
        <f t="shared" si="6"/>
        <v>474578545</v>
      </c>
      <c r="G45" s="65">
        <f t="shared" si="6"/>
        <v>396087671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0.65570240455939943</v>
      </c>
      <c r="K45" s="54">
        <f>IF(ISERROR(+H45/E45)=TRUE,0,++H45/E45)</f>
        <v>0</v>
      </c>
      <c r="L45" s="55">
        <f>SUM(L13:L44)</f>
        <v>217562279</v>
      </c>
    </row>
    <row r="46" spans="2:12" x14ac:dyDescent="0.2">
      <c r="B46" s="11" t="s">
        <v>61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NOVIEMBRE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613.64994999999999</v>
      </c>
      <c r="E52" s="40">
        <f>+E45/$C$50</f>
        <v>604.06621700000005</v>
      </c>
      <c r="F52" s="40">
        <f>+F45/$C$50</f>
        <v>474.57854500000002</v>
      </c>
      <c r="G52" s="40">
        <f>+G45/$C$50</f>
        <v>396.087671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6" sqref="G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0</v>
      </c>
      <c r="D13" s="18">
        <v>808070</v>
      </c>
      <c r="E13" s="76">
        <v>808070</v>
      </c>
      <c r="F13" s="73">
        <v>336450</v>
      </c>
      <c r="G13" s="8">
        <v>139950</v>
      </c>
      <c r="H13" s="8"/>
      <c r="I13" s="12">
        <f>IF(ISERROR(+#REF!/E13)=TRUE,0,++#REF!/E13)</f>
        <v>0</v>
      </c>
      <c r="J13" s="12">
        <f>IF(ISERROR(+G13/E13)=TRUE,0,++G13/E13)</f>
        <v>0.17319044142215403</v>
      </c>
      <c r="K13" s="12">
        <f>IF(ISERROR(+H13/E13)=TRUE,0,++H13/E13)</f>
        <v>0</v>
      </c>
      <c r="L13" s="14">
        <f>+D13-G13</f>
        <v>668120</v>
      </c>
    </row>
    <row r="14" spans="1:13" ht="20.100000000000001" customHeight="1" x14ac:dyDescent="0.25">
      <c r="B14" s="16" t="s">
        <v>55</v>
      </c>
      <c r="C14" s="19">
        <v>0</v>
      </c>
      <c r="D14" s="19">
        <v>132615</v>
      </c>
      <c r="E14" s="59">
        <v>132615</v>
      </c>
      <c r="F14" s="59">
        <v>67103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132615</v>
      </c>
    </row>
    <row r="15" spans="1:13" ht="20.100000000000001" customHeight="1" x14ac:dyDescent="0.25">
      <c r="B15" s="16" t="s">
        <v>56</v>
      </c>
      <c r="C15" s="19">
        <v>0</v>
      </c>
      <c r="D15" s="19">
        <v>799129</v>
      </c>
      <c r="E15" s="59">
        <v>690049</v>
      </c>
      <c r="F15" s="59">
        <v>442374</v>
      </c>
      <c r="G15" s="9">
        <v>231176</v>
      </c>
      <c r="H15" s="9"/>
      <c r="I15" s="13">
        <f>IF(ISERROR(+#REF!/E15)=TRUE,0,++#REF!/E15)</f>
        <v>0</v>
      </c>
      <c r="J15" s="13">
        <f>IF(ISERROR(+G15/E15)=TRUE,0,++G15/E15)</f>
        <v>0.33501389031793394</v>
      </c>
      <c r="K15" s="13">
        <f>IF(ISERROR(+H15/E15)=TRUE,0,++H15/E15)</f>
        <v>0</v>
      </c>
      <c r="L15" s="15">
        <f>+D15-G15</f>
        <v>567953</v>
      </c>
    </row>
    <row r="16" spans="1:13" ht="20.100000000000001" customHeight="1" x14ac:dyDescent="0.25">
      <c r="B16" s="68" t="s">
        <v>57</v>
      </c>
      <c r="C16" s="69">
        <v>0</v>
      </c>
      <c r="D16" s="69">
        <v>538239</v>
      </c>
      <c r="E16" s="74">
        <v>538239</v>
      </c>
      <c r="F16" s="74">
        <v>16000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538239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2278053</v>
      </c>
      <c r="E17" s="65">
        <f t="shared" si="0"/>
        <v>2168973</v>
      </c>
      <c r="F17" s="65">
        <f t="shared" si="0"/>
        <v>861927</v>
      </c>
      <c r="G17" s="65">
        <f t="shared" si="0"/>
        <v>371126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0.17110678648374139</v>
      </c>
      <c r="K17" s="54">
        <f>IF(ISERROR(+H17/E17)=TRUE,0,++H17/E17)</f>
        <v>0</v>
      </c>
      <c r="L17" s="55">
        <f>SUM(L13:L16)</f>
        <v>1906927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NOVIEMBRE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2.2780529999999999</v>
      </c>
      <c r="E24" s="40">
        <f>+E17/$C$22</f>
        <v>2.1689729999999998</v>
      </c>
      <c r="F24" s="40">
        <f>+F17/$C$22</f>
        <v>0.861927</v>
      </c>
      <c r="G24" s="40">
        <f>+G17/$C$22</f>
        <v>0.37112600000000001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2020-12-10T15:55:37Z</dcterms:modified>
</cp:coreProperties>
</file>