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ño 2020\5.- Informacion Portal MINSA - Transparencia\PCA - 2020\12. Diciembre - 2020\"/>
    </mc:Choice>
  </mc:AlternateContent>
  <xr:revisionPtr revIDLastSave="0" documentId="13_ncr:1_{B3C9645E-7B68-4F06-B1F0-72C4638FBA45}" xr6:coauthVersionLast="46" xr6:coauthVersionMax="46" xr10:uidLastSave="{00000000-0000-0000-0000-000000000000}"/>
  <bookViews>
    <workbookView xWindow="-120" yWindow="-120" windowWidth="29040" windowHeight="15840" activeTab="4" xr2:uid="{00000000-000D-0000-FFFF-FFFF00000000}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RO!$B$11:$L$45</definedName>
    <definedName name="_xlnm.Print_Area" localSheetId="3">DYT!$B$2:$L$47</definedName>
    <definedName name="_xlnm.Print_Area" localSheetId="4">RD!$B$2:$L$19</definedName>
    <definedName name="_xlnm.Print_Area" localSheetId="1">RDR!$B$2:$L$47</definedName>
    <definedName name="_xlnm.Print_Area" localSheetId="0">RO!$B$2:$L$48</definedName>
    <definedName name="_xlnm.Print_Area" localSheetId="2">ROOC!$B$2:$L$48</definedName>
  </definedNames>
  <calcPr calcId="191029"/>
</workbook>
</file>

<file path=xl/calcChain.xml><?xml version="1.0" encoding="utf-8"?>
<calcChain xmlns="http://schemas.openxmlformats.org/spreadsheetml/2006/main">
  <c r="G46" i="5" l="1"/>
  <c r="F46" i="5"/>
  <c r="E46" i="5"/>
  <c r="D46" i="5"/>
  <c r="C46" i="5"/>
  <c r="L16" i="5"/>
  <c r="K16" i="5"/>
  <c r="J16" i="5"/>
  <c r="L36" i="6"/>
  <c r="L17" i="5" l="1"/>
  <c r="K17" i="5"/>
  <c r="J17" i="5"/>
  <c r="L20" i="5" l="1"/>
  <c r="K20" i="5"/>
  <c r="J20" i="5"/>
  <c r="L42" i="5" l="1"/>
  <c r="K42" i="5"/>
  <c r="J42" i="5"/>
  <c r="L41" i="5"/>
  <c r="K41" i="5"/>
  <c r="J41" i="5"/>
  <c r="J36" i="6" l="1"/>
  <c r="K36" i="6"/>
  <c r="L45" i="5" l="1"/>
  <c r="L44" i="5"/>
  <c r="L43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19" i="5"/>
  <c r="L18" i="5"/>
  <c r="L15" i="5"/>
  <c r="L14" i="5"/>
  <c r="K14" i="5"/>
  <c r="J14" i="5"/>
  <c r="L46" i="5" l="1"/>
  <c r="K15" i="5"/>
  <c r="J15" i="5"/>
  <c r="L44" i="1"/>
  <c r="K44" i="1"/>
  <c r="J44" i="1"/>
  <c r="J18" i="5" l="1"/>
  <c r="K18" i="5"/>
  <c r="E46" i="1"/>
  <c r="K19" i="5" l="1"/>
  <c r="J19" i="5"/>
  <c r="C45" i="6"/>
  <c r="D45" i="6"/>
  <c r="K21" i="5" l="1"/>
  <c r="J21" i="5"/>
  <c r="J38" i="6"/>
  <c r="K22" i="5" l="1"/>
  <c r="J22" i="5"/>
  <c r="G23" i="7"/>
  <c r="G51" i="6"/>
  <c r="G52" i="5"/>
  <c r="G51" i="4"/>
  <c r="G52" i="1"/>
  <c r="K23" i="5" l="1"/>
  <c r="J23" i="5"/>
  <c r="K37" i="6"/>
  <c r="J24" i="5" l="1"/>
  <c r="K24" i="5"/>
  <c r="J37" i="6"/>
  <c r="L37" i="6"/>
  <c r="K25" i="5" l="1"/>
  <c r="J25" i="5"/>
  <c r="L40" i="6"/>
  <c r="K40" i="6"/>
  <c r="J40" i="6"/>
  <c r="L39" i="6"/>
  <c r="K39" i="6"/>
  <c r="J39" i="6"/>
  <c r="L38" i="6"/>
  <c r="K38" i="6"/>
  <c r="C52" i="6"/>
  <c r="D52" i="6"/>
  <c r="K26" i="5" l="1"/>
  <c r="J26" i="5"/>
  <c r="G53" i="5"/>
  <c r="F53" i="5"/>
  <c r="D53" i="5"/>
  <c r="C53" i="5"/>
  <c r="J27" i="5" l="1"/>
  <c r="K27" i="5"/>
  <c r="G45" i="6"/>
  <c r="G52" i="6" s="1"/>
  <c r="F45" i="6"/>
  <c r="F52" i="6" s="1"/>
  <c r="E45" i="6"/>
  <c r="E52" i="6" s="1"/>
  <c r="K28" i="5" l="1"/>
  <c r="J28" i="5"/>
  <c r="L44" i="6"/>
  <c r="K44" i="6"/>
  <c r="J44" i="6"/>
  <c r="L43" i="6"/>
  <c r="K43" i="6"/>
  <c r="J43" i="6"/>
  <c r="L42" i="6"/>
  <c r="K42" i="6"/>
  <c r="J42" i="6"/>
  <c r="L41" i="6"/>
  <c r="K41" i="6"/>
  <c r="J41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K29" i="5" l="1"/>
  <c r="J29" i="5"/>
  <c r="L44" i="4"/>
  <c r="K44" i="4"/>
  <c r="J44" i="4"/>
  <c r="L43" i="4"/>
  <c r="K43" i="4"/>
  <c r="J43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K45" i="1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5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K30" i="5" l="1"/>
  <c r="J30" i="5"/>
  <c r="J18" i="1"/>
  <c r="J26" i="1"/>
  <c r="J34" i="1"/>
  <c r="J42" i="1"/>
  <c r="K22" i="1"/>
  <c r="K31" i="1"/>
  <c r="J38" i="1"/>
  <c r="J30" i="1"/>
  <c r="K15" i="1"/>
  <c r="K37" i="1"/>
  <c r="J20" i="1"/>
  <c r="J28" i="1"/>
  <c r="J36" i="1"/>
  <c r="J45" i="1"/>
  <c r="C46" i="1"/>
  <c r="C53" i="1" s="1"/>
  <c r="D46" i="1"/>
  <c r="D53" i="1" s="1"/>
  <c r="K31" i="5" l="1"/>
  <c r="J31" i="5"/>
  <c r="C45" i="4"/>
  <c r="C52" i="4" s="1"/>
  <c r="J32" i="5" l="1"/>
  <c r="K32" i="5"/>
  <c r="G45" i="4"/>
  <c r="G52" i="4" s="1"/>
  <c r="F45" i="4"/>
  <c r="F52" i="4" s="1"/>
  <c r="D45" i="4"/>
  <c r="D52" i="4" s="1"/>
  <c r="G17" i="7"/>
  <c r="G24" i="7" s="1"/>
  <c r="F17" i="7"/>
  <c r="F24" i="7" s="1"/>
  <c r="E17" i="7"/>
  <c r="E24" i="7" s="1"/>
  <c r="D17" i="7"/>
  <c r="D24" i="7" s="1"/>
  <c r="G46" i="1"/>
  <c r="G53" i="1" s="1"/>
  <c r="F46" i="1"/>
  <c r="F53" i="1" s="1"/>
  <c r="C17" i="7"/>
  <c r="C24" i="7" s="1"/>
  <c r="K33" i="5" l="1"/>
  <c r="J33" i="5"/>
  <c r="L16" i="7"/>
  <c r="L15" i="7"/>
  <c r="L14" i="7"/>
  <c r="L13" i="4"/>
  <c r="L13" i="6"/>
  <c r="L13" i="5"/>
  <c r="L13" i="7"/>
  <c r="L13" i="1"/>
  <c r="E45" i="4"/>
  <c r="E52" i="4" s="1"/>
  <c r="K34" i="5" l="1"/>
  <c r="J34" i="5"/>
  <c r="E53" i="1"/>
  <c r="J35" i="5" l="1"/>
  <c r="K35" i="5"/>
  <c r="H17" i="7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6" i="1"/>
  <c r="I13" i="1"/>
  <c r="H45" i="6"/>
  <c r="K13" i="6"/>
  <c r="J13" i="6"/>
  <c r="I13" i="6"/>
  <c r="H46" i="5"/>
  <c r="K13" i="5"/>
  <c r="J13" i="5"/>
  <c r="I13" i="5"/>
  <c r="H45" i="4"/>
  <c r="I14" i="4"/>
  <c r="K13" i="4"/>
  <c r="J13" i="4"/>
  <c r="I13" i="4"/>
  <c r="K13" i="1"/>
  <c r="J13" i="1"/>
  <c r="K36" i="5" l="1"/>
  <c r="J36" i="5"/>
  <c r="L45" i="6"/>
  <c r="L45" i="4"/>
  <c r="L46" i="1"/>
  <c r="I17" i="7"/>
  <c r="K17" i="7"/>
  <c r="J17" i="7"/>
  <c r="J45" i="6"/>
  <c r="I45" i="6"/>
  <c r="K45" i="6"/>
  <c r="I45" i="4"/>
  <c r="K45" i="4"/>
  <c r="J45" i="4"/>
  <c r="K46" i="1"/>
  <c r="K37" i="5" l="1"/>
  <c r="J37" i="5"/>
  <c r="I46" i="1"/>
  <c r="J46" i="1"/>
  <c r="K38" i="5" l="1"/>
  <c r="J38" i="5"/>
  <c r="K39" i="5" l="1"/>
  <c r="J39" i="5"/>
  <c r="J40" i="5" l="1"/>
  <c r="K40" i="5"/>
  <c r="K43" i="5" l="1"/>
  <c r="J43" i="5"/>
  <c r="K44" i="5" l="1"/>
  <c r="J44" i="5"/>
  <c r="J45" i="5" l="1"/>
  <c r="K45" i="5"/>
  <c r="I45" i="5"/>
  <c r="E53" i="5" l="1"/>
  <c r="J46" i="5"/>
  <c r="I46" i="5"/>
  <c r="K46" i="5"/>
</calcChain>
</file>

<file path=xl/sharedStrings.xml><?xml version="1.0" encoding="utf-8"?>
<sst xmlns="http://schemas.openxmlformats.org/spreadsheetml/2006/main" count="260" uniqueCount="62">
  <si>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</si>
  <si>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</si>
  <si>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</si>
  <si>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</si>
  <si>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</si>
  <si>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</si>
  <si>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</si>
  <si>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</si>
  <si>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</si>
  <si>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</si>
  <si>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</si>
  <si>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</si>
  <si>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</si>
  <si>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</si>
  <si>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</si>
  <si>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</si>
  <si>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</si>
  <si>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</si>
  <si>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</si>
  <si>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</si>
  <si>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</si>
  <si>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</si>
  <si>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</si>
  <si>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PLIEGO</t>
  </si>
  <si>
    <t>011 MINISTERIO DE SALUD</t>
  </si>
  <si>
    <t>COMP ANUAL</t>
  </si>
  <si>
    <t>001-117: ADMINISTRACION CENTRAL - MINSA</t>
  </si>
  <si>
    <t xml:space="preserve">005-121: INSTITUTO NACIONAL DE SALUD MENTAL </t>
  </si>
  <si>
    <t xml:space="preserve">007-123: INSTITUTO NACIONAL DE CIENCIAS NEUROLOGICAS </t>
  </si>
  <si>
    <t>008-124: INSTITUTO NACIONAL DE OFTALMOLOGIA</t>
  </si>
  <si>
    <t>009-125: INSTITUTO NACIONAL DE REHABILITACION</t>
  </si>
  <si>
    <t>010-126: INSTITUTO NACIONAL DE SALUD DEL NIÑO</t>
  </si>
  <si>
    <t>011-127: INSTITUTO NACIONAL MATERNO PERINATAL</t>
  </si>
  <si>
    <t>016-132: HOSPITAL NACIONAL HIPOLITO UNANUE</t>
  </si>
  <si>
    <t>017-133: HOSPITAL HERMILIO VALDIZAN</t>
  </si>
  <si>
    <t>020-136: HOSPITAL SERGIO BERNALES</t>
  </si>
  <si>
    <t>021-137: HOSPITAL CAYETANO HEREDIA</t>
  </si>
  <si>
    <t>025-141: HOSPITAL DE APOYO DEPARTAMENTAL MARIA AUXILIADORA</t>
  </si>
  <si>
    <t>027-143: HOSPITAL NACIONAL ARZOBISPO LOAYZA</t>
  </si>
  <si>
    <t>028-144: HOSPITAL NACIONAL DOS DE MAYO</t>
  </si>
  <si>
    <t>029-145: HOSPITAL DE APOYO SANTA ROSA</t>
  </si>
  <si>
    <t>030-146: HOSPITAL DE EMERGENCIAS CASIMIRO ULLOA</t>
  </si>
  <si>
    <t>031-147: HOSPITAL DE EMERGENCIAS PEDIATRICAS</t>
  </si>
  <si>
    <t>032-148: HOSPITAL NACIONAL VICTOR LARCO HERRERA</t>
  </si>
  <si>
    <t>033-149: HOSPITAL NACIONAL DOCENTE MADRE NIÑO - SAN BARTOLOME</t>
  </si>
  <si>
    <t>036-522: HOSPITAL CARLOS LANFRANCO LA HOZ</t>
  </si>
  <si>
    <t>042-1138: HOSPITAL "JOSE AGURTO TELLO DE CHOSICA"</t>
  </si>
  <si>
    <t>049-1216: HOSPITAL SAN JUAN DE LURIGANCHO</t>
  </si>
  <si>
    <t>050-1217: HOSPITAL VITARTE</t>
  </si>
  <si>
    <t>124-1345: CENTRO NACIONAL DE ABASTECIMIENTOS DE RECURSOS ESTRATEGICOS DE SALUD</t>
  </si>
  <si>
    <t>125-1655: PROGRAMA NACIONAL DE INVERSIONES EN SALUD</t>
  </si>
  <si>
    <t>139-1512: INSTITUTO NACIONAL DE SALUD DEL NIÑO - SAN BORJA</t>
  </si>
  <si>
    <t>140-1528: HOSPITAL DE HUAYCAN</t>
  </si>
  <si>
    <t>142-1670: HOSPITAL DE EMERGENCIAS VILLA EL SALVADOR</t>
  </si>
  <si>
    <t>143-1683: DIRECCION DE REDES INTEGRADAS DE SALUD LIMA CENTRO</t>
  </si>
  <si>
    <t>144-1684: DIRECCION DE REDES INTEGRADAS DE SALUD LIMA NORTE</t>
  </si>
  <si>
    <t>145-1685: DIRECCION DE REDES INTEGRADAS DE SALUD LIMA SUR</t>
  </si>
  <si>
    <t>146-1686: DIRECCION DE REDES INTEGRADAS DE SALUD LIMA ESTE</t>
  </si>
  <si>
    <t>148-1726: HOSPITAL EMERGENCIA ATE VITARTE</t>
  </si>
  <si>
    <t>EJECUCION PRESUPUESTAL MENSUALIZADA DE GASTOS 
AL MES DE DICIEMBRE 2020</t>
  </si>
  <si>
    <t>DEVENGADO
A DICIEMBRE
(4)</t>
  </si>
  <si>
    <t>Fuente: SIAF, Consulta Amigable y Base de Datos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</si>
</sst>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26" fillId="0" borderId="0"/>
    <xf numFmtId="43" fontId="26" fillId="0" borderId="0" applyNumberFormat="0" applyFill="0" applyBorder="0" applyAlignment="0" applyProtection="0"/>
    <xf numFmtId="43" fontId="26" fillId="0" borderId="0" applyNumberFormat="0" applyFill="0" applyBorder="0" applyAlignment="0" applyProtection="0"/>
  </cellStyleXfs>
  <cellXfs count="89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43" fontId="23" fillId="36" borderId="2" xfId="0" applyNumberFormat="1" applyFont="1" applyFill="1" applyBorder="1" applyAlignment="1">
      <alignment vertical="center"/>
    </xf>
    <xf numFmtId="43" fontId="0" fillId="36" borderId="2" xfId="0" applyNumberFormat="1" applyFill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 xr:uid="{00000000-0005-0000-0000-000020000000}"/>
    <cellStyle name="Millares 3" xfId="45" xr:uid="{00000000-0005-0000-0000-000021000000}"/>
    <cellStyle name="Neutral" xfId="9" builtinId="28" customBuiltin="1"/>
    <cellStyle name="Normal" xfId="0" builtinId="0"/>
    <cellStyle name="Normal 2" xfId="43" xr:uid="{00000000-0005-0000-0000-000024000000}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585-4DA9-A368-E84D3FF245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585-4DA9-A368-E84D3FF245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585-4DA9-A368-E84D3FF245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585-4DA9-A368-E84D3FF2455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5585-4DA9-A368-E84D3FF24551}"/>
              </c:ext>
            </c:extLst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85-4DA9-A368-E84D3FF24551}"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85-4DA9-A368-E84D3FF24551}"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85-4DA9-A368-E84D3FF24551}"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585-4DA9-A368-E84D3FF24551}"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585-4DA9-A368-E84D3FF2455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DICIEMBRE
(4)</c:v>
                </c:pt>
              </c:strCache>
            </c:strRef>
          </c:cat>
          <c:val>
            <c:numRef>
              <c:f>RO!$C$53:$G$53</c:f>
              <c:numCache>
                <c:formatCode>_ * #,##0.0_ ;_ * \-#,##0.0_ ;_ * "-"??_ ;_ @_ </c:formatCode>
                <c:ptCount val="5"/>
                <c:pt idx="0">
                  <c:v>6690.1872210000001</c:v>
                </c:pt>
                <c:pt idx="1">
                  <c:v>7138.0243739999996</c:v>
                </c:pt>
                <c:pt idx="2" formatCode="#,##0">
                  <c:v>6958.7115219999996</c:v>
                </c:pt>
                <c:pt idx="3">
                  <c:v>6842.2832748999999</c:v>
                </c:pt>
                <c:pt idx="4">
                  <c:v>6763.761705760001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585-4DA9-A368-E84D3FF24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71228544"/>
        <c:axId val="271213312"/>
        <c:axId val="0"/>
      </c:bar3DChart>
      <c:catAx>
        <c:axId val="271228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71213312"/>
        <c:crosses val="autoZero"/>
        <c:auto val="1"/>
        <c:lblAlgn val="ctr"/>
        <c:lblOffset val="100"/>
        <c:noMultiLvlLbl val="0"/>
      </c:catAx>
      <c:valAx>
        <c:axId val="271213312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271228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E59-459B-A063-30CD633763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E59-459B-A063-30CD633763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E59-459B-A063-30CD633763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E59-459B-A063-30CD633763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5E59-459B-A063-30CD63376309}"/>
              </c:ext>
            </c:extLst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59-459B-A063-30CD63376309}"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59-459B-A063-30CD63376309}"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59-459B-A063-30CD63376309}"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59-459B-A063-30CD63376309}"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59-459B-A063-30CD6337630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DICIEMBRE
(4)</c:v>
                </c:pt>
              </c:strCache>
            </c:strRef>
          </c:cat>
          <c:val>
            <c:numRef>
              <c:f>RDR!$C$52:$G$52</c:f>
              <c:numCache>
                <c:formatCode>#,##0.0</c:formatCode>
                <c:ptCount val="5"/>
                <c:pt idx="0">
                  <c:v>312.80071099999998</c:v>
                </c:pt>
                <c:pt idx="1">
                  <c:v>362.89302900000001</c:v>
                </c:pt>
                <c:pt idx="2">
                  <c:v>249.57621900000001</c:v>
                </c:pt>
                <c:pt idx="3">
                  <c:v>216.98686566000006</c:v>
                </c:pt>
                <c:pt idx="4">
                  <c:v>210.32640705999998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59-459B-A063-30CD63376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71214944"/>
        <c:axId val="271210048"/>
        <c:axId val="0"/>
      </c:bar3DChart>
      <c:catAx>
        <c:axId val="2712149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71210048"/>
        <c:crosses val="autoZero"/>
        <c:auto val="1"/>
        <c:lblAlgn val="ctr"/>
        <c:lblOffset val="100"/>
        <c:noMultiLvlLbl val="0"/>
      </c:catAx>
      <c:valAx>
        <c:axId val="271210048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2712149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ROOC!$B$53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99EB-47E0-B94E-B082B07EC6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99EB-47E0-B94E-B082B07EC6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99EB-47E0-B94E-B082B07EC6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99EB-47E0-B94E-B082B07EC6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99EB-47E0-B94E-B082B07EC6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ROOC!$C$52:$G$52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 DICIEMBRE
(4)</c:v>
                </c:pt>
              </c:strCache>
            </c:strRef>
          </c:cat>
          <c:val>
            <c:numRef>
              <c:f>ROOC!$C$53:$G$53</c:f>
              <c:numCache>
                <c:formatCode>#,##0.0</c:formatCode>
                <c:ptCount val="5"/>
                <c:pt idx="0">
                  <c:v>153.071449</c:v>
                </c:pt>
                <c:pt idx="1">
                  <c:v>1955.9217599999999</c:v>
                </c:pt>
                <c:pt idx="2">
                  <c:v>1638.297892</c:v>
                </c:pt>
                <c:pt idx="3">
                  <c:v>1432.5951724000001</c:v>
                </c:pt>
                <c:pt idx="4">
                  <c:v>1372.74506546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EB-47E0-B94E-B082B07EC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71206784"/>
        <c:axId val="271226368"/>
        <c:axId val="0"/>
      </c:bar3DChart>
      <c:catAx>
        <c:axId val="2712067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71226368"/>
        <c:crosses val="autoZero"/>
        <c:auto val="1"/>
        <c:lblAlgn val="ctr"/>
        <c:lblOffset val="100"/>
        <c:noMultiLvlLbl val="0"/>
      </c:catAx>
      <c:valAx>
        <c:axId val="271226368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271206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279A-4661-BCDB-99F4EB9F66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279A-4661-BCDB-99F4EB9F66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279A-4661-BCDB-99F4EB9F66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279A-4661-BCDB-99F4EB9F66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279A-4661-BCDB-99F4EB9F6690}"/>
              </c:ext>
            </c:extLst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9A-4661-BCDB-99F4EB9F6690}"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9A-4661-BCDB-99F4EB9F6690}"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9A-4661-BCDB-99F4EB9F6690}"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79A-4661-BCDB-99F4EB9F669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DYT!$C$51:$G$51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DICIEMBRE
(4)</c:v>
                </c:pt>
              </c:strCache>
            </c:strRef>
          </c:cat>
          <c:val>
            <c:numRef>
              <c:f>DYT!$C$52:$G$52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627.98004000000003</c:v>
                </c:pt>
                <c:pt idx="2">
                  <c:v>615.00343399999997</c:v>
                </c:pt>
                <c:pt idx="3">
                  <c:v>552.00457120999988</c:v>
                </c:pt>
                <c:pt idx="4">
                  <c:v>540.87298685999986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79A-4661-BCDB-99F4EB9F6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71217664"/>
        <c:axId val="271201888"/>
        <c:axId val="0"/>
      </c:bar3DChart>
      <c:catAx>
        <c:axId val="271217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71201888"/>
        <c:crosses val="autoZero"/>
        <c:auto val="1"/>
        <c:lblAlgn val="ctr"/>
        <c:lblOffset val="100"/>
        <c:noMultiLvlLbl val="0"/>
      </c:catAx>
      <c:valAx>
        <c:axId val="2712018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271217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36C-4201-80E6-B25E8D6604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A36C-4201-80E6-B25E8D6604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A36C-4201-80E6-B25E8D66041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A36C-4201-80E6-B25E8D6604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8-A36C-4201-80E6-B25E8D660418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6C-4201-80E6-B25E8D660418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6C-4201-80E6-B25E8D660418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6C-4201-80E6-B25E8D660418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6C-4201-80E6-B25E8D660418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36C-4201-80E6-B25E8D6604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DICIEMBRE
(4)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2.861853</c:v>
                </c:pt>
                <c:pt idx="2">
                  <c:v>2.4540920000000002</c:v>
                </c:pt>
                <c:pt idx="3">
                  <c:v>1.7336148500000002</c:v>
                </c:pt>
                <c:pt idx="4">
                  <c:v>1.63254725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36C-4201-80E6-B25E8D66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71229632"/>
        <c:axId val="271218752"/>
        <c:axId val="0"/>
      </c:bar3DChart>
      <c:catAx>
        <c:axId val="27122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71218752"/>
        <c:crosses val="autoZero"/>
        <c:auto val="1"/>
        <c:lblAlgn val="ctr"/>
        <c:lblOffset val="100"/>
        <c:noMultiLvlLbl val="0"/>
      </c:catAx>
      <c:valAx>
        <c:axId val="271218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7122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47</xdr:row>
      <xdr:rowOff>145246</xdr:rowOff>
    </xdr:from>
    <xdr:to>
      <xdr:col>11</xdr:col>
      <xdr:colOff>964567</xdr:colOff>
      <xdr:row>73</xdr:row>
      <xdr:rowOff>111629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424962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47</xdr:row>
      <xdr:rowOff>49072</xdr:rowOff>
    </xdr:from>
    <xdr:to>
      <xdr:col>12</xdr:col>
      <xdr:colOff>20478</xdr:colOff>
      <xdr:row>89</xdr:row>
      <xdr:rowOff>15455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376528</xdr:colOff>
      <xdr:row>48</xdr:row>
      <xdr:rowOff>108929</xdr:rowOff>
    </xdr:from>
    <xdr:to>
      <xdr:col>12</xdr:col>
      <xdr:colOff>51557</xdr:colOff>
      <xdr:row>74</xdr:row>
      <xdr:rowOff>40575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393012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47</xdr:row>
      <xdr:rowOff>5953</xdr:rowOff>
    </xdr:from>
    <xdr:to>
      <xdr:col>11</xdr:col>
      <xdr:colOff>991368</xdr:colOff>
      <xdr:row>83</xdr:row>
      <xdr:rowOff>104706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>
          <a:grpSpLocks/>
        </xdr:cNvGrpSpPr>
      </xdr:nvGrpSpPr>
      <xdr:grpSpPr bwMode="auto">
        <a:xfrm>
          <a:off x="435952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348582</xdr:colOff>
      <xdr:row>18</xdr:row>
      <xdr:rowOff>145117</xdr:rowOff>
    </xdr:from>
    <xdr:to>
      <xdr:col>12</xdr:col>
      <xdr:colOff>87680</xdr:colOff>
      <xdr:row>46</xdr:row>
      <xdr:rowOff>29989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1:M72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4" width="14.7109375" style="1" customWidth="1"/>
    <col min="5" max="5" width="17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3.7109375" style="1" bestFit="1" customWidth="1"/>
    <col min="14" max="14" width="12.7109375" style="1" bestFit="1" customWidth="1"/>
    <col min="15" max="16384" width="11.42578125" style="1"/>
  </cols>
  <sheetData>
    <row r="1" spans="1:13" s="48" customFormat="1" x14ac:dyDescent="0.25">
      <c r="A1"/>
      <c r="B1" s="47"/>
      <c r="C1" s="47"/>
      <c r="D1" s="47"/>
      <c r="E1" s="75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75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75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75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59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5</v>
      </c>
    </row>
    <row r="9" spans="1:13" x14ac:dyDescent="0.2">
      <c r="B9" s="3" t="s">
        <v>1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13</v>
      </c>
      <c r="F11" s="82" t="s">
        <v>22</v>
      </c>
      <c r="G11" s="82" t="s">
        <v>60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6" t="s">
        <v>26</v>
      </c>
      <c r="C13" s="8">
        <v>2562700188</v>
      </c>
      <c r="D13" s="8">
        <v>1552617392</v>
      </c>
      <c r="E13" s="77">
        <v>1485479387</v>
      </c>
      <c r="F13" s="56">
        <v>1453194116.9599996</v>
      </c>
      <c r="G13" s="8">
        <v>1443733933.2699997</v>
      </c>
      <c r="H13" s="8"/>
      <c r="I13" s="12">
        <f>IF(ISERROR(+#REF!/E13)=TRUE,0,++#REF!/E13)</f>
        <v>0</v>
      </c>
      <c r="J13" s="12">
        <f>IF(ISERROR(+G13/E13)=TRUE,0,++G13/E13)</f>
        <v>0.97189765533245986</v>
      </c>
      <c r="K13" s="12">
        <f>IF(ISERROR(+H13/E13)=TRUE,0,++H13/E13)</f>
        <v>0</v>
      </c>
      <c r="L13" s="14">
        <f>+D13-G13</f>
        <v>108883458.73000026</v>
      </c>
    </row>
    <row r="14" spans="1:13" ht="20.100000000000001" customHeight="1" x14ac:dyDescent="0.25">
      <c r="B14" s="25" t="s">
        <v>27</v>
      </c>
      <c r="C14" s="26">
        <v>35768509</v>
      </c>
      <c r="D14" s="26">
        <v>45843806</v>
      </c>
      <c r="E14" s="57">
        <v>45170037</v>
      </c>
      <c r="F14" s="57">
        <v>44593520.479999982</v>
      </c>
      <c r="G14" s="26">
        <v>44438532.48999998</v>
      </c>
      <c r="H14" s="26"/>
      <c r="I14" s="27"/>
      <c r="J14" s="27">
        <f t="shared" ref="J14:J45" si="0">IF(ISERROR(+G14/E14)=TRUE,0,++G14/E14)</f>
        <v>0.98380553662154357</v>
      </c>
      <c r="K14" s="27">
        <f t="shared" ref="K14:K45" si="1">IF(ISERROR(+H14/E14)=TRUE,0,++H14/E14)</f>
        <v>0</v>
      </c>
      <c r="L14" s="28">
        <f t="shared" ref="L14:L45" si="2">+D14-G14</f>
        <v>1405273.5100000203</v>
      </c>
    </row>
    <row r="15" spans="1:13" ht="20.100000000000001" customHeight="1" x14ac:dyDescent="0.25">
      <c r="B15" s="25" t="s">
        <v>28</v>
      </c>
      <c r="C15" s="26">
        <v>46654618</v>
      </c>
      <c r="D15" s="26">
        <v>56873616</v>
      </c>
      <c r="E15" s="57">
        <v>56286105</v>
      </c>
      <c r="F15" s="57">
        <v>55717525.749999993</v>
      </c>
      <c r="G15" s="26">
        <v>55357153.979999997</v>
      </c>
      <c r="H15" s="26"/>
      <c r="I15" s="27"/>
      <c r="J15" s="27">
        <f t="shared" si="0"/>
        <v>0.98349590862611647</v>
      </c>
      <c r="K15" s="27">
        <f t="shared" si="1"/>
        <v>0</v>
      </c>
      <c r="L15" s="28">
        <f t="shared" si="2"/>
        <v>1516462.0200000033</v>
      </c>
    </row>
    <row r="16" spans="1:13" ht="20.100000000000001" customHeight="1" x14ac:dyDescent="0.25">
      <c r="B16" s="25" t="s">
        <v>29</v>
      </c>
      <c r="C16" s="26">
        <v>28905808</v>
      </c>
      <c r="D16" s="26">
        <v>31026282</v>
      </c>
      <c r="E16" s="57">
        <v>30781688</v>
      </c>
      <c r="F16" s="57">
        <v>30142267.569999993</v>
      </c>
      <c r="G16" s="26">
        <v>29915954.219999991</v>
      </c>
      <c r="H16" s="26"/>
      <c r="I16" s="27"/>
      <c r="J16" s="27">
        <f t="shared" si="0"/>
        <v>0.97187503882178228</v>
      </c>
      <c r="K16" s="27">
        <f t="shared" si="1"/>
        <v>0</v>
      </c>
      <c r="L16" s="28">
        <f t="shared" si="2"/>
        <v>1110327.7800000086</v>
      </c>
    </row>
    <row r="17" spans="2:12" ht="20.100000000000001" customHeight="1" x14ac:dyDescent="0.25">
      <c r="B17" s="25" t="s">
        <v>30</v>
      </c>
      <c r="C17" s="26">
        <v>35355825</v>
      </c>
      <c r="D17" s="26">
        <v>45775582</v>
      </c>
      <c r="E17" s="57">
        <v>43830500</v>
      </c>
      <c r="F17" s="57">
        <v>43104345.80999998</v>
      </c>
      <c r="G17" s="26">
        <v>43101823.689999983</v>
      </c>
      <c r="H17" s="26"/>
      <c r="I17" s="27"/>
      <c r="J17" s="27">
        <f t="shared" si="0"/>
        <v>0.98337513124422449</v>
      </c>
      <c r="K17" s="27">
        <f t="shared" si="1"/>
        <v>0</v>
      </c>
      <c r="L17" s="28">
        <f t="shared" si="2"/>
        <v>2673758.3100000173</v>
      </c>
    </row>
    <row r="18" spans="2:12" ht="20.100000000000001" customHeight="1" x14ac:dyDescent="0.25">
      <c r="B18" s="25" t="s">
        <v>31</v>
      </c>
      <c r="C18" s="26">
        <v>163694470</v>
      </c>
      <c r="D18" s="26">
        <v>198858184</v>
      </c>
      <c r="E18" s="57">
        <v>195687066</v>
      </c>
      <c r="F18" s="57">
        <v>194115543.81000006</v>
      </c>
      <c r="G18" s="26">
        <v>193048686.71000004</v>
      </c>
      <c r="H18" s="26"/>
      <c r="I18" s="27"/>
      <c r="J18" s="27">
        <f t="shared" si="0"/>
        <v>0.98651735475455515</v>
      </c>
      <c r="K18" s="27">
        <f t="shared" si="1"/>
        <v>0</v>
      </c>
      <c r="L18" s="28">
        <f t="shared" si="2"/>
        <v>5809497.2899999619</v>
      </c>
    </row>
    <row r="19" spans="2:12" ht="20.100000000000001" customHeight="1" x14ac:dyDescent="0.25">
      <c r="B19" s="25" t="s">
        <v>32</v>
      </c>
      <c r="C19" s="26">
        <v>116245008</v>
      </c>
      <c r="D19" s="26">
        <v>145775050</v>
      </c>
      <c r="E19" s="57">
        <v>145575050</v>
      </c>
      <c r="F19" s="57">
        <v>144426470.43000004</v>
      </c>
      <c r="G19" s="26">
        <v>144399677.45000005</v>
      </c>
      <c r="H19" s="26"/>
      <c r="I19" s="27"/>
      <c r="J19" s="27">
        <f t="shared" si="0"/>
        <v>0.99192600277314036</v>
      </c>
      <c r="K19" s="27">
        <f t="shared" si="1"/>
        <v>0</v>
      </c>
      <c r="L19" s="28">
        <f t="shared" si="2"/>
        <v>1375372.5499999523</v>
      </c>
    </row>
    <row r="20" spans="2:12" ht="20.100000000000001" customHeight="1" x14ac:dyDescent="0.25">
      <c r="B20" s="25" t="s">
        <v>33</v>
      </c>
      <c r="C20" s="26">
        <v>142205553</v>
      </c>
      <c r="D20" s="26">
        <v>192215773</v>
      </c>
      <c r="E20" s="57">
        <v>190231453</v>
      </c>
      <c r="F20" s="57">
        <v>189612510.5</v>
      </c>
      <c r="G20" s="26">
        <v>189562880.12999997</v>
      </c>
      <c r="H20" s="26"/>
      <c r="I20" s="27"/>
      <c r="J20" s="27">
        <f t="shared" si="0"/>
        <v>0.99648547672082366</v>
      </c>
      <c r="K20" s="27">
        <f t="shared" si="1"/>
        <v>0</v>
      </c>
      <c r="L20" s="28">
        <f t="shared" si="2"/>
        <v>2652892.8700000346</v>
      </c>
    </row>
    <row r="21" spans="2:12" ht="20.100000000000001" customHeight="1" x14ac:dyDescent="0.25">
      <c r="B21" s="25" t="s">
        <v>34</v>
      </c>
      <c r="C21" s="26">
        <v>37542918</v>
      </c>
      <c r="D21" s="26">
        <v>43592487</v>
      </c>
      <c r="E21" s="57">
        <v>43566932</v>
      </c>
      <c r="F21" s="57">
        <v>42870108.769999988</v>
      </c>
      <c r="G21" s="26">
        <v>42861779.209999986</v>
      </c>
      <c r="H21" s="26"/>
      <c r="I21" s="27"/>
      <c r="J21" s="27">
        <f t="shared" si="0"/>
        <v>0.98381449513130703</v>
      </c>
      <c r="K21" s="27">
        <f t="shared" si="1"/>
        <v>0</v>
      </c>
      <c r="L21" s="28">
        <f t="shared" si="2"/>
        <v>730707.79000001401</v>
      </c>
    </row>
    <row r="22" spans="2:12" ht="20.100000000000001" customHeight="1" x14ac:dyDescent="0.25">
      <c r="B22" s="25" t="s">
        <v>35</v>
      </c>
      <c r="C22" s="26">
        <v>78838296</v>
      </c>
      <c r="D22" s="26">
        <v>96755977</v>
      </c>
      <c r="E22" s="57">
        <v>96680904</v>
      </c>
      <c r="F22" s="57">
        <v>96326746.719999969</v>
      </c>
      <c r="G22" s="26">
        <v>96067837.469999984</v>
      </c>
      <c r="H22" s="26"/>
      <c r="I22" s="27"/>
      <c r="J22" s="27">
        <f t="shared" si="0"/>
        <v>0.99365886638792689</v>
      </c>
      <c r="K22" s="27">
        <f t="shared" si="1"/>
        <v>0</v>
      </c>
      <c r="L22" s="28">
        <f t="shared" si="2"/>
        <v>688139.53000001609</v>
      </c>
    </row>
    <row r="23" spans="2:12" ht="20.100000000000001" customHeight="1" x14ac:dyDescent="0.25">
      <c r="B23" s="25" t="s">
        <v>36</v>
      </c>
      <c r="C23" s="26">
        <v>133845388</v>
      </c>
      <c r="D23" s="26">
        <v>188115244</v>
      </c>
      <c r="E23" s="57">
        <v>188110844</v>
      </c>
      <c r="F23" s="57">
        <v>187695392.88999999</v>
      </c>
      <c r="G23" s="26">
        <v>186643736.17000017</v>
      </c>
      <c r="H23" s="26"/>
      <c r="I23" s="27"/>
      <c r="J23" s="27">
        <f t="shared" si="0"/>
        <v>0.99220083330230646</v>
      </c>
      <c r="K23" s="27">
        <f t="shared" si="1"/>
        <v>0</v>
      </c>
      <c r="L23" s="28">
        <f t="shared" si="2"/>
        <v>1471507.8299998343</v>
      </c>
    </row>
    <row r="24" spans="2:12" ht="20.100000000000001" customHeight="1" x14ac:dyDescent="0.25">
      <c r="B24" s="25" t="s">
        <v>37</v>
      </c>
      <c r="C24" s="26">
        <v>116770913</v>
      </c>
      <c r="D24" s="26">
        <v>151532830</v>
      </c>
      <c r="E24" s="57">
        <v>149266952</v>
      </c>
      <c r="F24" s="57">
        <v>148582003.03999993</v>
      </c>
      <c r="G24" s="26">
        <v>148257760.50000003</v>
      </c>
      <c r="H24" s="26"/>
      <c r="I24" s="27"/>
      <c r="J24" s="27">
        <f t="shared" si="0"/>
        <v>0.99323901582716068</v>
      </c>
      <c r="K24" s="27">
        <f t="shared" si="1"/>
        <v>0</v>
      </c>
      <c r="L24" s="28">
        <f t="shared" si="2"/>
        <v>3275069.4999999702</v>
      </c>
    </row>
    <row r="25" spans="2:12" ht="20.100000000000001" customHeight="1" x14ac:dyDescent="0.25">
      <c r="B25" s="25" t="s">
        <v>38</v>
      </c>
      <c r="C25" s="26">
        <v>186049082</v>
      </c>
      <c r="D25" s="26">
        <v>230366376</v>
      </c>
      <c r="E25" s="57">
        <v>226842854</v>
      </c>
      <c r="F25" s="57">
        <v>226238530.78000012</v>
      </c>
      <c r="G25" s="26">
        <v>225523499.2900002</v>
      </c>
      <c r="H25" s="26"/>
      <c r="I25" s="27"/>
      <c r="J25" s="27">
        <f t="shared" si="0"/>
        <v>0.99418383834123425</v>
      </c>
      <c r="K25" s="27">
        <f t="shared" si="1"/>
        <v>0</v>
      </c>
      <c r="L25" s="28">
        <f t="shared" si="2"/>
        <v>4842876.7099997997</v>
      </c>
    </row>
    <row r="26" spans="2:12" ht="20.100000000000001" customHeight="1" x14ac:dyDescent="0.25">
      <c r="B26" s="25" t="s">
        <v>39</v>
      </c>
      <c r="C26" s="26">
        <v>174565520</v>
      </c>
      <c r="D26" s="26">
        <v>214631870</v>
      </c>
      <c r="E26" s="57">
        <v>214334189</v>
      </c>
      <c r="F26" s="57">
        <v>213080570.74999997</v>
      </c>
      <c r="G26" s="26">
        <v>211232379.19999984</v>
      </c>
      <c r="H26" s="26"/>
      <c r="I26" s="27"/>
      <c r="J26" s="27">
        <f t="shared" si="0"/>
        <v>0.98552816135180299</v>
      </c>
      <c r="K26" s="27">
        <f t="shared" si="1"/>
        <v>0</v>
      </c>
      <c r="L26" s="28">
        <f t="shared" si="2"/>
        <v>3399490.8000001609</v>
      </c>
    </row>
    <row r="27" spans="2:12" ht="20.100000000000001" customHeight="1" x14ac:dyDescent="0.25">
      <c r="B27" s="25" t="s">
        <v>40</v>
      </c>
      <c r="C27" s="26">
        <v>80680292</v>
      </c>
      <c r="D27" s="26">
        <v>109435817</v>
      </c>
      <c r="E27" s="57">
        <v>109030294</v>
      </c>
      <c r="F27" s="57">
        <v>108859420.08</v>
      </c>
      <c r="G27" s="26">
        <v>108538960.87000005</v>
      </c>
      <c r="H27" s="26"/>
      <c r="I27" s="27"/>
      <c r="J27" s="27">
        <f t="shared" si="0"/>
        <v>0.99549360905144446</v>
      </c>
      <c r="K27" s="27">
        <f t="shared" si="1"/>
        <v>0</v>
      </c>
      <c r="L27" s="28">
        <f t="shared" si="2"/>
        <v>896856.12999995053</v>
      </c>
    </row>
    <row r="28" spans="2:12" ht="20.100000000000001" customHeight="1" x14ac:dyDescent="0.25">
      <c r="B28" s="25" t="s">
        <v>41</v>
      </c>
      <c r="C28" s="26">
        <v>58169952</v>
      </c>
      <c r="D28" s="26">
        <v>72124251</v>
      </c>
      <c r="E28" s="57">
        <v>71260793</v>
      </c>
      <c r="F28" s="57">
        <v>70589839.270000011</v>
      </c>
      <c r="G28" s="26">
        <v>70431788.789999992</v>
      </c>
      <c r="H28" s="26"/>
      <c r="I28" s="27"/>
      <c r="J28" s="27">
        <f t="shared" si="0"/>
        <v>0.98836661542624138</v>
      </c>
      <c r="K28" s="27">
        <f t="shared" si="1"/>
        <v>0</v>
      </c>
      <c r="L28" s="28">
        <f t="shared" si="2"/>
        <v>1692462.2100000083</v>
      </c>
    </row>
    <row r="29" spans="2:12" ht="20.100000000000001" customHeight="1" x14ac:dyDescent="0.25">
      <c r="B29" s="25" t="s">
        <v>42</v>
      </c>
      <c r="C29" s="26">
        <v>38485790</v>
      </c>
      <c r="D29" s="26">
        <v>55067628</v>
      </c>
      <c r="E29" s="57">
        <v>55499561</v>
      </c>
      <c r="F29" s="57">
        <v>54428596.019999988</v>
      </c>
      <c r="G29" s="26">
        <v>54358166.609999985</v>
      </c>
      <c r="H29" s="26"/>
      <c r="I29" s="27"/>
      <c r="J29" s="27">
        <f t="shared" si="0"/>
        <v>0.97943417264147337</v>
      </c>
      <c r="K29" s="27">
        <f t="shared" si="1"/>
        <v>0</v>
      </c>
      <c r="L29" s="28">
        <f t="shared" si="2"/>
        <v>709461.3900000155</v>
      </c>
    </row>
    <row r="30" spans="2:12" ht="20.100000000000001" customHeight="1" x14ac:dyDescent="0.25">
      <c r="B30" s="25" t="s">
        <v>43</v>
      </c>
      <c r="C30" s="26">
        <v>52858093</v>
      </c>
      <c r="D30" s="26">
        <v>59504149</v>
      </c>
      <c r="E30" s="57">
        <v>59079111</v>
      </c>
      <c r="F30" s="57">
        <v>58451920.68000003</v>
      </c>
      <c r="G30" s="26">
        <v>57551001.550000049</v>
      </c>
      <c r="H30" s="26"/>
      <c r="I30" s="27"/>
      <c r="J30" s="27">
        <f t="shared" si="0"/>
        <v>0.97413452192941852</v>
      </c>
      <c r="K30" s="27">
        <f t="shared" si="1"/>
        <v>0</v>
      </c>
      <c r="L30" s="28">
        <f t="shared" si="2"/>
        <v>1953147.4499999508</v>
      </c>
    </row>
    <row r="31" spans="2:12" ht="20.100000000000001" customHeight="1" x14ac:dyDescent="0.25">
      <c r="B31" s="25" t="s">
        <v>44</v>
      </c>
      <c r="C31" s="26">
        <v>90349747</v>
      </c>
      <c r="D31" s="26">
        <v>116759847</v>
      </c>
      <c r="E31" s="57">
        <v>116354168</v>
      </c>
      <c r="F31" s="57">
        <v>115926193.09999995</v>
      </c>
      <c r="G31" s="26">
        <v>115926189.33999994</v>
      </c>
      <c r="H31" s="26"/>
      <c r="I31" s="27"/>
      <c r="J31" s="27">
        <f t="shared" si="0"/>
        <v>0.99632175909676002</v>
      </c>
      <c r="K31" s="27">
        <f t="shared" si="1"/>
        <v>0</v>
      </c>
      <c r="L31" s="28">
        <f t="shared" si="2"/>
        <v>833657.66000005603</v>
      </c>
    </row>
    <row r="32" spans="2:12" ht="20.100000000000001" customHeight="1" x14ac:dyDescent="0.25">
      <c r="B32" s="25" t="s">
        <v>45</v>
      </c>
      <c r="C32" s="26">
        <v>42929718</v>
      </c>
      <c r="D32" s="26">
        <v>60747028</v>
      </c>
      <c r="E32" s="57">
        <v>60519056</v>
      </c>
      <c r="F32" s="57">
        <v>60238022.940000005</v>
      </c>
      <c r="G32" s="26">
        <v>59868723.540000007</v>
      </c>
      <c r="H32" s="26"/>
      <c r="I32" s="27"/>
      <c r="J32" s="27">
        <f t="shared" si="0"/>
        <v>0.9892540878363999</v>
      </c>
      <c r="K32" s="27">
        <f t="shared" si="1"/>
        <v>0</v>
      </c>
      <c r="L32" s="28">
        <f t="shared" si="2"/>
        <v>878304.45999999344</v>
      </c>
    </row>
    <row r="33" spans="2:12" ht="20.100000000000001" customHeight="1" x14ac:dyDescent="0.25">
      <c r="B33" s="25" t="s">
        <v>46</v>
      </c>
      <c r="C33" s="26">
        <v>25889937</v>
      </c>
      <c r="D33" s="26">
        <v>35201733</v>
      </c>
      <c r="E33" s="57">
        <v>35201733</v>
      </c>
      <c r="F33" s="57">
        <v>35040444.769999996</v>
      </c>
      <c r="G33" s="26">
        <v>35023965.719999991</v>
      </c>
      <c r="H33" s="26"/>
      <c r="I33" s="27"/>
      <c r="J33" s="27">
        <f t="shared" si="0"/>
        <v>0.99495004180618019</v>
      </c>
      <c r="K33" s="27">
        <f t="shared" si="1"/>
        <v>0</v>
      </c>
      <c r="L33" s="28">
        <f t="shared" si="2"/>
        <v>177767.28000000864</v>
      </c>
    </row>
    <row r="34" spans="2:12" ht="20.100000000000001" customHeight="1" x14ac:dyDescent="0.25">
      <c r="B34" s="25" t="s">
        <v>47</v>
      </c>
      <c r="C34" s="26">
        <v>54398618</v>
      </c>
      <c r="D34" s="26">
        <v>82949072</v>
      </c>
      <c r="E34" s="57">
        <v>82946611</v>
      </c>
      <c r="F34" s="57">
        <v>82423250.370000079</v>
      </c>
      <c r="G34" s="26">
        <v>82418279.920000076</v>
      </c>
      <c r="H34" s="26"/>
      <c r="I34" s="27"/>
      <c r="J34" s="27">
        <f t="shared" si="0"/>
        <v>0.99363046815740397</v>
      </c>
      <c r="K34" s="27">
        <f t="shared" si="1"/>
        <v>0</v>
      </c>
      <c r="L34" s="28">
        <f t="shared" si="2"/>
        <v>530792.07999992371</v>
      </c>
    </row>
    <row r="35" spans="2:12" ht="20.100000000000001" customHeight="1" x14ac:dyDescent="0.25">
      <c r="B35" s="25" t="s">
        <v>48</v>
      </c>
      <c r="C35" s="26">
        <v>55182720</v>
      </c>
      <c r="D35" s="26">
        <v>66783424</v>
      </c>
      <c r="E35" s="57">
        <v>66403194</v>
      </c>
      <c r="F35" s="57">
        <v>65919933.039999984</v>
      </c>
      <c r="G35" s="26">
        <v>65548019.209999964</v>
      </c>
      <c r="H35" s="26"/>
      <c r="I35" s="27"/>
      <c r="J35" s="27">
        <f t="shared" si="0"/>
        <v>0.98712148108417741</v>
      </c>
      <c r="K35" s="27">
        <f t="shared" si="1"/>
        <v>0</v>
      </c>
      <c r="L35" s="28">
        <f t="shared" si="2"/>
        <v>1235404.7900000364</v>
      </c>
    </row>
    <row r="36" spans="2:12" ht="20.100000000000001" customHeight="1" x14ac:dyDescent="0.25">
      <c r="B36" s="25" t="s">
        <v>49</v>
      </c>
      <c r="C36" s="26">
        <v>796453928</v>
      </c>
      <c r="D36" s="26">
        <v>1461998435</v>
      </c>
      <c r="E36" s="57">
        <v>1398142953</v>
      </c>
      <c r="F36" s="57">
        <v>1381015523.3500004</v>
      </c>
      <c r="G36" s="26">
        <v>1335096152.05</v>
      </c>
      <c r="H36" s="26"/>
      <c r="I36" s="27"/>
      <c r="J36" s="27">
        <f t="shared" si="0"/>
        <v>0.95490675626929256</v>
      </c>
      <c r="K36" s="27">
        <f t="shared" si="1"/>
        <v>0</v>
      </c>
      <c r="L36" s="28">
        <f t="shared" si="2"/>
        <v>126902282.95000005</v>
      </c>
    </row>
    <row r="37" spans="2:12" ht="20.100000000000001" customHeight="1" x14ac:dyDescent="0.25">
      <c r="B37" s="25" t="s">
        <v>50</v>
      </c>
      <c r="C37" s="26">
        <v>516806951</v>
      </c>
      <c r="D37" s="26">
        <v>431173245</v>
      </c>
      <c r="E37" s="57">
        <v>413040781</v>
      </c>
      <c r="F37" s="57">
        <v>380784677.07999998</v>
      </c>
      <c r="G37" s="26">
        <v>374267771.30000007</v>
      </c>
      <c r="H37" s="26"/>
      <c r="I37" s="27"/>
      <c r="J37" s="27">
        <f t="shared" si="0"/>
        <v>0.90612788982693715</v>
      </c>
      <c r="K37" s="27">
        <f t="shared" si="1"/>
        <v>0</v>
      </c>
      <c r="L37" s="28">
        <f t="shared" si="2"/>
        <v>56905473.699999928</v>
      </c>
    </row>
    <row r="38" spans="2:12" ht="20.100000000000001" customHeight="1" x14ac:dyDescent="0.25">
      <c r="B38" s="25" t="s">
        <v>51</v>
      </c>
      <c r="C38" s="26">
        <v>111374149</v>
      </c>
      <c r="D38" s="26">
        <v>131054798</v>
      </c>
      <c r="E38" s="57">
        <v>130297671</v>
      </c>
      <c r="F38" s="57">
        <v>129468435.43000008</v>
      </c>
      <c r="G38" s="26">
        <v>129060954.97000001</v>
      </c>
      <c r="H38" s="26"/>
      <c r="I38" s="27"/>
      <c r="J38" s="27">
        <f t="shared" si="0"/>
        <v>0.99050853311107923</v>
      </c>
      <c r="K38" s="27">
        <f t="shared" si="1"/>
        <v>0</v>
      </c>
      <c r="L38" s="28">
        <f t="shared" si="2"/>
        <v>1993843.0299999863</v>
      </c>
    </row>
    <row r="39" spans="2:12" ht="20.100000000000001" customHeight="1" x14ac:dyDescent="0.25">
      <c r="B39" s="25" t="s">
        <v>52</v>
      </c>
      <c r="C39" s="26">
        <v>22997693</v>
      </c>
      <c r="D39" s="26">
        <v>34586265</v>
      </c>
      <c r="E39" s="57">
        <v>34586265</v>
      </c>
      <c r="F39" s="57">
        <v>33989868.040000007</v>
      </c>
      <c r="G39" s="26">
        <v>33857178.920000002</v>
      </c>
      <c r="H39" s="26"/>
      <c r="I39" s="27"/>
      <c r="J39" s="27">
        <f t="shared" si="0"/>
        <v>0.9789197798605892</v>
      </c>
      <c r="K39" s="27">
        <f t="shared" si="1"/>
        <v>0</v>
      </c>
      <c r="L39" s="28">
        <f t="shared" si="2"/>
        <v>729086.07999999821</v>
      </c>
    </row>
    <row r="40" spans="2:12" ht="20.100000000000001" customHeight="1" x14ac:dyDescent="0.25">
      <c r="B40" s="25" t="s">
        <v>53</v>
      </c>
      <c r="C40" s="26">
        <v>71559743</v>
      </c>
      <c r="D40" s="26">
        <v>128046107</v>
      </c>
      <c r="E40" s="57">
        <v>128046107</v>
      </c>
      <c r="F40" s="57">
        <v>126807546.64999999</v>
      </c>
      <c r="G40" s="26">
        <v>126740123.28999998</v>
      </c>
      <c r="H40" s="26"/>
      <c r="I40" s="27"/>
      <c r="J40" s="27">
        <f t="shared" si="0"/>
        <v>0.98980067617362222</v>
      </c>
      <c r="K40" s="27">
        <f t="shared" si="1"/>
        <v>0</v>
      </c>
      <c r="L40" s="28">
        <f t="shared" si="2"/>
        <v>1305983.7100000232</v>
      </c>
    </row>
    <row r="41" spans="2:12" ht="20.100000000000001" customHeight="1" x14ac:dyDescent="0.25">
      <c r="B41" s="25" t="s">
        <v>54</v>
      </c>
      <c r="C41" s="26">
        <v>191294556</v>
      </c>
      <c r="D41" s="26">
        <v>233806958</v>
      </c>
      <c r="E41" s="57">
        <v>231156494</v>
      </c>
      <c r="F41" s="57">
        <v>227634551.66999999</v>
      </c>
      <c r="G41" s="26">
        <v>225432984.3600001</v>
      </c>
      <c r="H41" s="26"/>
      <c r="I41" s="27"/>
      <c r="J41" s="27">
        <f t="shared" si="0"/>
        <v>0.97523967619962304</v>
      </c>
      <c r="K41" s="27">
        <f t="shared" si="1"/>
        <v>0</v>
      </c>
      <c r="L41" s="28">
        <f t="shared" si="2"/>
        <v>8373973.6399998963</v>
      </c>
    </row>
    <row r="42" spans="2:12" ht="20.100000000000001" customHeight="1" x14ac:dyDescent="0.25">
      <c r="B42" s="25" t="s">
        <v>55</v>
      </c>
      <c r="C42" s="26">
        <v>218824317</v>
      </c>
      <c r="D42" s="26">
        <v>299284074</v>
      </c>
      <c r="E42" s="57">
        <v>295141930</v>
      </c>
      <c r="F42" s="57">
        <v>290081484.45999986</v>
      </c>
      <c r="G42" s="26">
        <v>289228964.54999995</v>
      </c>
      <c r="H42" s="26"/>
      <c r="I42" s="27"/>
      <c r="J42" s="27">
        <f t="shared" si="0"/>
        <v>0.97996568820296037</v>
      </c>
      <c r="K42" s="27">
        <f t="shared" si="1"/>
        <v>0</v>
      </c>
      <c r="L42" s="28">
        <f t="shared" si="2"/>
        <v>10055109.450000048</v>
      </c>
    </row>
    <row r="43" spans="2:12" ht="20.100000000000001" customHeight="1" x14ac:dyDescent="0.25">
      <c r="B43" s="25" t="s">
        <v>56</v>
      </c>
      <c r="C43" s="26">
        <v>262878954</v>
      </c>
      <c r="D43" s="26">
        <v>306088820</v>
      </c>
      <c r="E43" s="57">
        <v>302232549</v>
      </c>
      <c r="F43" s="57">
        <v>295925455.52000034</v>
      </c>
      <c r="G43" s="26">
        <v>293111255.44000041</v>
      </c>
      <c r="H43" s="26"/>
      <c r="I43" s="27"/>
      <c r="J43" s="27">
        <f t="shared" si="0"/>
        <v>0.96982028047548385</v>
      </c>
      <c r="K43" s="27">
        <f t="shared" si="1"/>
        <v>0</v>
      </c>
      <c r="L43" s="28">
        <f t="shared" si="2"/>
        <v>12977564.559999585</v>
      </c>
    </row>
    <row r="44" spans="2:12" ht="20.100000000000001" customHeight="1" x14ac:dyDescent="0.25">
      <c r="B44" s="25" t="s">
        <v>57</v>
      </c>
      <c r="C44" s="26">
        <v>139909967</v>
      </c>
      <c r="D44" s="26">
        <v>165801990</v>
      </c>
      <c r="E44" s="57">
        <v>164298026</v>
      </c>
      <c r="F44" s="57">
        <v>162115756.70000005</v>
      </c>
      <c r="G44" s="26">
        <v>160565942.99000004</v>
      </c>
      <c r="H44" s="26"/>
      <c r="I44" s="27"/>
      <c r="J44" s="27">
        <f t="shared" ref="J44" si="3">IF(ISERROR(+G44/E44)=TRUE,0,++G44/E44)</f>
        <v>0.97728467528879526</v>
      </c>
      <c r="K44" s="27">
        <f t="shared" ref="K44" si="4">IF(ISERROR(+H44/E44)=TRUE,0,++H44/E44)</f>
        <v>0</v>
      </c>
      <c r="L44" s="28">
        <f t="shared" ref="L44" si="5">+D44-G44</f>
        <v>5236047.0099999607</v>
      </c>
    </row>
    <row r="45" spans="2:12" ht="20.100000000000001" customHeight="1" x14ac:dyDescent="0.25">
      <c r="B45" s="25" t="s">
        <v>58</v>
      </c>
      <c r="C45" s="26">
        <v>0</v>
      </c>
      <c r="D45" s="26">
        <v>93630264</v>
      </c>
      <c r="E45" s="57">
        <v>93630264</v>
      </c>
      <c r="F45" s="57">
        <v>92882701.469999969</v>
      </c>
      <c r="G45" s="26">
        <v>92589648.559999973</v>
      </c>
      <c r="H45" s="26"/>
      <c r="I45" s="27"/>
      <c r="J45" s="27">
        <f t="shared" si="0"/>
        <v>0.98888590723187508</v>
      </c>
      <c r="K45" s="27">
        <f t="shared" si="1"/>
        <v>0</v>
      </c>
      <c r="L45" s="28">
        <f t="shared" si="2"/>
        <v>1040615.4400000274</v>
      </c>
    </row>
    <row r="46" spans="2:12" ht="23.25" customHeight="1" x14ac:dyDescent="0.25">
      <c r="B46" s="52" t="s">
        <v>4</v>
      </c>
      <c r="C46" s="53">
        <f t="shared" ref="C46:H46" si="6">SUM(C13:C45)</f>
        <v>6690187221</v>
      </c>
      <c r="D46" s="53">
        <f t="shared" si="6"/>
        <v>7138024374</v>
      </c>
      <c r="E46" s="53">
        <f>SUM(E13:E45)</f>
        <v>6958711522</v>
      </c>
      <c r="F46" s="53">
        <f t="shared" si="6"/>
        <v>6842283274.8999996</v>
      </c>
      <c r="G46" s="53">
        <f t="shared" si="6"/>
        <v>6763761705.7600012</v>
      </c>
      <c r="H46" s="53">
        <f t="shared" si="6"/>
        <v>0</v>
      </c>
      <c r="I46" s="54">
        <f>IF(ISERROR(+#REF!/E46)=TRUE,0,++#REF!/E46)</f>
        <v>0</v>
      </c>
      <c r="J46" s="54">
        <f>IF(ISERROR(+G46/E46)=TRUE,0,++G46/E46)</f>
        <v>0.97198478258170873</v>
      </c>
      <c r="K46" s="54">
        <f>IF(ISERROR(+H46/E46)=TRUE,0,++H46/E46)</f>
        <v>0</v>
      </c>
      <c r="L46" s="55">
        <f>SUM(L13:L45)</f>
        <v>374262668.23999953</v>
      </c>
    </row>
    <row r="47" spans="2:12" x14ac:dyDescent="0.2">
      <c r="B47" s="11" t="s">
        <v>61</v>
      </c>
    </row>
    <row r="48" spans="2:12" s="22" customFormat="1" x14ac:dyDescent="0.2">
      <c r="B48" s="11"/>
    </row>
    <row r="49" spans="2:12" s="22" customFormat="1" x14ac:dyDescent="0.25">
      <c r="K49" s="23"/>
    </row>
    <row r="50" spans="2:12" s="22" customFormat="1" x14ac:dyDescent="0.25">
      <c r="K50" s="23"/>
    </row>
    <row r="51" spans="2:12" s="22" customFormat="1" x14ac:dyDescent="0.25">
      <c r="C51" s="22">
        <v>1000000</v>
      </c>
      <c r="K51" s="23"/>
    </row>
    <row r="52" spans="2:12" s="22" customFormat="1" ht="44.25" customHeight="1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 DICIEMBRE
(4)</v>
      </c>
      <c r="H52" s="32" t="s">
        <v>15</v>
      </c>
      <c r="I52" s="79"/>
      <c r="J52" s="79"/>
      <c r="K52" s="79"/>
      <c r="L52" s="31"/>
    </row>
    <row r="53" spans="2:12" s="22" customFormat="1" x14ac:dyDescent="0.25">
      <c r="B53" s="33" t="s">
        <v>24</v>
      </c>
      <c r="C53" s="67">
        <f>+C46/$C$51</f>
        <v>6690.1872210000001</v>
      </c>
      <c r="D53" s="67">
        <f>+D46/$C$51</f>
        <v>7138.0243739999996</v>
      </c>
      <c r="E53" s="33">
        <f>+E46/$C$51</f>
        <v>6958.7115219999996</v>
      </c>
      <c r="F53" s="67">
        <f>+F46/$C$51</f>
        <v>6842.2832748999999</v>
      </c>
      <c r="G53" s="67">
        <f>+G46/$C$51</f>
        <v>6763.761705760001</v>
      </c>
      <c r="H53" s="35"/>
      <c r="I53" s="36"/>
      <c r="J53" s="36"/>
      <c r="K53" s="36"/>
      <c r="L53" s="37"/>
    </row>
    <row r="54" spans="2:12" s="22" customFormat="1" x14ac:dyDescent="0.25">
      <c r="B54" s="33"/>
      <c r="C54" s="34"/>
      <c r="D54" s="34"/>
      <c r="E54" s="33"/>
      <c r="F54" s="34"/>
      <c r="G54" s="34"/>
      <c r="H54" s="38"/>
      <c r="I54" s="36"/>
      <c r="J54" s="36"/>
      <c r="K54" s="36"/>
      <c r="L54" s="37"/>
    </row>
    <row r="55" spans="2:12" s="22" customFormat="1" x14ac:dyDescent="0.25">
      <c r="B55" s="33"/>
      <c r="C55" s="34"/>
      <c r="D55" s="34"/>
      <c r="E55" s="33"/>
      <c r="F55" s="34"/>
      <c r="G55" s="34"/>
      <c r="H55" s="38"/>
      <c r="I55" s="36"/>
      <c r="J55" s="36"/>
      <c r="K55" s="36"/>
      <c r="L55" s="37"/>
    </row>
    <row r="56" spans="2:12" s="22" customFormat="1" x14ac:dyDescent="0.25">
      <c r="B56" s="33"/>
      <c r="C56" s="34"/>
      <c r="D56" s="34"/>
      <c r="E56" s="33"/>
      <c r="F56" s="34"/>
      <c r="G56" s="34"/>
      <c r="H56" s="38"/>
      <c r="I56" s="36"/>
      <c r="J56" s="36"/>
      <c r="K56" s="36"/>
      <c r="L56" s="37"/>
    </row>
    <row r="57" spans="2:12" s="22" customFormat="1" x14ac:dyDescent="0.25">
      <c r="K57" s="23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  <row r="72" spans="11:11" s="22" customFormat="1" x14ac:dyDescent="0.25">
      <c r="K72" s="23"/>
    </row>
  </sheetData>
  <mergeCells count="11">
    <mergeCell ref="B6:L6"/>
    <mergeCell ref="I52:K52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  <pageSetUpPr fitToPage="1"/>
  </sheetPr>
  <dimension ref="A1:M60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59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60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6" t="s">
        <v>26</v>
      </c>
      <c r="C13" s="8">
        <v>79438689</v>
      </c>
      <c r="D13" s="8">
        <v>79644699</v>
      </c>
      <c r="E13" s="56">
        <v>69418841</v>
      </c>
      <c r="F13" s="56">
        <v>66428323.920000009</v>
      </c>
      <c r="G13" s="8">
        <v>65437583.740000002</v>
      </c>
      <c r="H13" s="8"/>
      <c r="I13" s="12">
        <f>IF(ISERROR(+#REF!/E13)=TRUE,0,++#REF!/E13)</f>
        <v>0</v>
      </c>
      <c r="J13" s="12">
        <f>IF(ISERROR(+G13/E13)=TRUE,0,++G13/E13)</f>
        <v>0.94264875064681652</v>
      </c>
      <c r="K13" s="12">
        <f>IF(ISERROR(+H13/E13)=TRUE,0,++H13/E13)</f>
        <v>0</v>
      </c>
      <c r="L13" s="14">
        <f>+D13-G13</f>
        <v>14207115.259999998</v>
      </c>
    </row>
    <row r="14" spans="1:13" ht="20.100000000000001" customHeight="1" x14ac:dyDescent="0.25">
      <c r="B14" s="7" t="s">
        <v>27</v>
      </c>
      <c r="C14" s="9">
        <v>3051462</v>
      </c>
      <c r="D14" s="9">
        <v>3704612</v>
      </c>
      <c r="E14" s="58">
        <v>1144450</v>
      </c>
      <c r="F14" s="59">
        <v>1049941.71</v>
      </c>
      <c r="G14" s="9">
        <v>1041369.76</v>
      </c>
      <c r="H14" s="9"/>
      <c r="I14" s="13">
        <f>IF(ISERROR(+#REF!/E14)=TRUE,0,++#REF!/E14)</f>
        <v>0</v>
      </c>
      <c r="J14" s="13">
        <f t="shared" ref="J14:J44" si="0">IF(ISERROR(+G14/E14)=TRUE,0,++G14/E14)</f>
        <v>0.90993032461007473</v>
      </c>
      <c r="K14" s="13">
        <f t="shared" ref="K14:K44" si="1">IF(ISERROR(+H14/E14)=TRUE,0,++H14/E14)</f>
        <v>0</v>
      </c>
      <c r="L14" s="15">
        <f t="shared" ref="L14:L44" si="2">+D14-G14</f>
        <v>2663242.2400000002</v>
      </c>
    </row>
    <row r="15" spans="1:13" ht="20.100000000000001" customHeight="1" x14ac:dyDescent="0.25">
      <c r="B15" s="7" t="s">
        <v>28</v>
      </c>
      <c r="C15" s="9">
        <v>5155243</v>
      </c>
      <c r="D15" s="9">
        <v>5978407</v>
      </c>
      <c r="E15" s="58">
        <v>2978609</v>
      </c>
      <c r="F15" s="59">
        <v>2377340.1500000004</v>
      </c>
      <c r="G15" s="9">
        <v>2205065.5300000003</v>
      </c>
      <c r="H15" s="9"/>
      <c r="I15" s="13"/>
      <c r="J15" s="13">
        <f t="shared" si="0"/>
        <v>0.74030043218159891</v>
      </c>
      <c r="K15" s="13">
        <f t="shared" si="1"/>
        <v>0</v>
      </c>
      <c r="L15" s="15">
        <f t="shared" si="2"/>
        <v>3773341.4699999997</v>
      </c>
    </row>
    <row r="16" spans="1:13" ht="20.100000000000001" customHeight="1" x14ac:dyDescent="0.25">
      <c r="B16" s="7" t="s">
        <v>29</v>
      </c>
      <c r="C16" s="9">
        <v>19759479</v>
      </c>
      <c r="D16" s="9">
        <v>20654206</v>
      </c>
      <c r="E16" s="58">
        <v>10695291</v>
      </c>
      <c r="F16" s="59">
        <v>9549238.1999999993</v>
      </c>
      <c r="G16" s="9">
        <v>9548733.4499999993</v>
      </c>
      <c r="H16" s="9"/>
      <c r="I16" s="13"/>
      <c r="J16" s="13">
        <f t="shared" si="0"/>
        <v>0.89279790984649221</v>
      </c>
      <c r="K16" s="13">
        <f t="shared" si="1"/>
        <v>0</v>
      </c>
      <c r="L16" s="15">
        <f t="shared" si="2"/>
        <v>11105472.550000001</v>
      </c>
    </row>
    <row r="17" spans="2:12" ht="20.100000000000001" customHeight="1" x14ac:dyDescent="0.25">
      <c r="B17" s="7" t="s">
        <v>30</v>
      </c>
      <c r="C17" s="9">
        <v>3548416</v>
      </c>
      <c r="D17" s="9">
        <v>4190047</v>
      </c>
      <c r="E17" s="58">
        <v>2788000</v>
      </c>
      <c r="F17" s="59">
        <v>1625074.27</v>
      </c>
      <c r="G17" s="9">
        <v>1621873.43</v>
      </c>
      <c r="H17" s="9"/>
      <c r="I17" s="13"/>
      <c r="J17" s="13">
        <f t="shared" si="0"/>
        <v>0.5817336549497848</v>
      </c>
      <c r="K17" s="13">
        <f t="shared" si="1"/>
        <v>0</v>
      </c>
      <c r="L17" s="15">
        <f t="shared" si="2"/>
        <v>2568173.5700000003</v>
      </c>
    </row>
    <row r="18" spans="2:12" ht="20.100000000000001" customHeight="1" x14ac:dyDescent="0.25">
      <c r="B18" s="7" t="s">
        <v>31</v>
      </c>
      <c r="C18" s="9">
        <v>15108450</v>
      </c>
      <c r="D18" s="9">
        <v>16920557</v>
      </c>
      <c r="E18" s="58">
        <v>10760512</v>
      </c>
      <c r="F18" s="59">
        <v>6014300.9900000002</v>
      </c>
      <c r="G18" s="9">
        <v>4777521.4000000013</v>
      </c>
      <c r="H18" s="9"/>
      <c r="I18" s="13"/>
      <c r="J18" s="13">
        <f t="shared" si="0"/>
        <v>0.44398643856351827</v>
      </c>
      <c r="K18" s="13">
        <f t="shared" si="1"/>
        <v>0</v>
      </c>
      <c r="L18" s="15">
        <f t="shared" si="2"/>
        <v>12143035.599999998</v>
      </c>
    </row>
    <row r="19" spans="2:12" ht="20.100000000000001" customHeight="1" x14ac:dyDescent="0.25">
      <c r="B19" s="7" t="s">
        <v>32</v>
      </c>
      <c r="C19" s="9">
        <v>8102244</v>
      </c>
      <c r="D19" s="9">
        <v>8618010</v>
      </c>
      <c r="E19" s="58">
        <v>5180301</v>
      </c>
      <c r="F19" s="59">
        <v>4371241.18</v>
      </c>
      <c r="G19" s="9">
        <v>4272181.1800000006</v>
      </c>
      <c r="H19" s="9"/>
      <c r="I19" s="13"/>
      <c r="J19" s="13">
        <f t="shared" si="0"/>
        <v>0.82469747993408116</v>
      </c>
      <c r="K19" s="13">
        <f t="shared" si="1"/>
        <v>0</v>
      </c>
      <c r="L19" s="15">
        <f t="shared" si="2"/>
        <v>4345828.8199999994</v>
      </c>
    </row>
    <row r="20" spans="2:12" ht="20.100000000000001" customHeight="1" x14ac:dyDescent="0.25">
      <c r="B20" s="7" t="s">
        <v>33</v>
      </c>
      <c r="C20" s="9">
        <v>11854275</v>
      </c>
      <c r="D20" s="9">
        <v>9651037</v>
      </c>
      <c r="E20" s="58">
        <v>5892102</v>
      </c>
      <c r="F20" s="59">
        <v>5773066.3399999999</v>
      </c>
      <c r="G20" s="9">
        <v>5669793.0599999996</v>
      </c>
      <c r="H20" s="9"/>
      <c r="I20" s="13"/>
      <c r="J20" s="13">
        <f t="shared" si="0"/>
        <v>0.96227001161894343</v>
      </c>
      <c r="K20" s="13">
        <f t="shared" si="1"/>
        <v>0</v>
      </c>
      <c r="L20" s="15">
        <f t="shared" si="2"/>
        <v>3981243.9400000004</v>
      </c>
    </row>
    <row r="21" spans="2:12" ht="20.100000000000001" customHeight="1" x14ac:dyDescent="0.25">
      <c r="B21" s="7" t="s">
        <v>34</v>
      </c>
      <c r="C21" s="9">
        <v>4500000</v>
      </c>
      <c r="D21" s="9">
        <v>4900539</v>
      </c>
      <c r="E21" s="58">
        <v>4658431</v>
      </c>
      <c r="F21" s="59">
        <v>3911405.0699999994</v>
      </c>
      <c r="G21" s="9">
        <v>3911405.07</v>
      </c>
      <c r="H21" s="9"/>
      <c r="I21" s="13"/>
      <c r="J21" s="13">
        <f t="shared" si="0"/>
        <v>0.83964001398754207</v>
      </c>
      <c r="K21" s="13">
        <f t="shared" si="1"/>
        <v>0</v>
      </c>
      <c r="L21" s="15">
        <f t="shared" si="2"/>
        <v>989133.93000000017</v>
      </c>
    </row>
    <row r="22" spans="2:12" ht="20.100000000000001" customHeight="1" x14ac:dyDescent="0.25">
      <c r="B22" s="7" t="s">
        <v>35</v>
      </c>
      <c r="C22" s="9">
        <v>4536598</v>
      </c>
      <c r="D22" s="9">
        <v>5796040</v>
      </c>
      <c r="E22" s="58">
        <v>3922507</v>
      </c>
      <c r="F22" s="59">
        <v>2960578.9399999995</v>
      </c>
      <c r="G22" s="9">
        <v>2886720.4299999992</v>
      </c>
      <c r="H22" s="9"/>
      <c r="I22" s="13"/>
      <c r="J22" s="13">
        <f t="shared" si="0"/>
        <v>0.73593761081879505</v>
      </c>
      <c r="K22" s="13">
        <f t="shared" si="1"/>
        <v>0</v>
      </c>
      <c r="L22" s="15">
        <f t="shared" si="2"/>
        <v>2909319.5700000008</v>
      </c>
    </row>
    <row r="23" spans="2:12" ht="20.100000000000001" customHeight="1" x14ac:dyDescent="0.25">
      <c r="B23" s="7" t="s">
        <v>36</v>
      </c>
      <c r="C23" s="9">
        <v>12500000</v>
      </c>
      <c r="D23" s="9">
        <v>15872859</v>
      </c>
      <c r="E23" s="58">
        <v>9263455</v>
      </c>
      <c r="F23" s="59">
        <v>9033235.6699999981</v>
      </c>
      <c r="G23" s="9">
        <v>9033235.6699999981</v>
      </c>
      <c r="H23" s="9"/>
      <c r="I23" s="13"/>
      <c r="J23" s="13">
        <f t="shared" si="0"/>
        <v>0.97514757398832275</v>
      </c>
      <c r="K23" s="13">
        <f t="shared" si="1"/>
        <v>0</v>
      </c>
      <c r="L23" s="15">
        <f t="shared" si="2"/>
        <v>6839623.3300000019</v>
      </c>
    </row>
    <row r="24" spans="2:12" ht="20.100000000000001" customHeight="1" x14ac:dyDescent="0.25">
      <c r="B24" s="7" t="s">
        <v>37</v>
      </c>
      <c r="C24" s="9">
        <v>7560660</v>
      </c>
      <c r="D24" s="9">
        <v>8500534</v>
      </c>
      <c r="E24" s="58">
        <v>4959719</v>
      </c>
      <c r="F24" s="59">
        <v>4250472.68</v>
      </c>
      <c r="G24" s="9">
        <v>3984879.49</v>
      </c>
      <c r="H24" s="9"/>
      <c r="I24" s="13"/>
      <c r="J24" s="13">
        <f t="shared" si="0"/>
        <v>0.80344864094115009</v>
      </c>
      <c r="K24" s="13">
        <f t="shared" si="1"/>
        <v>0</v>
      </c>
      <c r="L24" s="15">
        <f t="shared" si="2"/>
        <v>4515654.51</v>
      </c>
    </row>
    <row r="25" spans="2:12" ht="20.100000000000001" customHeight="1" x14ac:dyDescent="0.25">
      <c r="B25" s="7" t="s">
        <v>38</v>
      </c>
      <c r="C25" s="9">
        <v>20995704</v>
      </c>
      <c r="D25" s="9">
        <v>20595704</v>
      </c>
      <c r="E25" s="58">
        <v>10277827</v>
      </c>
      <c r="F25" s="59">
        <v>8814499.3599999975</v>
      </c>
      <c r="G25" s="9">
        <v>7795110.8899999987</v>
      </c>
      <c r="H25" s="9"/>
      <c r="I25" s="13"/>
      <c r="J25" s="13">
        <f t="shared" si="0"/>
        <v>0.75843958941904732</v>
      </c>
      <c r="K25" s="13">
        <f t="shared" si="1"/>
        <v>0</v>
      </c>
      <c r="L25" s="15">
        <f t="shared" si="2"/>
        <v>12800593.110000001</v>
      </c>
    </row>
    <row r="26" spans="2:12" ht="20.100000000000001" customHeight="1" x14ac:dyDescent="0.25">
      <c r="B26" s="7" t="s">
        <v>39</v>
      </c>
      <c r="C26" s="9">
        <v>12500000</v>
      </c>
      <c r="D26" s="9">
        <v>14814687</v>
      </c>
      <c r="E26" s="58">
        <v>8424454</v>
      </c>
      <c r="F26" s="59">
        <v>6481976.29</v>
      </c>
      <c r="G26" s="9">
        <v>6455222.6799999997</v>
      </c>
      <c r="H26" s="9"/>
      <c r="I26" s="13"/>
      <c r="J26" s="13">
        <f t="shared" si="0"/>
        <v>0.76624819602552285</v>
      </c>
      <c r="K26" s="13">
        <f t="shared" si="1"/>
        <v>0</v>
      </c>
      <c r="L26" s="15">
        <f t="shared" si="2"/>
        <v>8359464.3200000003</v>
      </c>
    </row>
    <row r="27" spans="2:12" ht="20.100000000000001" customHeight="1" x14ac:dyDescent="0.25">
      <c r="B27" s="7" t="s">
        <v>40</v>
      </c>
      <c r="C27" s="9">
        <v>7693328</v>
      </c>
      <c r="D27" s="9">
        <v>10455222</v>
      </c>
      <c r="E27" s="58">
        <v>6374211</v>
      </c>
      <c r="F27" s="59">
        <v>6249823.3499999996</v>
      </c>
      <c r="G27" s="9">
        <v>6183856.1699999999</v>
      </c>
      <c r="H27" s="9"/>
      <c r="I27" s="13"/>
      <c r="J27" s="13">
        <f t="shared" si="0"/>
        <v>0.97013672280381058</v>
      </c>
      <c r="K27" s="13">
        <f t="shared" si="1"/>
        <v>0</v>
      </c>
      <c r="L27" s="15">
        <f t="shared" si="2"/>
        <v>4271365.83</v>
      </c>
    </row>
    <row r="28" spans="2:12" ht="20.100000000000001" customHeight="1" x14ac:dyDescent="0.25">
      <c r="B28" s="7" t="s">
        <v>41</v>
      </c>
      <c r="C28" s="9">
        <v>10724943</v>
      </c>
      <c r="D28" s="9">
        <v>10624943</v>
      </c>
      <c r="E28" s="58">
        <v>6677977</v>
      </c>
      <c r="F28" s="59">
        <v>6175493.9099999992</v>
      </c>
      <c r="G28" s="9">
        <v>6100766.3300000001</v>
      </c>
      <c r="H28" s="9"/>
      <c r="I28" s="13"/>
      <c r="J28" s="13">
        <f t="shared" si="0"/>
        <v>0.91356504073014932</v>
      </c>
      <c r="K28" s="13">
        <f t="shared" si="1"/>
        <v>0</v>
      </c>
      <c r="L28" s="15">
        <f t="shared" si="2"/>
        <v>4524176.67</v>
      </c>
    </row>
    <row r="29" spans="2:12" ht="20.100000000000001" customHeight="1" x14ac:dyDescent="0.25">
      <c r="B29" s="7" t="s">
        <v>42</v>
      </c>
      <c r="C29" s="9">
        <v>2259976</v>
      </c>
      <c r="D29" s="9">
        <v>2159976</v>
      </c>
      <c r="E29" s="58">
        <v>1029604</v>
      </c>
      <c r="F29" s="59">
        <v>690276.90999999992</v>
      </c>
      <c r="G29" s="9">
        <v>676284.89999999991</v>
      </c>
      <c r="H29" s="9"/>
      <c r="I29" s="13"/>
      <c r="J29" s="13">
        <f t="shared" si="0"/>
        <v>0.6568398141421361</v>
      </c>
      <c r="K29" s="13">
        <f t="shared" si="1"/>
        <v>0</v>
      </c>
      <c r="L29" s="15">
        <f t="shared" si="2"/>
        <v>1483691.1</v>
      </c>
    </row>
    <row r="30" spans="2:12" ht="20.100000000000001" customHeight="1" x14ac:dyDescent="0.25">
      <c r="B30" s="7" t="s">
        <v>43</v>
      </c>
      <c r="C30" s="9">
        <v>3342470</v>
      </c>
      <c r="D30" s="9">
        <v>4524544</v>
      </c>
      <c r="E30" s="58">
        <v>3808056</v>
      </c>
      <c r="F30" s="59">
        <v>2781367.55</v>
      </c>
      <c r="G30" s="9">
        <v>2713609.6</v>
      </c>
      <c r="H30" s="9"/>
      <c r="I30" s="13"/>
      <c r="J30" s="13">
        <f t="shared" si="0"/>
        <v>0.71259708365633279</v>
      </c>
      <c r="K30" s="13">
        <f t="shared" si="1"/>
        <v>0</v>
      </c>
      <c r="L30" s="15">
        <f t="shared" si="2"/>
        <v>1810934.4</v>
      </c>
    </row>
    <row r="31" spans="2:12" ht="20.100000000000001" customHeight="1" x14ac:dyDescent="0.25">
      <c r="B31" s="7" t="s">
        <v>44</v>
      </c>
      <c r="C31" s="9">
        <v>7000000</v>
      </c>
      <c r="D31" s="9">
        <v>8344358</v>
      </c>
      <c r="E31" s="58">
        <v>5459712</v>
      </c>
      <c r="F31" s="59">
        <v>2929020.91</v>
      </c>
      <c r="G31" s="9">
        <v>2926536.8200000003</v>
      </c>
      <c r="H31" s="9"/>
      <c r="I31" s="13"/>
      <c r="J31" s="13">
        <f t="shared" si="0"/>
        <v>0.53602402837365781</v>
      </c>
      <c r="K31" s="13">
        <f t="shared" si="1"/>
        <v>0</v>
      </c>
      <c r="L31" s="15">
        <f t="shared" si="2"/>
        <v>5417821.1799999997</v>
      </c>
    </row>
    <row r="32" spans="2:12" ht="20.100000000000001" customHeight="1" x14ac:dyDescent="0.25">
      <c r="B32" s="7" t="s">
        <v>45</v>
      </c>
      <c r="C32" s="9">
        <v>4000000</v>
      </c>
      <c r="D32" s="9">
        <v>4479962</v>
      </c>
      <c r="E32" s="58">
        <v>2747615</v>
      </c>
      <c r="F32" s="59">
        <v>1713330.47</v>
      </c>
      <c r="G32" s="9">
        <v>1713330.47</v>
      </c>
      <c r="H32" s="9"/>
      <c r="I32" s="13"/>
      <c r="J32" s="13">
        <f t="shared" si="0"/>
        <v>0.62357006713094809</v>
      </c>
      <c r="K32" s="13">
        <f t="shared" si="1"/>
        <v>0</v>
      </c>
      <c r="L32" s="15">
        <f t="shared" si="2"/>
        <v>2766631.5300000003</v>
      </c>
    </row>
    <row r="33" spans="2:12" ht="20.100000000000001" customHeight="1" x14ac:dyDescent="0.25">
      <c r="B33" s="7" t="s">
        <v>46</v>
      </c>
      <c r="C33" s="9">
        <v>3500000</v>
      </c>
      <c r="D33" s="9">
        <v>2779369</v>
      </c>
      <c r="E33" s="58">
        <v>2557208</v>
      </c>
      <c r="F33" s="59">
        <v>1420552.1099999996</v>
      </c>
      <c r="G33" s="9">
        <v>1417122.1099999996</v>
      </c>
      <c r="H33" s="9"/>
      <c r="I33" s="13"/>
      <c r="J33" s="13">
        <f t="shared" si="0"/>
        <v>0.55416771338115622</v>
      </c>
      <c r="K33" s="13">
        <f t="shared" si="1"/>
        <v>0</v>
      </c>
      <c r="L33" s="15">
        <f t="shared" si="2"/>
        <v>1362246.8900000004</v>
      </c>
    </row>
    <row r="34" spans="2:12" ht="20.100000000000001" customHeight="1" x14ac:dyDescent="0.25">
      <c r="B34" s="7" t="s">
        <v>47</v>
      </c>
      <c r="C34" s="9">
        <v>2613060</v>
      </c>
      <c r="D34" s="9">
        <v>3788581</v>
      </c>
      <c r="E34" s="58">
        <v>2531278</v>
      </c>
      <c r="F34" s="59">
        <v>2325788.04</v>
      </c>
      <c r="G34" s="9">
        <v>2325788.04</v>
      </c>
      <c r="H34" s="9"/>
      <c r="I34" s="13"/>
      <c r="J34" s="13">
        <f t="shared" si="0"/>
        <v>0.91881967922922736</v>
      </c>
      <c r="K34" s="13">
        <f t="shared" si="1"/>
        <v>0</v>
      </c>
      <c r="L34" s="15">
        <f t="shared" si="2"/>
        <v>1462792.96</v>
      </c>
    </row>
    <row r="35" spans="2:12" ht="20.100000000000001" customHeight="1" x14ac:dyDescent="0.25">
      <c r="B35" s="7" t="s">
        <v>48</v>
      </c>
      <c r="C35" s="9">
        <v>4563238</v>
      </c>
      <c r="D35" s="9">
        <v>5155230</v>
      </c>
      <c r="E35" s="58">
        <v>1543043</v>
      </c>
      <c r="F35" s="59">
        <v>1036834.4099999999</v>
      </c>
      <c r="G35" s="9">
        <v>1010292.6699999999</v>
      </c>
      <c r="H35" s="9"/>
      <c r="I35" s="13"/>
      <c r="J35" s="13">
        <f t="shared" si="0"/>
        <v>0.65474045117342805</v>
      </c>
      <c r="K35" s="13">
        <f t="shared" si="1"/>
        <v>0</v>
      </c>
      <c r="L35" s="15">
        <f t="shared" si="2"/>
        <v>4144937.33</v>
      </c>
    </row>
    <row r="36" spans="2:12" ht="20.100000000000001" customHeight="1" x14ac:dyDescent="0.25">
      <c r="B36" s="7" t="s">
        <v>49</v>
      </c>
      <c r="C36" s="9">
        <v>4000000</v>
      </c>
      <c r="D36" s="9">
        <v>18152147</v>
      </c>
      <c r="E36" s="58">
        <v>17599960</v>
      </c>
      <c r="F36" s="59">
        <v>16426319.600000011</v>
      </c>
      <c r="G36" s="9">
        <v>15941360.170000009</v>
      </c>
      <c r="H36" s="9"/>
      <c r="I36" s="13"/>
      <c r="J36" s="13">
        <f t="shared" si="0"/>
        <v>0.9057611591162712</v>
      </c>
      <c r="K36" s="13">
        <f t="shared" si="1"/>
        <v>0</v>
      </c>
      <c r="L36" s="15">
        <f t="shared" si="2"/>
        <v>2210786.8299999908</v>
      </c>
    </row>
    <row r="37" spans="2:12" ht="20.100000000000001" customHeight="1" x14ac:dyDescent="0.25">
      <c r="B37" s="7" t="s">
        <v>50</v>
      </c>
      <c r="C37" s="9">
        <v>1500000</v>
      </c>
      <c r="D37" s="9">
        <v>1500000</v>
      </c>
      <c r="E37" s="58">
        <v>1500000</v>
      </c>
      <c r="F37" s="59">
        <v>1489086.8900000001</v>
      </c>
      <c r="G37" s="9">
        <v>1483086.8900000001</v>
      </c>
      <c r="H37" s="9"/>
      <c r="I37" s="13"/>
      <c r="J37" s="13">
        <f t="shared" si="0"/>
        <v>0.9887245933333334</v>
      </c>
      <c r="K37" s="13">
        <f t="shared" si="1"/>
        <v>0</v>
      </c>
      <c r="L37" s="15">
        <f t="shared" si="2"/>
        <v>16913.10999999987</v>
      </c>
    </row>
    <row r="38" spans="2:12" ht="20.100000000000001" customHeight="1" x14ac:dyDescent="0.25">
      <c r="B38" s="7" t="s">
        <v>51</v>
      </c>
      <c r="C38" s="9">
        <v>8500000</v>
      </c>
      <c r="D38" s="9">
        <v>12399485</v>
      </c>
      <c r="E38" s="58">
        <v>10115182</v>
      </c>
      <c r="F38" s="59">
        <v>10021357.610000003</v>
      </c>
      <c r="G38" s="9">
        <v>9917479.4600000028</v>
      </c>
      <c r="H38" s="9"/>
      <c r="I38" s="13"/>
      <c r="J38" s="13">
        <f t="shared" si="0"/>
        <v>0.98045487070820903</v>
      </c>
      <c r="K38" s="13">
        <f t="shared" si="1"/>
        <v>0</v>
      </c>
      <c r="L38" s="15">
        <f t="shared" si="2"/>
        <v>2482005.5399999972</v>
      </c>
    </row>
    <row r="39" spans="2:12" ht="20.100000000000001" customHeight="1" x14ac:dyDescent="0.25">
      <c r="B39" s="7" t="s">
        <v>52</v>
      </c>
      <c r="C39" s="9">
        <v>1092476</v>
      </c>
      <c r="D39" s="9">
        <v>1250054</v>
      </c>
      <c r="E39" s="58">
        <v>545421</v>
      </c>
      <c r="F39" s="59">
        <v>538439</v>
      </c>
      <c r="G39" s="9">
        <v>538439</v>
      </c>
      <c r="H39" s="9"/>
      <c r="I39" s="13"/>
      <c r="J39" s="13">
        <f t="shared" si="0"/>
        <v>0.98719887939774964</v>
      </c>
      <c r="K39" s="13">
        <f t="shared" si="1"/>
        <v>0</v>
      </c>
      <c r="L39" s="15">
        <f t="shared" si="2"/>
        <v>711615</v>
      </c>
    </row>
    <row r="40" spans="2:12" ht="20.100000000000001" customHeight="1" x14ac:dyDescent="0.25">
      <c r="B40" s="7" t="s">
        <v>53</v>
      </c>
      <c r="C40" s="9">
        <v>4000000</v>
      </c>
      <c r="D40" s="9">
        <v>4812583</v>
      </c>
      <c r="E40" s="58">
        <v>3639975</v>
      </c>
      <c r="F40" s="59">
        <v>3320697.5799999987</v>
      </c>
      <c r="G40" s="9">
        <v>3296188.3199999989</v>
      </c>
      <c r="H40" s="9"/>
      <c r="I40" s="13"/>
      <c r="J40" s="13">
        <f t="shared" si="0"/>
        <v>0.90555246121195854</v>
      </c>
      <c r="K40" s="13">
        <f t="shared" si="1"/>
        <v>0</v>
      </c>
      <c r="L40" s="15">
        <f t="shared" si="2"/>
        <v>1516394.6800000011</v>
      </c>
    </row>
    <row r="41" spans="2:12" ht="20.100000000000001" customHeight="1" x14ac:dyDescent="0.25">
      <c r="B41" s="7" t="s">
        <v>54</v>
      </c>
      <c r="C41" s="9">
        <v>7500000</v>
      </c>
      <c r="D41" s="9">
        <v>10404162</v>
      </c>
      <c r="E41" s="58">
        <v>7041762</v>
      </c>
      <c r="F41" s="59">
        <v>6023055.9500000002</v>
      </c>
      <c r="G41" s="9">
        <v>4672598.7299999995</v>
      </c>
      <c r="H41" s="9"/>
      <c r="I41" s="13"/>
      <c r="J41" s="13">
        <f t="shared" si="0"/>
        <v>0.66355533316803372</v>
      </c>
      <c r="K41" s="13">
        <f t="shared" si="1"/>
        <v>0</v>
      </c>
      <c r="L41" s="15">
        <f t="shared" si="2"/>
        <v>5731563.2700000005</v>
      </c>
    </row>
    <row r="42" spans="2:12" ht="20.100000000000001" customHeight="1" x14ac:dyDescent="0.25">
      <c r="B42" s="7" t="s">
        <v>55</v>
      </c>
      <c r="C42" s="9">
        <v>8000000</v>
      </c>
      <c r="D42" s="9">
        <v>7600000</v>
      </c>
      <c r="E42" s="58">
        <v>6748739</v>
      </c>
      <c r="F42" s="59">
        <v>5745611.1600000001</v>
      </c>
      <c r="G42" s="9">
        <v>5576640.9499999993</v>
      </c>
      <c r="H42" s="9"/>
      <c r="I42" s="13"/>
      <c r="J42" s="13">
        <f t="shared" si="0"/>
        <v>0.82632339908240626</v>
      </c>
      <c r="K42" s="13">
        <f t="shared" si="1"/>
        <v>0</v>
      </c>
      <c r="L42" s="15">
        <f t="shared" si="2"/>
        <v>2023359.0500000007</v>
      </c>
    </row>
    <row r="43" spans="2:12" ht="20.100000000000001" customHeight="1" x14ac:dyDescent="0.25">
      <c r="B43" s="7" t="s">
        <v>56</v>
      </c>
      <c r="C43" s="9">
        <v>15000000</v>
      </c>
      <c r="D43" s="9">
        <v>24624452</v>
      </c>
      <c r="E43" s="58">
        <v>13873206</v>
      </c>
      <c r="F43" s="59">
        <v>11904037.110000001</v>
      </c>
      <c r="G43" s="9">
        <v>11637507.420000002</v>
      </c>
      <c r="H43" s="9"/>
      <c r="I43" s="13"/>
      <c r="J43" s="13">
        <f t="shared" si="0"/>
        <v>0.8388477342583972</v>
      </c>
      <c r="K43" s="13">
        <f t="shared" si="1"/>
        <v>0</v>
      </c>
      <c r="L43" s="15">
        <f t="shared" si="2"/>
        <v>12986944.579999998</v>
      </c>
    </row>
    <row r="44" spans="2:12" ht="20.100000000000001" customHeight="1" x14ac:dyDescent="0.25">
      <c r="B44" s="7" t="s">
        <v>57</v>
      </c>
      <c r="C44" s="9">
        <v>8900000</v>
      </c>
      <c r="D44" s="9">
        <v>9996023</v>
      </c>
      <c r="E44" s="58">
        <v>5418771</v>
      </c>
      <c r="F44" s="59">
        <v>3555078.33</v>
      </c>
      <c r="G44" s="9">
        <v>3554823.23</v>
      </c>
      <c r="H44" s="9"/>
      <c r="I44" s="13"/>
      <c r="J44" s="13">
        <f t="shared" si="0"/>
        <v>0.65602019904513398</v>
      </c>
      <c r="K44" s="13">
        <f t="shared" si="1"/>
        <v>0</v>
      </c>
      <c r="L44" s="15">
        <f t="shared" si="2"/>
        <v>6441199.7699999996</v>
      </c>
    </row>
    <row r="45" spans="2:12" ht="23.25" customHeight="1" x14ac:dyDescent="0.25">
      <c r="B45" s="52" t="s">
        <v>4</v>
      </c>
      <c r="C45" s="53">
        <f t="shared" ref="C45:H45" si="3">SUM(C13:C44)</f>
        <v>312800711</v>
      </c>
      <c r="D45" s="53">
        <f t="shared" si="3"/>
        <v>362893029</v>
      </c>
      <c r="E45" s="53">
        <f t="shared" si="3"/>
        <v>249576219</v>
      </c>
      <c r="F45" s="53">
        <f t="shared" si="3"/>
        <v>216986865.66000006</v>
      </c>
      <c r="G45" s="53">
        <f t="shared" si="3"/>
        <v>210326407.05999997</v>
      </c>
      <c r="H45" s="53">
        <f t="shared" si="3"/>
        <v>0</v>
      </c>
      <c r="I45" s="54">
        <f>IF(ISERROR(+#REF!/E45)=TRUE,0,++#REF!/E45)</f>
        <v>0</v>
      </c>
      <c r="J45" s="54">
        <f>IF(ISERROR(+G45/E45)=TRUE,0,++G45/E45)</f>
        <v>0.84273416715235983</v>
      </c>
      <c r="K45" s="54">
        <f>IF(ISERROR(+H45/E45)=TRUE,0,++H45/E45)</f>
        <v>0</v>
      </c>
      <c r="L45" s="55">
        <f>SUM(L13:L44)</f>
        <v>152566621.94</v>
      </c>
    </row>
    <row r="46" spans="2:12" x14ac:dyDescent="0.2">
      <c r="B46" s="11" t="s">
        <v>61</v>
      </c>
    </row>
    <row r="48" spans="2:12" s="20" customFormat="1" x14ac:dyDescent="0.25">
      <c r="K48" s="24"/>
    </row>
    <row r="49" spans="2:11" s="22" customFormat="1" x14ac:dyDescent="0.25">
      <c r="K49" s="23"/>
    </row>
    <row r="50" spans="2:11" s="22" customFormat="1" x14ac:dyDescent="0.25">
      <c r="C50" s="22">
        <v>1000000</v>
      </c>
      <c r="K50" s="23"/>
    </row>
    <row r="51" spans="2:11" s="22" customFormat="1" ht="45" x14ac:dyDescent="0.25">
      <c r="B51" s="30" t="s">
        <v>23</v>
      </c>
      <c r="C51" s="30" t="s">
        <v>3</v>
      </c>
      <c r="D51" s="30" t="s">
        <v>2</v>
      </c>
      <c r="E51" s="31" t="s">
        <v>18</v>
      </c>
      <c r="F51" s="31" t="s">
        <v>19</v>
      </c>
      <c r="G51" s="31" t="str">
        <f>MID(G11,1,25)</f>
        <v>DEVENGADO
A DICIEMBRE
(4)</v>
      </c>
      <c r="K51" s="23"/>
    </row>
    <row r="52" spans="2:11" s="22" customFormat="1" x14ac:dyDescent="0.25">
      <c r="B52" s="22" t="s">
        <v>24</v>
      </c>
      <c r="C52" s="39">
        <f>+C45/$C$50</f>
        <v>312.80071099999998</v>
      </c>
      <c r="D52" s="39">
        <f>+D45/$C$50</f>
        <v>362.89302900000001</v>
      </c>
      <c r="E52" s="39">
        <f>+E45/$C$50</f>
        <v>249.57621900000001</v>
      </c>
      <c r="F52" s="39">
        <f>+F45/$C$50</f>
        <v>216.98686566000006</v>
      </c>
      <c r="G52" s="39">
        <f>+G45/$C$50</f>
        <v>210.32640705999998</v>
      </c>
      <c r="K52" s="23"/>
    </row>
    <row r="53" spans="2:11" s="22" customFormat="1" x14ac:dyDescent="0.25">
      <c r="C53" s="39"/>
      <c r="D53" s="39"/>
      <c r="E53" s="39"/>
      <c r="F53" s="39"/>
      <c r="G53" s="39"/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  <pageSetUpPr fitToPage="1"/>
  </sheetPr>
  <dimension ref="A1:M60"/>
  <sheetViews>
    <sheetView showGridLines="0" topLeftCell="B1" zoomScale="145" zoomScaleNormal="145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3" width="14.7109375" style="1" customWidth="1"/>
    <col min="4" max="5" width="15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59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60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6" t="s">
        <v>26</v>
      </c>
      <c r="C13" s="41">
        <v>0</v>
      </c>
      <c r="D13" s="41">
        <v>127145850</v>
      </c>
      <c r="E13" s="62">
        <v>127145845</v>
      </c>
      <c r="F13" s="62">
        <v>103677987.51000001</v>
      </c>
      <c r="G13" s="41">
        <v>102921886.80999999</v>
      </c>
      <c r="H13" s="8"/>
      <c r="I13" s="12">
        <f>IF(ISERROR(+#REF!/E13)=TRUE,0,++#REF!/E13)</f>
        <v>0</v>
      </c>
      <c r="J13" s="12">
        <f>IF(ISERROR(+G13/E13)=TRUE,0,++G13/E13)</f>
        <v>0.80947896339042769</v>
      </c>
      <c r="K13" s="12">
        <f>IF(ISERROR(+H13/E13)=TRUE,0,++H13/E13)</f>
        <v>0</v>
      </c>
      <c r="L13" s="14">
        <f>+D13-G13</f>
        <v>24223963.190000013</v>
      </c>
    </row>
    <row r="14" spans="1:13" ht="20.100000000000001" customHeight="1" x14ac:dyDescent="0.25">
      <c r="B14" s="25" t="s">
        <v>27</v>
      </c>
      <c r="C14" s="42">
        <v>0</v>
      </c>
      <c r="D14" s="42">
        <v>2582545</v>
      </c>
      <c r="E14" s="63">
        <v>2582545</v>
      </c>
      <c r="F14" s="63">
        <v>2576467.67</v>
      </c>
      <c r="G14" s="42">
        <v>2569632</v>
      </c>
      <c r="H14" s="26"/>
      <c r="I14" s="27"/>
      <c r="J14" s="27">
        <f t="shared" ref="J14:J45" si="0">IF(ISERROR(+G14/E14)=TRUE,0,++G14/E14)</f>
        <v>0.99499989351589224</v>
      </c>
      <c r="K14" s="27">
        <f t="shared" ref="K14:K45" si="1">IF(ISERROR(+H14/E14)=TRUE,0,++H14/E14)</f>
        <v>0</v>
      </c>
      <c r="L14" s="28">
        <f t="shared" ref="L14:L45" si="2">+D14-G14</f>
        <v>12913</v>
      </c>
    </row>
    <row r="15" spans="1:13" ht="20.100000000000001" customHeight="1" x14ac:dyDescent="0.25">
      <c r="B15" s="25" t="s">
        <v>28</v>
      </c>
      <c r="C15" s="42">
        <v>0</v>
      </c>
      <c r="D15" s="42">
        <v>3939952</v>
      </c>
      <c r="E15" s="63">
        <v>3939952</v>
      </c>
      <c r="F15" s="63">
        <v>3939952</v>
      </c>
      <c r="G15" s="42">
        <v>3830094.28</v>
      </c>
      <c r="H15" s="26"/>
      <c r="I15" s="27"/>
      <c r="J15" s="27">
        <f t="shared" si="0"/>
        <v>0.97211699025774934</v>
      </c>
      <c r="K15" s="27">
        <f t="shared" si="1"/>
        <v>0</v>
      </c>
      <c r="L15" s="28">
        <f t="shared" si="2"/>
        <v>109857.7200000002</v>
      </c>
    </row>
    <row r="16" spans="1:13" ht="20.100000000000001" customHeight="1" x14ac:dyDescent="0.25">
      <c r="B16" s="25" t="s">
        <v>29</v>
      </c>
      <c r="C16" s="42">
        <v>0</v>
      </c>
      <c r="D16" s="42">
        <v>896000</v>
      </c>
      <c r="E16" s="63">
        <v>896000</v>
      </c>
      <c r="F16" s="63">
        <v>896000</v>
      </c>
      <c r="G16" s="42">
        <v>887500</v>
      </c>
      <c r="H16" s="26"/>
      <c r="I16" s="27"/>
      <c r="J16" s="27">
        <f t="shared" ref="J16" si="3">IF(ISERROR(+G16/E16)=TRUE,0,++G16/E16)</f>
        <v>0.9905133928571429</v>
      </c>
      <c r="K16" s="27">
        <f t="shared" ref="K16" si="4">IF(ISERROR(+H16/E16)=TRUE,0,++H16/E16)</f>
        <v>0</v>
      </c>
      <c r="L16" s="28">
        <f t="shared" ref="L16" si="5">+D16-G16</f>
        <v>8500</v>
      </c>
    </row>
    <row r="17" spans="2:12" ht="20.100000000000001" customHeight="1" x14ac:dyDescent="0.25">
      <c r="B17" s="25" t="s">
        <v>30</v>
      </c>
      <c r="C17" s="42">
        <v>0</v>
      </c>
      <c r="D17" s="42">
        <v>3162575</v>
      </c>
      <c r="E17" s="63">
        <v>3162575</v>
      </c>
      <c r="F17" s="63">
        <v>3098976.67</v>
      </c>
      <c r="G17" s="42">
        <v>3037715.26</v>
      </c>
      <c r="H17" s="26"/>
      <c r="I17" s="27"/>
      <c r="J17" s="27">
        <f t="shared" ref="J17" si="6">IF(ISERROR(+G17/E17)=TRUE,0,++G17/E17)</f>
        <v>0.96051959558271338</v>
      </c>
      <c r="K17" s="27">
        <f t="shared" ref="K17" si="7">IF(ISERROR(+H17/E17)=TRUE,0,++H17/E17)</f>
        <v>0</v>
      </c>
      <c r="L17" s="28">
        <f t="shared" ref="L17" si="8">+D17-G17</f>
        <v>124859.74000000022</v>
      </c>
    </row>
    <row r="18" spans="2:12" ht="20.100000000000001" customHeight="1" x14ac:dyDescent="0.25">
      <c r="B18" s="25" t="s">
        <v>31</v>
      </c>
      <c r="C18" s="42">
        <v>0</v>
      </c>
      <c r="D18" s="42">
        <v>14546431</v>
      </c>
      <c r="E18" s="63">
        <v>14546431</v>
      </c>
      <c r="F18" s="63">
        <v>13705844.309999999</v>
      </c>
      <c r="G18" s="42">
        <v>13505341.09</v>
      </c>
      <c r="H18" s="26"/>
      <c r="I18" s="27"/>
      <c r="J18" s="27">
        <f t="shared" si="0"/>
        <v>0.92842987327956938</v>
      </c>
      <c r="K18" s="27">
        <f t="shared" si="1"/>
        <v>0</v>
      </c>
      <c r="L18" s="28">
        <f t="shared" si="2"/>
        <v>1041089.9100000001</v>
      </c>
    </row>
    <row r="19" spans="2:12" ht="20.100000000000001" customHeight="1" x14ac:dyDescent="0.25">
      <c r="B19" s="25" t="s">
        <v>32</v>
      </c>
      <c r="C19" s="42">
        <v>0</v>
      </c>
      <c r="D19" s="42">
        <v>16613453</v>
      </c>
      <c r="E19" s="63">
        <v>16613453</v>
      </c>
      <c r="F19" s="63">
        <v>16613453</v>
      </c>
      <c r="G19" s="42">
        <v>16613451.09</v>
      </c>
      <c r="H19" s="26"/>
      <c r="I19" s="27"/>
      <c r="J19" s="27">
        <f t="shared" si="0"/>
        <v>0.9999998850329308</v>
      </c>
      <c r="K19" s="27">
        <f t="shared" si="1"/>
        <v>0</v>
      </c>
      <c r="L19" s="28">
        <f t="shared" si="2"/>
        <v>1.9100000001490116</v>
      </c>
    </row>
    <row r="20" spans="2:12" ht="20.100000000000001" customHeight="1" x14ac:dyDescent="0.25">
      <c r="B20" s="25" t="s">
        <v>33</v>
      </c>
      <c r="C20" s="42">
        <v>0</v>
      </c>
      <c r="D20" s="42">
        <v>25253654</v>
      </c>
      <c r="E20" s="63">
        <v>25253654</v>
      </c>
      <c r="F20" s="63">
        <v>22499169.539999999</v>
      </c>
      <c r="G20" s="42">
        <v>22493409.539999999</v>
      </c>
      <c r="H20" s="26"/>
      <c r="I20" s="27"/>
      <c r="J20" s="27">
        <f t="shared" ref="J20" si="9">IF(ISERROR(+G20/E20)=TRUE,0,++G20/E20)</f>
        <v>0.89069920495465726</v>
      </c>
      <c r="K20" s="27">
        <f t="shared" ref="K20" si="10">IF(ISERROR(+H20/E20)=TRUE,0,++H20/E20)</f>
        <v>0</v>
      </c>
      <c r="L20" s="28">
        <f t="shared" ref="L20" si="11">+D20-G20</f>
        <v>2760244.4600000009</v>
      </c>
    </row>
    <row r="21" spans="2:12" ht="20.100000000000001" customHeight="1" x14ac:dyDescent="0.25">
      <c r="B21" s="25" t="s">
        <v>34</v>
      </c>
      <c r="C21" s="42">
        <v>0</v>
      </c>
      <c r="D21" s="42">
        <v>3990500</v>
      </c>
      <c r="E21" s="63">
        <v>3990500</v>
      </c>
      <c r="F21" s="63">
        <v>3653713.3</v>
      </c>
      <c r="G21" s="42">
        <v>3653713.3</v>
      </c>
      <c r="H21" s="26"/>
      <c r="I21" s="27"/>
      <c r="J21" s="27">
        <f t="shared" si="0"/>
        <v>0.91560288184438032</v>
      </c>
      <c r="K21" s="27">
        <f t="shared" si="1"/>
        <v>0</v>
      </c>
      <c r="L21" s="28">
        <f t="shared" si="2"/>
        <v>336786.70000000019</v>
      </c>
    </row>
    <row r="22" spans="2:12" ht="20.100000000000001" customHeight="1" x14ac:dyDescent="0.25">
      <c r="B22" s="25" t="s">
        <v>35</v>
      </c>
      <c r="C22" s="42">
        <v>0</v>
      </c>
      <c r="D22" s="42">
        <v>10928461</v>
      </c>
      <c r="E22" s="63">
        <v>10928461</v>
      </c>
      <c r="F22" s="63">
        <v>10445637.109999999</v>
      </c>
      <c r="G22" s="42">
        <v>10400935.109999999</v>
      </c>
      <c r="H22" s="26"/>
      <c r="I22" s="27"/>
      <c r="J22" s="27">
        <f t="shared" si="0"/>
        <v>0.9517291693679466</v>
      </c>
      <c r="K22" s="27">
        <f t="shared" si="1"/>
        <v>0</v>
      </c>
      <c r="L22" s="28">
        <f t="shared" si="2"/>
        <v>527525.8900000006</v>
      </c>
    </row>
    <row r="23" spans="2:12" ht="20.100000000000001" customHeight="1" x14ac:dyDescent="0.25">
      <c r="B23" s="25" t="s">
        <v>36</v>
      </c>
      <c r="C23" s="42">
        <v>0</v>
      </c>
      <c r="D23" s="42">
        <v>24258632</v>
      </c>
      <c r="E23" s="63">
        <v>24258632</v>
      </c>
      <c r="F23" s="63">
        <v>23536472</v>
      </c>
      <c r="G23" s="42">
        <v>23457917.539999999</v>
      </c>
      <c r="H23" s="26"/>
      <c r="I23" s="27"/>
      <c r="J23" s="27">
        <f t="shared" si="0"/>
        <v>0.96699259628490175</v>
      </c>
      <c r="K23" s="27">
        <f t="shared" si="1"/>
        <v>0</v>
      </c>
      <c r="L23" s="28">
        <f t="shared" si="2"/>
        <v>800714.46000000089</v>
      </c>
    </row>
    <row r="24" spans="2:12" ht="20.100000000000001" customHeight="1" x14ac:dyDescent="0.25">
      <c r="B24" s="25" t="s">
        <v>37</v>
      </c>
      <c r="C24" s="42">
        <v>0</v>
      </c>
      <c r="D24" s="42">
        <v>17145442</v>
      </c>
      <c r="E24" s="63">
        <v>17145442</v>
      </c>
      <c r="F24" s="63">
        <v>17142052</v>
      </c>
      <c r="G24" s="42">
        <v>16514222.550000001</v>
      </c>
      <c r="H24" s="26"/>
      <c r="I24" s="27"/>
      <c r="J24" s="27">
        <f t="shared" si="0"/>
        <v>0.96318441659305143</v>
      </c>
      <c r="K24" s="27">
        <f t="shared" si="1"/>
        <v>0</v>
      </c>
      <c r="L24" s="28">
        <f t="shared" si="2"/>
        <v>631219.44999999925</v>
      </c>
    </row>
    <row r="25" spans="2:12" ht="20.100000000000001" customHeight="1" x14ac:dyDescent="0.25">
      <c r="B25" s="25" t="s">
        <v>38</v>
      </c>
      <c r="C25" s="42">
        <v>0</v>
      </c>
      <c r="D25" s="42">
        <v>32799687</v>
      </c>
      <c r="E25" s="63">
        <v>32799687</v>
      </c>
      <c r="F25" s="63">
        <v>31040135.710000001</v>
      </c>
      <c r="G25" s="42">
        <v>30378882.199999996</v>
      </c>
      <c r="H25" s="26"/>
      <c r="I25" s="27"/>
      <c r="J25" s="27">
        <f t="shared" si="0"/>
        <v>0.9261942713050888</v>
      </c>
      <c r="K25" s="27">
        <f t="shared" si="1"/>
        <v>0</v>
      </c>
      <c r="L25" s="28">
        <f t="shared" si="2"/>
        <v>2420804.8000000045</v>
      </c>
    </row>
    <row r="26" spans="2:12" ht="20.100000000000001" customHeight="1" x14ac:dyDescent="0.25">
      <c r="B26" s="25" t="s">
        <v>39</v>
      </c>
      <c r="C26" s="42">
        <v>0</v>
      </c>
      <c r="D26" s="42">
        <v>27825565</v>
      </c>
      <c r="E26" s="63">
        <v>27825565</v>
      </c>
      <c r="F26" s="63">
        <v>27577366.140000001</v>
      </c>
      <c r="G26" s="42">
        <v>26694506.27</v>
      </c>
      <c r="H26" s="26"/>
      <c r="I26" s="27"/>
      <c r="J26" s="27">
        <f t="shared" si="0"/>
        <v>0.95935181441958139</v>
      </c>
      <c r="K26" s="27">
        <f t="shared" si="1"/>
        <v>0</v>
      </c>
      <c r="L26" s="28">
        <f t="shared" si="2"/>
        <v>1131058.7300000004</v>
      </c>
    </row>
    <row r="27" spans="2:12" ht="20.100000000000001" customHeight="1" x14ac:dyDescent="0.25">
      <c r="B27" s="25" t="s">
        <v>40</v>
      </c>
      <c r="C27" s="42">
        <v>0</v>
      </c>
      <c r="D27" s="42">
        <v>13753806</v>
      </c>
      <c r="E27" s="63">
        <v>13753806</v>
      </c>
      <c r="F27" s="63">
        <v>12190623.490000002</v>
      </c>
      <c r="G27" s="42">
        <v>8337082.3800000008</v>
      </c>
      <c r="H27" s="26"/>
      <c r="I27" s="27"/>
      <c r="J27" s="27">
        <f t="shared" si="0"/>
        <v>0.60616547739585691</v>
      </c>
      <c r="K27" s="27">
        <f t="shared" si="1"/>
        <v>0</v>
      </c>
      <c r="L27" s="28">
        <f t="shared" si="2"/>
        <v>5416723.6199999992</v>
      </c>
    </row>
    <row r="28" spans="2:12" ht="20.100000000000001" customHeight="1" x14ac:dyDescent="0.25">
      <c r="B28" s="25" t="s">
        <v>41</v>
      </c>
      <c r="C28" s="42">
        <v>0</v>
      </c>
      <c r="D28" s="42">
        <v>7002941</v>
      </c>
      <c r="E28" s="63">
        <v>7002941</v>
      </c>
      <c r="F28" s="63">
        <v>6611361.4900000002</v>
      </c>
      <c r="G28" s="42">
        <v>6569695.0099999998</v>
      </c>
      <c r="H28" s="26"/>
      <c r="I28" s="27"/>
      <c r="J28" s="27">
        <f t="shared" si="0"/>
        <v>0.93813370839480148</v>
      </c>
      <c r="K28" s="27">
        <f t="shared" si="1"/>
        <v>0</v>
      </c>
      <c r="L28" s="28">
        <f t="shared" si="2"/>
        <v>433245.99000000022</v>
      </c>
    </row>
    <row r="29" spans="2:12" ht="20.100000000000001" customHeight="1" x14ac:dyDescent="0.25">
      <c r="B29" s="25" t="s">
        <v>42</v>
      </c>
      <c r="C29" s="42">
        <v>0</v>
      </c>
      <c r="D29" s="42">
        <v>4629808</v>
      </c>
      <c r="E29" s="63">
        <v>4629808</v>
      </c>
      <c r="F29" s="63">
        <v>4406528.7</v>
      </c>
      <c r="G29" s="42">
        <v>4391967.45</v>
      </c>
      <c r="H29" s="26"/>
      <c r="I29" s="27"/>
      <c r="J29" s="27">
        <f t="shared" si="0"/>
        <v>0.94862842044421714</v>
      </c>
      <c r="K29" s="27">
        <f t="shared" si="1"/>
        <v>0</v>
      </c>
      <c r="L29" s="28">
        <f t="shared" si="2"/>
        <v>237840.54999999981</v>
      </c>
    </row>
    <row r="30" spans="2:12" ht="20.100000000000001" customHeight="1" x14ac:dyDescent="0.25">
      <c r="B30" s="25" t="s">
        <v>43</v>
      </c>
      <c r="C30" s="42">
        <v>0</v>
      </c>
      <c r="D30" s="42">
        <v>4043500</v>
      </c>
      <c r="E30" s="63">
        <v>4043500</v>
      </c>
      <c r="F30" s="63">
        <v>3974351.6</v>
      </c>
      <c r="G30" s="42">
        <v>3906690.31</v>
      </c>
      <c r="H30" s="26"/>
      <c r="I30" s="27"/>
      <c r="J30" s="27">
        <f t="shared" si="0"/>
        <v>0.96616552738963768</v>
      </c>
      <c r="K30" s="27">
        <f t="shared" si="1"/>
        <v>0</v>
      </c>
      <c r="L30" s="28">
        <f t="shared" si="2"/>
        <v>136809.68999999994</v>
      </c>
    </row>
    <row r="31" spans="2:12" ht="20.100000000000001" customHeight="1" x14ac:dyDescent="0.25">
      <c r="B31" s="25" t="s">
        <v>44</v>
      </c>
      <c r="C31" s="42">
        <v>0</v>
      </c>
      <c r="D31" s="42">
        <v>9855341</v>
      </c>
      <c r="E31" s="63">
        <v>9855341</v>
      </c>
      <c r="F31" s="63">
        <v>9036974</v>
      </c>
      <c r="G31" s="42">
        <v>9036974</v>
      </c>
      <c r="H31" s="26"/>
      <c r="I31" s="27"/>
      <c r="J31" s="27">
        <f t="shared" si="0"/>
        <v>0.91696208177880401</v>
      </c>
      <c r="K31" s="27">
        <f t="shared" si="1"/>
        <v>0</v>
      </c>
      <c r="L31" s="28">
        <f t="shared" si="2"/>
        <v>818367</v>
      </c>
    </row>
    <row r="32" spans="2:12" ht="20.100000000000001" customHeight="1" x14ac:dyDescent="0.25">
      <c r="B32" s="25" t="s">
        <v>45</v>
      </c>
      <c r="C32" s="42">
        <v>0</v>
      </c>
      <c r="D32" s="42">
        <v>7427854</v>
      </c>
      <c r="E32" s="63">
        <v>7427854</v>
      </c>
      <c r="F32" s="63">
        <v>6914446.9700000007</v>
      </c>
      <c r="G32" s="42">
        <v>6124884.1699999999</v>
      </c>
      <c r="H32" s="26"/>
      <c r="I32" s="27"/>
      <c r="J32" s="27">
        <f t="shared" si="0"/>
        <v>0.82458327398465292</v>
      </c>
      <c r="K32" s="27">
        <f t="shared" si="1"/>
        <v>0</v>
      </c>
      <c r="L32" s="28">
        <f t="shared" si="2"/>
        <v>1302969.83</v>
      </c>
    </row>
    <row r="33" spans="2:12" ht="20.100000000000001" customHeight="1" x14ac:dyDescent="0.25">
      <c r="B33" s="25" t="s">
        <v>46</v>
      </c>
      <c r="C33" s="42">
        <v>0</v>
      </c>
      <c r="D33" s="42">
        <v>2625253</v>
      </c>
      <c r="E33" s="63">
        <v>2625253</v>
      </c>
      <c r="F33" s="63">
        <v>2539857</v>
      </c>
      <c r="G33" s="42">
        <v>2536693.81</v>
      </c>
      <c r="H33" s="26"/>
      <c r="I33" s="27"/>
      <c r="J33" s="27">
        <f t="shared" si="0"/>
        <v>0.96626641698914351</v>
      </c>
      <c r="K33" s="27">
        <f t="shared" si="1"/>
        <v>0</v>
      </c>
      <c r="L33" s="28">
        <f t="shared" si="2"/>
        <v>88559.189999999944</v>
      </c>
    </row>
    <row r="34" spans="2:12" ht="20.100000000000001" customHeight="1" x14ac:dyDescent="0.25">
      <c r="B34" s="25" t="s">
        <v>47</v>
      </c>
      <c r="C34" s="42">
        <v>0</v>
      </c>
      <c r="D34" s="42">
        <v>12248729</v>
      </c>
      <c r="E34" s="63">
        <v>12248729</v>
      </c>
      <c r="F34" s="63">
        <v>12234136.52</v>
      </c>
      <c r="G34" s="42">
        <v>12234136.52</v>
      </c>
      <c r="H34" s="26"/>
      <c r="I34" s="27"/>
      <c r="J34" s="27">
        <f t="shared" si="0"/>
        <v>0.99880865353458304</v>
      </c>
      <c r="K34" s="27">
        <f t="shared" si="1"/>
        <v>0</v>
      </c>
      <c r="L34" s="28">
        <f t="shared" si="2"/>
        <v>14592.480000000447</v>
      </c>
    </row>
    <row r="35" spans="2:12" ht="20.100000000000001" customHeight="1" x14ac:dyDescent="0.25">
      <c r="B35" s="25" t="s">
        <v>48</v>
      </c>
      <c r="C35" s="42">
        <v>0</v>
      </c>
      <c r="D35" s="42">
        <v>6734779</v>
      </c>
      <c r="E35" s="63">
        <v>6734779</v>
      </c>
      <c r="F35" s="63">
        <v>6734779</v>
      </c>
      <c r="G35" s="42">
        <v>6619357.9300000006</v>
      </c>
      <c r="H35" s="26"/>
      <c r="I35" s="27"/>
      <c r="J35" s="27">
        <f t="shared" si="0"/>
        <v>0.98286193652382658</v>
      </c>
      <c r="K35" s="27">
        <f t="shared" si="1"/>
        <v>0</v>
      </c>
      <c r="L35" s="28">
        <f t="shared" si="2"/>
        <v>115421.06999999937</v>
      </c>
    </row>
    <row r="36" spans="2:12" ht="20.100000000000001" customHeight="1" x14ac:dyDescent="0.25">
      <c r="B36" s="25" t="s">
        <v>49</v>
      </c>
      <c r="C36" s="42">
        <v>0</v>
      </c>
      <c r="D36" s="42">
        <v>1158074876</v>
      </c>
      <c r="E36" s="63">
        <v>966637588</v>
      </c>
      <c r="F36" s="63">
        <v>858326786.07999992</v>
      </c>
      <c r="G36" s="42">
        <v>821173077.53999984</v>
      </c>
      <c r="H36" s="26"/>
      <c r="I36" s="27"/>
      <c r="J36" s="27">
        <f t="shared" si="0"/>
        <v>0.8495149451399151</v>
      </c>
      <c r="K36" s="27">
        <f t="shared" si="1"/>
        <v>0</v>
      </c>
      <c r="L36" s="28">
        <f t="shared" si="2"/>
        <v>336901798.46000016</v>
      </c>
    </row>
    <row r="37" spans="2:12" ht="20.100000000000001" customHeight="1" x14ac:dyDescent="0.25">
      <c r="B37" s="25" t="s">
        <v>50</v>
      </c>
      <c r="C37" s="42">
        <v>0</v>
      </c>
      <c r="D37" s="42">
        <v>216202621</v>
      </c>
      <c r="E37" s="63">
        <v>90016046</v>
      </c>
      <c r="F37" s="63">
        <v>28897719.82</v>
      </c>
      <c r="G37" s="42">
        <v>26053467.510000002</v>
      </c>
      <c r="H37" s="26"/>
      <c r="I37" s="27"/>
      <c r="J37" s="27">
        <f t="shared" si="0"/>
        <v>0.2894313699359779</v>
      </c>
      <c r="K37" s="27">
        <f t="shared" si="1"/>
        <v>0</v>
      </c>
      <c r="L37" s="28">
        <f t="shared" si="2"/>
        <v>190149153.49000001</v>
      </c>
    </row>
    <row r="38" spans="2:12" ht="20.100000000000001" customHeight="1" x14ac:dyDescent="0.25">
      <c r="B38" s="25" t="s">
        <v>51</v>
      </c>
      <c r="C38" s="42">
        <v>0</v>
      </c>
      <c r="D38" s="42">
        <v>14064947</v>
      </c>
      <c r="E38" s="63">
        <v>14064947</v>
      </c>
      <c r="F38" s="63">
        <v>14064944.470000001</v>
      </c>
      <c r="G38" s="42">
        <v>13992794.890000002</v>
      </c>
      <c r="H38" s="26"/>
      <c r="I38" s="27"/>
      <c r="J38" s="27">
        <f t="shared" si="0"/>
        <v>0.99487007594127463</v>
      </c>
      <c r="K38" s="27">
        <f t="shared" si="1"/>
        <v>0</v>
      </c>
      <c r="L38" s="28">
        <f t="shared" si="2"/>
        <v>72152.109999997541</v>
      </c>
    </row>
    <row r="39" spans="2:12" ht="20.100000000000001" customHeight="1" x14ac:dyDescent="0.25">
      <c r="B39" s="25" t="s">
        <v>52</v>
      </c>
      <c r="C39" s="42">
        <v>153071449</v>
      </c>
      <c r="D39" s="42">
        <v>4273478</v>
      </c>
      <c r="E39" s="63">
        <v>4273478</v>
      </c>
      <c r="F39" s="63">
        <v>4185505.6500000004</v>
      </c>
      <c r="G39" s="42">
        <v>4181300.85</v>
      </c>
      <c r="H39" s="26"/>
      <c r="I39" s="27"/>
      <c r="J39" s="13">
        <f t="shared" si="0"/>
        <v>0.97843041429018707</v>
      </c>
      <c r="K39" s="13">
        <f t="shared" si="1"/>
        <v>0</v>
      </c>
      <c r="L39" s="15">
        <f t="shared" si="2"/>
        <v>92177.149999999907</v>
      </c>
    </row>
    <row r="40" spans="2:12" ht="20.100000000000001" customHeight="1" x14ac:dyDescent="0.25">
      <c r="B40" s="25" t="s">
        <v>53</v>
      </c>
      <c r="C40" s="42">
        <v>0</v>
      </c>
      <c r="D40" s="42">
        <v>43151103</v>
      </c>
      <c r="E40" s="63">
        <v>43151103</v>
      </c>
      <c r="F40" s="63">
        <v>42861300.289999999</v>
      </c>
      <c r="G40" s="42">
        <v>42473345.390000001</v>
      </c>
      <c r="H40" s="26"/>
      <c r="I40" s="27"/>
      <c r="J40" s="13">
        <f t="shared" si="0"/>
        <v>0.98429338851430981</v>
      </c>
      <c r="K40" s="13">
        <f t="shared" si="1"/>
        <v>0</v>
      </c>
      <c r="L40" s="15">
        <f t="shared" si="2"/>
        <v>677757.6099999994</v>
      </c>
    </row>
    <row r="41" spans="2:12" ht="20.100000000000001" customHeight="1" x14ac:dyDescent="0.25">
      <c r="B41" s="25" t="s">
        <v>54</v>
      </c>
      <c r="C41" s="42">
        <v>0</v>
      </c>
      <c r="D41" s="42">
        <v>23945048</v>
      </c>
      <c r="E41" s="63">
        <v>23945048</v>
      </c>
      <c r="F41" s="63">
        <v>23942575.420000002</v>
      </c>
      <c r="G41" s="42">
        <v>20955925.379999999</v>
      </c>
      <c r="H41" s="26"/>
      <c r="I41" s="27"/>
      <c r="J41" s="13">
        <f t="shared" ref="J41:J42" si="12">IF(ISERROR(+G41/E41)=TRUE,0,++G41/E41)</f>
        <v>0.87516739912152186</v>
      </c>
      <c r="K41" s="13">
        <f t="shared" ref="K41:K42" si="13">IF(ISERROR(+H41/E41)=TRUE,0,++H41/E41)</f>
        <v>0</v>
      </c>
      <c r="L41" s="15">
        <f t="shared" ref="L41:L42" si="14">+D41-G41</f>
        <v>2989122.620000001</v>
      </c>
    </row>
    <row r="42" spans="2:12" ht="20.100000000000001" customHeight="1" x14ac:dyDescent="0.25">
      <c r="B42" s="25" t="s">
        <v>55</v>
      </c>
      <c r="C42" s="42">
        <v>0</v>
      </c>
      <c r="D42" s="42">
        <v>35036818</v>
      </c>
      <c r="E42" s="63">
        <v>35036818</v>
      </c>
      <c r="F42" s="63">
        <v>33928018</v>
      </c>
      <c r="G42" s="42">
        <v>28096083.309999999</v>
      </c>
      <c r="H42" s="26"/>
      <c r="I42" s="27"/>
      <c r="J42" s="13">
        <f t="shared" si="12"/>
        <v>0.80190168268134387</v>
      </c>
      <c r="K42" s="13">
        <f t="shared" si="13"/>
        <v>0</v>
      </c>
      <c r="L42" s="15">
        <f t="shared" si="14"/>
        <v>6940734.6900000013</v>
      </c>
    </row>
    <row r="43" spans="2:12" ht="20.100000000000001" customHeight="1" x14ac:dyDescent="0.25">
      <c r="B43" s="25" t="s">
        <v>56</v>
      </c>
      <c r="C43" s="42">
        <v>0</v>
      </c>
      <c r="D43" s="42">
        <v>30469701</v>
      </c>
      <c r="E43" s="63">
        <v>30469701</v>
      </c>
      <c r="F43" s="63">
        <v>30401025.189999998</v>
      </c>
      <c r="G43" s="42">
        <v>29230862.300000001</v>
      </c>
      <c r="H43" s="26"/>
      <c r="I43" s="27"/>
      <c r="J43" s="13">
        <f t="shared" si="0"/>
        <v>0.95934194759574443</v>
      </c>
      <c r="K43" s="13">
        <f t="shared" si="1"/>
        <v>0</v>
      </c>
      <c r="L43" s="15">
        <f t="shared" si="2"/>
        <v>1238838.6999999993</v>
      </c>
    </row>
    <row r="44" spans="2:12" ht="20.100000000000001" customHeight="1" x14ac:dyDescent="0.25">
      <c r="B44" s="7" t="s">
        <v>57</v>
      </c>
      <c r="C44" s="43">
        <v>0</v>
      </c>
      <c r="D44" s="42">
        <v>15739587</v>
      </c>
      <c r="E44" s="63">
        <v>15739587</v>
      </c>
      <c r="F44" s="64">
        <v>15739587</v>
      </c>
      <c r="G44" s="43">
        <v>14821135.190000001</v>
      </c>
      <c r="H44" s="9"/>
      <c r="I44" s="13"/>
      <c r="J44" s="13">
        <f t="shared" si="0"/>
        <v>0.94164701970896703</v>
      </c>
      <c r="K44" s="13">
        <f t="shared" si="1"/>
        <v>0</v>
      </c>
      <c r="L44" s="15">
        <f t="shared" si="2"/>
        <v>918451.80999999866</v>
      </c>
    </row>
    <row r="45" spans="2:12" ht="20.100000000000001" customHeight="1" x14ac:dyDescent="0.25">
      <c r="B45" s="7" t="s">
        <v>58</v>
      </c>
      <c r="C45" s="43">
        <v>0</v>
      </c>
      <c r="D45" s="43">
        <v>35552823</v>
      </c>
      <c r="E45" s="64">
        <v>35552823</v>
      </c>
      <c r="F45" s="64">
        <v>35201424.75</v>
      </c>
      <c r="G45" s="43">
        <v>35050384.479999997</v>
      </c>
      <c r="H45" s="9"/>
      <c r="I45" s="13">
        <f>IF(ISERROR(+#REF!/E45)=TRUE,0,++#REF!/E45)</f>
        <v>0</v>
      </c>
      <c r="J45" s="13">
        <f t="shared" si="0"/>
        <v>0.9858678305236126</v>
      </c>
      <c r="K45" s="13">
        <f t="shared" si="1"/>
        <v>0</v>
      </c>
      <c r="L45" s="15">
        <f t="shared" si="2"/>
        <v>502438.52000000328</v>
      </c>
    </row>
    <row r="46" spans="2:12" ht="23.25" customHeight="1" x14ac:dyDescent="0.25">
      <c r="B46" s="52" t="s">
        <v>4</v>
      </c>
      <c r="C46" s="65">
        <f>SUM(C13:C45)</f>
        <v>153071449</v>
      </c>
      <c r="D46" s="65">
        <f t="shared" ref="D46:G46" si="15">SUM(D13:D45)</f>
        <v>1955921760</v>
      </c>
      <c r="E46" s="65">
        <f t="shared" si="15"/>
        <v>1638297892</v>
      </c>
      <c r="F46" s="65">
        <f t="shared" si="15"/>
        <v>1432595172.4000001</v>
      </c>
      <c r="G46" s="65">
        <f t="shared" si="15"/>
        <v>1372745065.46</v>
      </c>
      <c r="H46" s="53">
        <f>SUM(H13:H45)</f>
        <v>0</v>
      </c>
      <c r="I46" s="54">
        <f>IF(ISERROR(+#REF!/E46)=TRUE,0,++#REF!/E46)</f>
        <v>0</v>
      </c>
      <c r="J46" s="54">
        <f>IF(ISERROR(+G46/E46)=TRUE,0,++G46/E46)</f>
        <v>0.83790931561547788</v>
      </c>
      <c r="K46" s="54">
        <f>IF(ISERROR(+H46/E46)=TRUE,0,++H46/E46)</f>
        <v>0</v>
      </c>
      <c r="L46" s="55">
        <f>SUM(L13:L45)</f>
        <v>583176694.5400002</v>
      </c>
    </row>
    <row r="47" spans="2:12" x14ac:dyDescent="0.2">
      <c r="B47" s="11" t="s">
        <v>61</v>
      </c>
    </row>
    <row r="48" spans="2:12" s="20" customFormat="1" x14ac:dyDescent="0.25">
      <c r="K48" s="24"/>
    </row>
    <row r="49" spans="2:11" s="20" customFormat="1" x14ac:dyDescent="0.25">
      <c r="K49" s="24"/>
    </row>
    <row r="50" spans="2:11" s="22" customFormat="1" x14ac:dyDescent="0.25">
      <c r="K50" s="23"/>
    </row>
    <row r="51" spans="2:11" s="22" customFormat="1" x14ac:dyDescent="0.25">
      <c r="B51" s="22">
        <v>1000000</v>
      </c>
      <c r="K51" s="23"/>
    </row>
    <row r="52" spans="2:11" s="22" customFormat="1" ht="45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25</v>
      </c>
      <c r="G52" s="31" t="str">
        <f>MID(G11,1,25)</f>
        <v>DEVENGADO
A DICIEMBRE
(4)</v>
      </c>
      <c r="K52" s="23"/>
    </row>
    <row r="53" spans="2:11" s="22" customFormat="1" x14ac:dyDescent="0.25">
      <c r="B53" s="22" t="s">
        <v>24</v>
      </c>
      <c r="C53" s="39">
        <f>+C46/$B$51</f>
        <v>153.071449</v>
      </c>
      <c r="D53" s="39">
        <f t="shared" ref="D53:G53" si="16">+D46/$B$51</f>
        <v>1955.9217599999999</v>
      </c>
      <c r="E53" s="39">
        <f t="shared" si="16"/>
        <v>1638.297892</v>
      </c>
      <c r="F53" s="39">
        <f t="shared" si="16"/>
        <v>1432.5951724000001</v>
      </c>
      <c r="G53" s="39">
        <f t="shared" si="16"/>
        <v>1372.74506546</v>
      </c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  <pageSetUpPr fitToPage="1"/>
  </sheetPr>
  <dimension ref="A1:M59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76.855468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59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7"/>
      <c r="J10" s="87"/>
      <c r="K10" s="87"/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60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50.1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17" t="s">
        <v>26</v>
      </c>
      <c r="C13" s="44">
        <v>0</v>
      </c>
      <c r="D13" s="44">
        <v>9047622</v>
      </c>
      <c r="E13" s="60">
        <v>8815372</v>
      </c>
      <c r="F13" s="60">
        <v>6652375.2599999998</v>
      </c>
      <c r="G13" s="41">
        <v>6634157.5599999996</v>
      </c>
      <c r="H13" s="8"/>
      <c r="I13" s="12">
        <f>IF(ISERROR(+#REF!/E13)=TRUE,0,++#REF!/E13)</f>
        <v>0</v>
      </c>
      <c r="J13" s="12">
        <f>IF(ISERROR(+G13/E13)=TRUE,0,++G13/E13)</f>
        <v>0.75256694328951745</v>
      </c>
      <c r="K13" s="12">
        <f>IF(ISERROR(+H13/E13)=TRUE,0,++H13/E13)</f>
        <v>0</v>
      </c>
      <c r="L13" s="14">
        <f>+D13-G13</f>
        <v>2413464.4400000004</v>
      </c>
    </row>
    <row r="14" spans="1:13" ht="20.100000000000001" customHeight="1" x14ac:dyDescent="0.25">
      <c r="B14" s="29" t="s">
        <v>27</v>
      </c>
      <c r="C14" s="45">
        <v>0</v>
      </c>
      <c r="D14" s="45">
        <v>5151848</v>
      </c>
      <c r="E14" s="61">
        <v>4981135</v>
      </c>
      <c r="F14" s="61">
        <v>2443612.5200000005</v>
      </c>
      <c r="G14" s="42">
        <v>2443612.5200000005</v>
      </c>
      <c r="H14" s="26"/>
      <c r="I14" s="27"/>
      <c r="J14" s="27">
        <f t="shared" ref="J14:J44" si="0">IF(ISERROR(+G14/E14)=TRUE,0,++G14/E14)</f>
        <v>0.49057343757998939</v>
      </c>
      <c r="K14" s="27">
        <f t="shared" ref="K14:K44" si="1">IF(ISERROR(+H14/E14)=TRUE,0,++H14/E14)</f>
        <v>0</v>
      </c>
      <c r="L14" s="28">
        <f t="shared" ref="L14:L44" si="2">+D14-G14</f>
        <v>2708235.4799999995</v>
      </c>
    </row>
    <row r="15" spans="1:13" ht="20.100000000000001" customHeight="1" x14ac:dyDescent="0.25">
      <c r="B15" s="29" t="s">
        <v>28</v>
      </c>
      <c r="C15" s="45">
        <v>0</v>
      </c>
      <c r="D15" s="45">
        <v>18039614</v>
      </c>
      <c r="E15" s="61">
        <v>17735297</v>
      </c>
      <c r="F15" s="61">
        <v>10893419.800000001</v>
      </c>
      <c r="G15" s="42">
        <v>10004575.710000001</v>
      </c>
      <c r="H15" s="26"/>
      <c r="I15" s="27"/>
      <c r="J15" s="27">
        <f t="shared" si="0"/>
        <v>0.56410533807243268</v>
      </c>
      <c r="K15" s="27">
        <f t="shared" si="1"/>
        <v>0</v>
      </c>
      <c r="L15" s="28">
        <f t="shared" si="2"/>
        <v>8035038.2899999991</v>
      </c>
    </row>
    <row r="16" spans="1:13" ht="20.100000000000001" customHeight="1" x14ac:dyDescent="0.25">
      <c r="B16" s="29" t="s">
        <v>29</v>
      </c>
      <c r="C16" s="45">
        <v>0</v>
      </c>
      <c r="D16" s="45">
        <v>13442495</v>
      </c>
      <c r="E16" s="61">
        <v>12529079</v>
      </c>
      <c r="F16" s="61">
        <v>11810172.540000001</v>
      </c>
      <c r="G16" s="42">
        <v>11806362.840000004</v>
      </c>
      <c r="H16" s="26"/>
      <c r="I16" s="27"/>
      <c r="J16" s="27">
        <f t="shared" si="0"/>
        <v>0.9423168965572013</v>
      </c>
      <c r="K16" s="27">
        <f t="shared" si="1"/>
        <v>0</v>
      </c>
      <c r="L16" s="28">
        <f t="shared" si="2"/>
        <v>1636132.1599999964</v>
      </c>
    </row>
    <row r="17" spans="2:12" ht="20.100000000000001" customHeight="1" x14ac:dyDescent="0.25">
      <c r="B17" s="29" t="s">
        <v>30</v>
      </c>
      <c r="C17" s="45">
        <v>0</v>
      </c>
      <c r="D17" s="45">
        <v>3592934</v>
      </c>
      <c r="E17" s="61">
        <v>3592934</v>
      </c>
      <c r="F17" s="61">
        <v>3458903.6100000003</v>
      </c>
      <c r="G17" s="42">
        <v>3480287.6100000003</v>
      </c>
      <c r="H17" s="26"/>
      <c r="I17" s="27"/>
      <c r="J17" s="27">
        <f t="shared" si="0"/>
        <v>0.96864779870712914</v>
      </c>
      <c r="K17" s="27">
        <f t="shared" si="1"/>
        <v>0</v>
      </c>
      <c r="L17" s="28">
        <f t="shared" si="2"/>
        <v>112646.38999999966</v>
      </c>
    </row>
    <row r="18" spans="2:12" ht="20.100000000000001" customHeight="1" x14ac:dyDescent="0.25">
      <c r="B18" s="29" t="s">
        <v>31</v>
      </c>
      <c r="C18" s="45">
        <v>0</v>
      </c>
      <c r="D18" s="45">
        <v>37943603</v>
      </c>
      <c r="E18" s="61">
        <v>37550856</v>
      </c>
      <c r="F18" s="61">
        <v>28358322.940000005</v>
      </c>
      <c r="G18" s="42">
        <v>28116505.300000004</v>
      </c>
      <c r="H18" s="26"/>
      <c r="I18" s="27"/>
      <c r="J18" s="27">
        <f t="shared" si="0"/>
        <v>0.74875803896454463</v>
      </c>
      <c r="K18" s="27">
        <f t="shared" si="1"/>
        <v>0</v>
      </c>
      <c r="L18" s="28">
        <f t="shared" si="2"/>
        <v>9827097.6999999955</v>
      </c>
    </row>
    <row r="19" spans="2:12" ht="20.100000000000001" customHeight="1" x14ac:dyDescent="0.25">
      <c r="B19" s="29" t="s">
        <v>32</v>
      </c>
      <c r="C19" s="45">
        <v>0</v>
      </c>
      <c r="D19" s="45">
        <v>26883009</v>
      </c>
      <c r="E19" s="61">
        <v>26883009</v>
      </c>
      <c r="F19" s="61">
        <v>26014410.189999998</v>
      </c>
      <c r="G19" s="42">
        <v>25858924.219999995</v>
      </c>
      <c r="H19" s="26"/>
      <c r="I19" s="27"/>
      <c r="J19" s="27">
        <f t="shared" si="0"/>
        <v>0.96190587221839619</v>
      </c>
      <c r="K19" s="27">
        <f t="shared" si="1"/>
        <v>0</v>
      </c>
      <c r="L19" s="28">
        <f t="shared" si="2"/>
        <v>1024084.7800000049</v>
      </c>
    </row>
    <row r="20" spans="2:12" ht="20.100000000000001" customHeight="1" x14ac:dyDescent="0.25">
      <c r="B20" s="29" t="s">
        <v>33</v>
      </c>
      <c r="C20" s="45">
        <v>0</v>
      </c>
      <c r="D20" s="45">
        <v>36465273</v>
      </c>
      <c r="E20" s="61">
        <v>36465273</v>
      </c>
      <c r="F20" s="61">
        <v>36140216.240000002</v>
      </c>
      <c r="G20" s="42">
        <v>36099316.830000006</v>
      </c>
      <c r="H20" s="26"/>
      <c r="I20" s="27"/>
      <c r="J20" s="27">
        <f t="shared" si="0"/>
        <v>0.98996425530668608</v>
      </c>
      <c r="K20" s="27">
        <f t="shared" si="1"/>
        <v>0</v>
      </c>
      <c r="L20" s="28">
        <f t="shared" si="2"/>
        <v>365956.16999999434</v>
      </c>
    </row>
    <row r="21" spans="2:12" ht="20.100000000000001" customHeight="1" x14ac:dyDescent="0.25">
      <c r="B21" s="29" t="s">
        <v>34</v>
      </c>
      <c r="C21" s="45">
        <v>0</v>
      </c>
      <c r="D21" s="45">
        <v>6792797</v>
      </c>
      <c r="E21" s="61">
        <v>6792797</v>
      </c>
      <c r="F21" s="61">
        <v>6617912.959999999</v>
      </c>
      <c r="G21" s="42">
        <v>6541483.6499999985</v>
      </c>
      <c r="H21" s="26"/>
      <c r="I21" s="27"/>
      <c r="J21" s="27">
        <f t="shared" si="0"/>
        <v>0.96300296475811042</v>
      </c>
      <c r="K21" s="27">
        <f t="shared" si="1"/>
        <v>0</v>
      </c>
      <c r="L21" s="28">
        <f t="shared" si="2"/>
        <v>251313.35000000149</v>
      </c>
    </row>
    <row r="22" spans="2:12" ht="20.100000000000001" customHeight="1" x14ac:dyDescent="0.25">
      <c r="B22" s="29" t="s">
        <v>35</v>
      </c>
      <c r="C22" s="45">
        <v>0</v>
      </c>
      <c r="D22" s="45">
        <v>14744692</v>
      </c>
      <c r="E22" s="61">
        <v>14744692</v>
      </c>
      <c r="F22" s="61">
        <v>14473803.100000003</v>
      </c>
      <c r="G22" s="42">
        <v>14233966.430000003</v>
      </c>
      <c r="H22" s="26"/>
      <c r="I22" s="27"/>
      <c r="J22" s="27">
        <f t="shared" si="0"/>
        <v>0.96536207266994822</v>
      </c>
      <c r="K22" s="27">
        <f t="shared" si="1"/>
        <v>0</v>
      </c>
      <c r="L22" s="28">
        <f t="shared" si="2"/>
        <v>510725.56999999657</v>
      </c>
    </row>
    <row r="23" spans="2:12" ht="20.100000000000001" customHeight="1" x14ac:dyDescent="0.25">
      <c r="B23" s="29" t="s">
        <v>36</v>
      </c>
      <c r="C23" s="45">
        <v>0</v>
      </c>
      <c r="D23" s="45">
        <v>47672448</v>
      </c>
      <c r="E23" s="61">
        <v>47215456</v>
      </c>
      <c r="F23" s="61">
        <v>46287762.07</v>
      </c>
      <c r="G23" s="42">
        <v>46132904.809999995</v>
      </c>
      <c r="H23" s="26"/>
      <c r="I23" s="27"/>
      <c r="J23" s="27">
        <f t="shared" si="0"/>
        <v>0.9770721013474909</v>
      </c>
      <c r="K23" s="27">
        <f t="shared" si="1"/>
        <v>0</v>
      </c>
      <c r="L23" s="28">
        <f t="shared" si="2"/>
        <v>1539543.1900000051</v>
      </c>
    </row>
    <row r="24" spans="2:12" ht="20.100000000000001" customHeight="1" x14ac:dyDescent="0.25">
      <c r="B24" s="29" t="s">
        <v>37</v>
      </c>
      <c r="C24" s="45">
        <v>0</v>
      </c>
      <c r="D24" s="45">
        <v>43426739</v>
      </c>
      <c r="E24" s="61">
        <v>42100580</v>
      </c>
      <c r="F24" s="61">
        <v>39514758.789999992</v>
      </c>
      <c r="G24" s="42">
        <v>38216855.459999993</v>
      </c>
      <c r="H24" s="26"/>
      <c r="I24" s="27"/>
      <c r="J24" s="27">
        <f t="shared" si="0"/>
        <v>0.90775128181131925</v>
      </c>
      <c r="K24" s="27">
        <f t="shared" si="1"/>
        <v>0</v>
      </c>
      <c r="L24" s="28">
        <f t="shared" si="2"/>
        <v>5209883.5400000066</v>
      </c>
    </row>
    <row r="25" spans="2:12" ht="20.100000000000001" customHeight="1" x14ac:dyDescent="0.25">
      <c r="B25" s="29" t="s">
        <v>38</v>
      </c>
      <c r="C25" s="45">
        <v>0</v>
      </c>
      <c r="D25" s="45">
        <v>48587410</v>
      </c>
      <c r="E25" s="61">
        <v>46371298</v>
      </c>
      <c r="F25" s="61">
        <v>35669753.960000016</v>
      </c>
      <c r="G25" s="42">
        <v>33532292.769999996</v>
      </c>
      <c r="H25" s="26"/>
      <c r="I25" s="27"/>
      <c r="J25" s="27">
        <f t="shared" si="0"/>
        <v>0.72312603304742507</v>
      </c>
      <c r="K25" s="27">
        <f t="shared" si="1"/>
        <v>0</v>
      </c>
      <c r="L25" s="28">
        <f t="shared" si="2"/>
        <v>15055117.230000004</v>
      </c>
    </row>
    <row r="26" spans="2:12" ht="20.100000000000001" customHeight="1" x14ac:dyDescent="0.25">
      <c r="B26" s="29" t="s">
        <v>39</v>
      </c>
      <c r="C26" s="45">
        <v>0</v>
      </c>
      <c r="D26" s="45">
        <v>42502543</v>
      </c>
      <c r="E26" s="61">
        <v>41548891</v>
      </c>
      <c r="F26" s="61">
        <v>39224135.570000008</v>
      </c>
      <c r="G26" s="42">
        <v>38802448.490000002</v>
      </c>
      <c r="H26" s="26"/>
      <c r="I26" s="27"/>
      <c r="J26" s="27">
        <f t="shared" si="0"/>
        <v>0.93389853630509667</v>
      </c>
      <c r="K26" s="27">
        <f t="shared" si="1"/>
        <v>0</v>
      </c>
      <c r="L26" s="28">
        <f t="shared" si="2"/>
        <v>3700094.5099999979</v>
      </c>
    </row>
    <row r="27" spans="2:12" ht="20.100000000000001" customHeight="1" x14ac:dyDescent="0.25">
      <c r="B27" s="29" t="s">
        <v>40</v>
      </c>
      <c r="C27" s="45">
        <v>0</v>
      </c>
      <c r="D27" s="45">
        <v>10529897</v>
      </c>
      <c r="E27" s="61">
        <v>10529896</v>
      </c>
      <c r="F27" s="61">
        <v>9837932.6900000032</v>
      </c>
      <c r="G27" s="42">
        <v>9696521.4600000028</v>
      </c>
      <c r="H27" s="26"/>
      <c r="I27" s="27"/>
      <c r="J27" s="27">
        <f t="shared" si="0"/>
        <v>0.92085633704264536</v>
      </c>
      <c r="K27" s="27">
        <f t="shared" si="1"/>
        <v>0</v>
      </c>
      <c r="L27" s="28">
        <f t="shared" si="2"/>
        <v>833375.53999999724</v>
      </c>
    </row>
    <row r="28" spans="2:12" ht="20.100000000000001" customHeight="1" x14ac:dyDescent="0.25">
      <c r="B28" s="29" t="s">
        <v>41</v>
      </c>
      <c r="C28" s="45">
        <v>0</v>
      </c>
      <c r="D28" s="45">
        <v>8325487</v>
      </c>
      <c r="E28" s="61">
        <v>8325487</v>
      </c>
      <c r="F28" s="61">
        <v>8217061.1200000001</v>
      </c>
      <c r="G28" s="42">
        <v>8114215.8399999999</v>
      </c>
      <c r="H28" s="26"/>
      <c r="I28" s="27"/>
      <c r="J28" s="27">
        <f t="shared" si="0"/>
        <v>0.97462356736608924</v>
      </c>
      <c r="K28" s="27">
        <f t="shared" si="1"/>
        <v>0</v>
      </c>
      <c r="L28" s="28">
        <f t="shared" si="2"/>
        <v>211271.16000000015</v>
      </c>
    </row>
    <row r="29" spans="2:12" ht="20.100000000000001" customHeight="1" x14ac:dyDescent="0.25">
      <c r="B29" s="29" t="s">
        <v>42</v>
      </c>
      <c r="C29" s="45">
        <v>0</v>
      </c>
      <c r="D29" s="45">
        <v>6082035</v>
      </c>
      <c r="E29" s="61">
        <v>6082035</v>
      </c>
      <c r="F29" s="61">
        <v>5093573.5300000012</v>
      </c>
      <c r="G29" s="42">
        <v>5031573.4700000007</v>
      </c>
      <c r="H29" s="26"/>
      <c r="I29" s="27"/>
      <c r="J29" s="27">
        <f t="shared" si="0"/>
        <v>0.82728453058885731</v>
      </c>
      <c r="K29" s="27">
        <f t="shared" si="1"/>
        <v>0</v>
      </c>
      <c r="L29" s="28">
        <f t="shared" si="2"/>
        <v>1050461.5299999993</v>
      </c>
    </row>
    <row r="30" spans="2:12" ht="20.100000000000001" customHeight="1" x14ac:dyDescent="0.25">
      <c r="B30" s="29" t="s">
        <v>43</v>
      </c>
      <c r="C30" s="45">
        <v>0</v>
      </c>
      <c r="D30" s="45">
        <v>5794168</v>
      </c>
      <c r="E30" s="61">
        <v>5794168</v>
      </c>
      <c r="F30" s="61">
        <v>3846833.5300000003</v>
      </c>
      <c r="G30" s="42">
        <v>3825048.79</v>
      </c>
      <c r="H30" s="26"/>
      <c r="I30" s="27"/>
      <c r="J30" s="27">
        <f t="shared" si="0"/>
        <v>0.66015496789185268</v>
      </c>
      <c r="K30" s="27">
        <f t="shared" si="1"/>
        <v>0</v>
      </c>
      <c r="L30" s="28">
        <f t="shared" si="2"/>
        <v>1969119.21</v>
      </c>
    </row>
    <row r="31" spans="2:12" ht="20.100000000000001" customHeight="1" x14ac:dyDescent="0.25">
      <c r="B31" s="29" t="s">
        <v>44</v>
      </c>
      <c r="C31" s="45">
        <v>0</v>
      </c>
      <c r="D31" s="45">
        <v>16579299</v>
      </c>
      <c r="E31" s="61">
        <v>16527885</v>
      </c>
      <c r="F31" s="61">
        <v>16237088.199999996</v>
      </c>
      <c r="G31" s="42">
        <v>16237088.199999997</v>
      </c>
      <c r="H31" s="26"/>
      <c r="I31" s="27"/>
      <c r="J31" s="27">
        <f t="shared" si="0"/>
        <v>0.98240568590597022</v>
      </c>
      <c r="K31" s="27">
        <f t="shared" si="1"/>
        <v>0</v>
      </c>
      <c r="L31" s="28">
        <f t="shared" si="2"/>
        <v>342210.80000000261</v>
      </c>
    </row>
    <row r="32" spans="2:12" ht="20.100000000000001" customHeight="1" x14ac:dyDescent="0.25">
      <c r="B32" s="29" t="s">
        <v>45</v>
      </c>
      <c r="C32" s="45">
        <v>0</v>
      </c>
      <c r="D32" s="45">
        <v>8722294</v>
      </c>
      <c r="E32" s="61">
        <v>8722294</v>
      </c>
      <c r="F32" s="61">
        <v>7836088.0099999998</v>
      </c>
      <c r="G32" s="42">
        <v>7733375.4499999993</v>
      </c>
      <c r="H32" s="26"/>
      <c r="I32" s="27"/>
      <c r="J32" s="27">
        <f t="shared" si="0"/>
        <v>0.88662173620838725</v>
      </c>
      <c r="K32" s="27">
        <f t="shared" si="1"/>
        <v>0</v>
      </c>
      <c r="L32" s="28">
        <f t="shared" si="2"/>
        <v>988918.55000000075</v>
      </c>
    </row>
    <row r="33" spans="2:12" ht="20.100000000000001" customHeight="1" x14ac:dyDescent="0.25">
      <c r="B33" s="29" t="s">
        <v>46</v>
      </c>
      <c r="C33" s="45">
        <v>0</v>
      </c>
      <c r="D33" s="45">
        <v>3973771</v>
      </c>
      <c r="E33" s="61">
        <v>3784597</v>
      </c>
      <c r="F33" s="61">
        <v>3735984.9999999995</v>
      </c>
      <c r="G33" s="42">
        <v>3717784.9999999995</v>
      </c>
      <c r="H33" s="26"/>
      <c r="I33" s="27"/>
      <c r="J33" s="27">
        <f t="shared" si="0"/>
        <v>0.98234633700761254</v>
      </c>
      <c r="K33" s="27">
        <f t="shared" si="1"/>
        <v>0</v>
      </c>
      <c r="L33" s="28">
        <f t="shared" si="2"/>
        <v>255986.00000000047</v>
      </c>
    </row>
    <row r="34" spans="2:12" ht="20.100000000000001" customHeight="1" x14ac:dyDescent="0.25">
      <c r="B34" s="29" t="s">
        <v>47</v>
      </c>
      <c r="C34" s="45">
        <v>0</v>
      </c>
      <c r="D34" s="45">
        <v>11849618</v>
      </c>
      <c r="E34" s="61">
        <v>11845999</v>
      </c>
      <c r="F34" s="61">
        <v>11361051.399999995</v>
      </c>
      <c r="G34" s="42">
        <v>11348751.399999993</v>
      </c>
      <c r="H34" s="26"/>
      <c r="I34" s="27"/>
      <c r="J34" s="27">
        <f t="shared" si="0"/>
        <v>0.9580240045605265</v>
      </c>
      <c r="K34" s="27">
        <f t="shared" si="1"/>
        <v>0</v>
      </c>
      <c r="L34" s="28">
        <f t="shared" si="2"/>
        <v>500866.60000000708</v>
      </c>
    </row>
    <row r="35" spans="2:12" ht="20.100000000000001" customHeight="1" x14ac:dyDescent="0.25">
      <c r="B35" s="29" t="s">
        <v>48</v>
      </c>
      <c r="C35" s="45">
        <v>0</v>
      </c>
      <c r="D35" s="45">
        <v>7084268</v>
      </c>
      <c r="E35" s="61">
        <v>7022101</v>
      </c>
      <c r="F35" s="61">
        <v>6156172.4899999984</v>
      </c>
      <c r="G35" s="42">
        <v>5973762.1899999995</v>
      </c>
      <c r="H35" s="26"/>
      <c r="I35" s="27"/>
      <c r="J35" s="27">
        <f t="shared" si="0"/>
        <v>0.85070866824615587</v>
      </c>
      <c r="K35" s="27">
        <f t="shared" si="1"/>
        <v>0</v>
      </c>
      <c r="L35" s="28">
        <f t="shared" si="2"/>
        <v>1110505.8100000005</v>
      </c>
    </row>
    <row r="36" spans="2:12" ht="20.100000000000001" customHeight="1" x14ac:dyDescent="0.25">
      <c r="B36" s="29" t="s">
        <v>49</v>
      </c>
      <c r="C36" s="45">
        <v>0</v>
      </c>
      <c r="D36" s="45">
        <v>1354800</v>
      </c>
      <c r="E36" s="61">
        <v>1354800</v>
      </c>
      <c r="F36" s="61">
        <v>482978</v>
      </c>
      <c r="G36" s="42">
        <v>419153</v>
      </c>
      <c r="H36" s="26"/>
      <c r="I36" s="27"/>
      <c r="J36" s="27">
        <f t="shared" si="0"/>
        <v>0.30938367286684382</v>
      </c>
      <c r="K36" s="27">
        <f t="shared" si="1"/>
        <v>0</v>
      </c>
      <c r="L36" s="28">
        <f t="shared" si="2"/>
        <v>935647</v>
      </c>
    </row>
    <row r="37" spans="2:12" ht="20.100000000000001" customHeight="1" x14ac:dyDescent="0.25">
      <c r="B37" s="29" t="s">
        <v>51</v>
      </c>
      <c r="C37" s="45">
        <v>0</v>
      </c>
      <c r="D37" s="45">
        <v>60832202</v>
      </c>
      <c r="E37" s="61">
        <v>57271163</v>
      </c>
      <c r="F37" s="61">
        <v>56054744.169999979</v>
      </c>
      <c r="G37" s="42">
        <v>55699320.619999997</v>
      </c>
      <c r="H37" s="26"/>
      <c r="I37" s="27"/>
      <c r="J37" s="27">
        <f t="shared" si="0"/>
        <v>0.97255438343377099</v>
      </c>
      <c r="K37" s="27">
        <f t="shared" si="1"/>
        <v>0</v>
      </c>
      <c r="L37" s="28">
        <f t="shared" si="2"/>
        <v>5132881.3800000027</v>
      </c>
    </row>
    <row r="38" spans="2:12" ht="20.100000000000001" customHeight="1" x14ac:dyDescent="0.25">
      <c r="B38" s="29" t="s">
        <v>52</v>
      </c>
      <c r="C38" s="45">
        <v>0</v>
      </c>
      <c r="D38" s="45">
        <v>4818692</v>
      </c>
      <c r="E38" s="61">
        <v>4818692</v>
      </c>
      <c r="F38" s="61">
        <v>4635511.68</v>
      </c>
      <c r="G38" s="42">
        <v>4621106.91</v>
      </c>
      <c r="H38" s="26"/>
      <c r="I38" s="27"/>
      <c r="J38" s="27">
        <f t="shared" ref="J38:J40" si="3">IF(ISERROR(+G38/E38)=TRUE,0,++G38/E38)</f>
        <v>0.95899611554338815</v>
      </c>
      <c r="K38" s="27">
        <f t="shared" ref="K38:K40" si="4">IF(ISERROR(+H38/E38)=TRUE,0,++H38/E38)</f>
        <v>0</v>
      </c>
      <c r="L38" s="28">
        <f t="shared" ref="L38:L40" si="5">+D38-G38</f>
        <v>197585.08999999985</v>
      </c>
    </row>
    <row r="39" spans="2:12" ht="20.100000000000001" customHeight="1" x14ac:dyDescent="0.25">
      <c r="B39" s="29" t="s">
        <v>53</v>
      </c>
      <c r="C39" s="45">
        <v>0</v>
      </c>
      <c r="D39" s="45">
        <v>23864210</v>
      </c>
      <c r="E39" s="61">
        <v>23864210</v>
      </c>
      <c r="F39" s="61">
        <v>22941717.290000007</v>
      </c>
      <c r="G39" s="42">
        <v>22854926.360000007</v>
      </c>
      <c r="H39" s="26"/>
      <c r="I39" s="27"/>
      <c r="J39" s="27">
        <f t="shared" si="3"/>
        <v>0.95770722600915792</v>
      </c>
      <c r="K39" s="27">
        <f t="shared" si="4"/>
        <v>0</v>
      </c>
      <c r="L39" s="28">
        <f t="shared" si="5"/>
        <v>1009283.6399999931</v>
      </c>
    </row>
    <row r="40" spans="2:12" ht="20.100000000000001" customHeight="1" x14ac:dyDescent="0.25">
      <c r="B40" s="29" t="s">
        <v>54</v>
      </c>
      <c r="C40" s="45">
        <v>0</v>
      </c>
      <c r="D40" s="45">
        <v>30956617</v>
      </c>
      <c r="E40" s="61">
        <v>30956617</v>
      </c>
      <c r="F40" s="61">
        <v>27621105.490000002</v>
      </c>
      <c r="G40" s="42">
        <v>24825482.390000001</v>
      </c>
      <c r="H40" s="26"/>
      <c r="I40" s="27"/>
      <c r="J40" s="27">
        <f t="shared" si="3"/>
        <v>0.80194429481748608</v>
      </c>
      <c r="K40" s="27">
        <f t="shared" si="4"/>
        <v>0</v>
      </c>
      <c r="L40" s="28">
        <f t="shared" si="5"/>
        <v>6131134.6099999994</v>
      </c>
    </row>
    <row r="41" spans="2:12" ht="20.100000000000001" customHeight="1" x14ac:dyDescent="0.25">
      <c r="B41" s="29" t="s">
        <v>55</v>
      </c>
      <c r="C41" s="45">
        <v>0</v>
      </c>
      <c r="D41" s="45">
        <v>32425081</v>
      </c>
      <c r="E41" s="61">
        <v>32397081</v>
      </c>
      <c r="F41" s="61">
        <v>28357473.66</v>
      </c>
      <c r="G41" s="42">
        <v>28301913.940000001</v>
      </c>
      <c r="H41" s="26"/>
      <c r="I41" s="27"/>
      <c r="J41" s="27">
        <f t="shared" si="0"/>
        <v>0.87359456674507197</v>
      </c>
      <c r="K41" s="27">
        <f t="shared" si="1"/>
        <v>0</v>
      </c>
      <c r="L41" s="28">
        <f t="shared" si="2"/>
        <v>4123167.0599999987</v>
      </c>
    </row>
    <row r="42" spans="2:12" ht="20.100000000000001" customHeight="1" x14ac:dyDescent="0.25">
      <c r="B42" s="29" t="s">
        <v>56</v>
      </c>
      <c r="C42" s="45">
        <v>0</v>
      </c>
      <c r="D42" s="45">
        <v>23533352</v>
      </c>
      <c r="E42" s="61">
        <v>22417291</v>
      </c>
      <c r="F42" s="61">
        <v>18751056.119999997</v>
      </c>
      <c r="G42" s="42">
        <v>17653994.170000002</v>
      </c>
      <c r="H42" s="26"/>
      <c r="I42" s="27"/>
      <c r="J42" s="27">
        <f t="shared" si="0"/>
        <v>0.78751684001425515</v>
      </c>
      <c r="K42" s="27">
        <f t="shared" si="1"/>
        <v>0</v>
      </c>
      <c r="L42" s="28">
        <f t="shared" si="2"/>
        <v>5879357.8299999982</v>
      </c>
    </row>
    <row r="43" spans="2:12" ht="20.100000000000001" customHeight="1" x14ac:dyDescent="0.25">
      <c r="B43" s="29" t="s">
        <v>57</v>
      </c>
      <c r="C43" s="45">
        <v>0</v>
      </c>
      <c r="D43" s="45">
        <v>14056977</v>
      </c>
      <c r="E43" s="61">
        <v>13058204</v>
      </c>
      <c r="F43" s="61">
        <v>10458017.140000001</v>
      </c>
      <c r="G43" s="42">
        <v>10094652.789999999</v>
      </c>
      <c r="H43" s="26"/>
      <c r="I43" s="27"/>
      <c r="J43" s="27">
        <f t="shared" si="0"/>
        <v>0.77305062702344052</v>
      </c>
      <c r="K43" s="27">
        <f t="shared" si="1"/>
        <v>0</v>
      </c>
      <c r="L43" s="28">
        <f t="shared" si="2"/>
        <v>3962324.2100000009</v>
      </c>
    </row>
    <row r="44" spans="2:12" ht="20.100000000000001" customHeight="1" x14ac:dyDescent="0.25">
      <c r="B44" s="29" t="s">
        <v>58</v>
      </c>
      <c r="C44" s="45">
        <v>0</v>
      </c>
      <c r="D44" s="45">
        <v>2904245</v>
      </c>
      <c r="E44" s="61">
        <v>2904245</v>
      </c>
      <c r="F44" s="61">
        <v>2820622.14</v>
      </c>
      <c r="G44" s="42">
        <v>2820620.68</v>
      </c>
      <c r="H44" s="26"/>
      <c r="I44" s="27"/>
      <c r="J44" s="27">
        <f t="shared" si="0"/>
        <v>0.97120617578751112</v>
      </c>
      <c r="K44" s="27">
        <f t="shared" si="1"/>
        <v>0</v>
      </c>
      <c r="L44" s="28">
        <f t="shared" si="2"/>
        <v>83624.319999999832</v>
      </c>
    </row>
    <row r="45" spans="2:12" ht="23.25" customHeight="1" x14ac:dyDescent="0.25">
      <c r="B45" s="52" t="s">
        <v>4</v>
      </c>
      <c r="C45" s="65">
        <f t="shared" ref="C45:H45" si="6">SUM(C13:C44)</f>
        <v>0</v>
      </c>
      <c r="D45" s="65">
        <f t="shared" si="6"/>
        <v>627980040</v>
      </c>
      <c r="E45" s="65">
        <f t="shared" si="6"/>
        <v>615003434</v>
      </c>
      <c r="F45" s="65">
        <f t="shared" si="6"/>
        <v>552004571.20999992</v>
      </c>
      <c r="G45" s="65">
        <f t="shared" si="6"/>
        <v>540872986.8599999</v>
      </c>
      <c r="H45" s="53">
        <f t="shared" si="6"/>
        <v>0</v>
      </c>
      <c r="I45" s="54">
        <f>IF(ISERROR(+#REF!/E45)=TRUE,0,++#REF!/E45)</f>
        <v>0</v>
      </c>
      <c r="J45" s="54">
        <f>IF(ISERROR(+G45/E45)=TRUE,0,++G45/E45)</f>
        <v>0.87946336062247077</v>
      </c>
      <c r="K45" s="54">
        <f>IF(ISERROR(+H45/E45)=TRUE,0,++H45/E45)</f>
        <v>0</v>
      </c>
      <c r="L45" s="55">
        <f>SUM(L13:L44)</f>
        <v>87107053.139999986</v>
      </c>
    </row>
    <row r="46" spans="2:12" x14ac:dyDescent="0.2">
      <c r="B46" s="11" t="s">
        <v>61</v>
      </c>
    </row>
    <row r="49" spans="2:11" s="22" customFormat="1" x14ac:dyDescent="0.25">
      <c r="K49" s="23"/>
    </row>
    <row r="50" spans="2:11" s="22" customFormat="1" x14ac:dyDescent="0.25">
      <c r="C50" s="22">
        <v>1000000</v>
      </c>
      <c r="K50" s="23"/>
    </row>
    <row r="51" spans="2:11" s="22" customFormat="1" ht="45" x14ac:dyDescent="0.25">
      <c r="B51" s="30" t="s">
        <v>23</v>
      </c>
      <c r="C51" s="30" t="s">
        <v>3</v>
      </c>
      <c r="D51" s="30" t="s">
        <v>2</v>
      </c>
      <c r="E51" s="31" t="s">
        <v>18</v>
      </c>
      <c r="F51" s="31" t="s">
        <v>19</v>
      </c>
      <c r="G51" s="31" t="str">
        <f>MID(G11,1,25)</f>
        <v>DEVENGADO
A DICIEMBRE
(4)</v>
      </c>
      <c r="K51" s="23"/>
    </row>
    <row r="52" spans="2:11" s="22" customFormat="1" x14ac:dyDescent="0.25">
      <c r="B52" s="22" t="s">
        <v>24</v>
      </c>
      <c r="C52" s="66">
        <f>+C45/$C$50</f>
        <v>0</v>
      </c>
      <c r="D52" s="40">
        <f>+D45/$C$50</f>
        <v>627.98004000000003</v>
      </c>
      <c r="E52" s="40">
        <f>+E45/$C$50</f>
        <v>615.00343399999997</v>
      </c>
      <c r="F52" s="40">
        <f>+F45/$C$50</f>
        <v>552.00457120999988</v>
      </c>
      <c r="G52" s="40">
        <f>+G45/$C$50</f>
        <v>540.87298685999986</v>
      </c>
      <c r="H52" s="22">
        <v>1373981</v>
      </c>
      <c r="K52" s="23"/>
    </row>
    <row r="53" spans="2:11" s="22" customFormat="1" x14ac:dyDescent="0.25">
      <c r="C53" s="40"/>
      <c r="D53" s="40"/>
      <c r="E53" s="40"/>
      <c r="F53" s="40"/>
      <c r="G53" s="40"/>
      <c r="H53" s="22">
        <v>5072</v>
      </c>
      <c r="K53" s="23"/>
    </row>
    <row r="54" spans="2:11" s="22" customFormat="1" x14ac:dyDescent="0.25">
      <c r="C54" s="40"/>
      <c r="D54" s="40"/>
      <c r="E54" s="40"/>
      <c r="F54" s="40"/>
      <c r="G54" s="40"/>
      <c r="H54" s="22">
        <v>3078714.9799999995</v>
      </c>
      <c r="K54" s="23"/>
    </row>
    <row r="55" spans="2:11" s="22" customFormat="1" x14ac:dyDescent="0.25">
      <c r="C55" s="40"/>
      <c r="D55" s="40"/>
      <c r="E55" s="40"/>
      <c r="F55" s="40"/>
      <c r="G55" s="40"/>
      <c r="H55" s="22">
        <v>0</v>
      </c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  <pageSetUpPr fitToPage="1"/>
  </sheetPr>
  <dimension ref="A1:M31"/>
  <sheetViews>
    <sheetView showGridLines="0" tabSelected="1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ht="15" customHeigh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48" customFormat="1" ht="15" customHeight="1" x14ac:dyDescent="0.25">
      <c r="A3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13" s="48" customFormat="1" ht="15" customHeight="1" x14ac:dyDescent="0.25">
      <c r="A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8" t="s">
        <v>59</v>
      </c>
      <c r="C6" s="78"/>
      <c r="D6" s="78"/>
      <c r="E6" s="78"/>
      <c r="F6" s="78"/>
      <c r="G6" s="78"/>
      <c r="H6" s="78"/>
      <c r="I6" s="78"/>
      <c r="J6" s="78"/>
      <c r="K6" s="78"/>
      <c r="L6" s="78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5" t="s">
        <v>20</v>
      </c>
      <c r="C11" s="84" t="s">
        <v>0</v>
      </c>
      <c r="D11" s="84"/>
      <c r="E11" s="82" t="s">
        <v>8</v>
      </c>
      <c r="F11" s="82" t="s">
        <v>22</v>
      </c>
      <c r="G11" s="82" t="s">
        <v>60</v>
      </c>
      <c r="H11" s="82" t="s">
        <v>15</v>
      </c>
      <c r="I11" s="88" t="s">
        <v>17</v>
      </c>
      <c r="J11" s="88"/>
      <c r="K11" s="88"/>
      <c r="L11" s="80" t="s">
        <v>16</v>
      </c>
    </row>
    <row r="12" spans="1:13" s="5" customFormat="1" ht="46.5" customHeight="1" x14ac:dyDescent="0.25">
      <c r="B12" s="86"/>
      <c r="C12" s="50" t="s">
        <v>3</v>
      </c>
      <c r="D12" s="50" t="s">
        <v>2</v>
      </c>
      <c r="E12" s="83"/>
      <c r="F12" s="83"/>
      <c r="G12" s="83"/>
      <c r="H12" s="83"/>
      <c r="I12" s="50" t="s">
        <v>9</v>
      </c>
      <c r="J12" s="50" t="s">
        <v>10</v>
      </c>
      <c r="K12" s="51" t="s">
        <v>11</v>
      </c>
      <c r="L12" s="81"/>
    </row>
    <row r="13" spans="1:13" ht="20.100000000000001" customHeight="1" x14ac:dyDescent="0.25">
      <c r="B13" s="17" t="s">
        <v>54</v>
      </c>
      <c r="C13" s="18">
        <v>0</v>
      </c>
      <c r="D13" s="18">
        <v>959870</v>
      </c>
      <c r="E13" s="76">
        <v>808070</v>
      </c>
      <c r="F13" s="73">
        <v>497383.11</v>
      </c>
      <c r="G13" s="8">
        <v>488883.11</v>
      </c>
      <c r="H13" s="8"/>
      <c r="I13" s="12">
        <f>IF(ISERROR(+#REF!/E13)=TRUE,0,++#REF!/E13)</f>
        <v>0</v>
      </c>
      <c r="J13" s="12">
        <f>IF(ISERROR(+G13/E13)=TRUE,0,++G13/E13)</f>
        <v>0.60500094051257935</v>
      </c>
      <c r="K13" s="12">
        <f>IF(ISERROR(+H13/E13)=TRUE,0,++H13/E13)</f>
        <v>0</v>
      </c>
      <c r="L13" s="14">
        <f>+D13-G13</f>
        <v>470986.89</v>
      </c>
    </row>
    <row r="14" spans="1:13" ht="20.100000000000001" customHeight="1" x14ac:dyDescent="0.25">
      <c r="B14" s="16" t="s">
        <v>55</v>
      </c>
      <c r="C14" s="19">
        <v>0</v>
      </c>
      <c r="D14" s="19">
        <v>314711</v>
      </c>
      <c r="E14" s="59">
        <v>314711</v>
      </c>
      <c r="F14" s="59">
        <v>73933</v>
      </c>
      <c r="G14" s="9">
        <v>73933</v>
      </c>
      <c r="H14" s="9"/>
      <c r="I14" s="13">
        <f>IF(ISERROR(+#REF!/E14)=TRUE,0,++#REF!/E14)</f>
        <v>0</v>
      </c>
      <c r="J14" s="13">
        <f>IF(ISERROR(+G14/E14)=TRUE,0,++G14/E14)</f>
        <v>0.23492346946881423</v>
      </c>
      <c r="K14" s="13">
        <f>IF(ISERROR(+H14/E14)=TRUE,0,++H14/E14)</f>
        <v>0</v>
      </c>
      <c r="L14" s="15">
        <f>+D14-G14</f>
        <v>240778</v>
      </c>
    </row>
    <row r="15" spans="1:13" ht="20.100000000000001" customHeight="1" x14ac:dyDescent="0.25">
      <c r="B15" s="16" t="s">
        <v>56</v>
      </c>
      <c r="C15" s="19">
        <v>0</v>
      </c>
      <c r="D15" s="19">
        <v>946010</v>
      </c>
      <c r="E15" s="59">
        <v>690049</v>
      </c>
      <c r="F15" s="59">
        <v>681774.74</v>
      </c>
      <c r="G15" s="9">
        <v>595607.14000000013</v>
      </c>
      <c r="H15" s="9"/>
      <c r="I15" s="13">
        <f>IF(ISERROR(+#REF!/E15)=TRUE,0,++#REF!/E15)</f>
        <v>0</v>
      </c>
      <c r="J15" s="13">
        <f>IF(ISERROR(+G15/E15)=TRUE,0,++G15/E15)</f>
        <v>0.86313745835440692</v>
      </c>
      <c r="K15" s="13">
        <f>IF(ISERROR(+H15/E15)=TRUE,0,++H15/E15)</f>
        <v>0</v>
      </c>
      <c r="L15" s="15">
        <f>+D15-G15</f>
        <v>350402.85999999987</v>
      </c>
    </row>
    <row r="16" spans="1:13" ht="20.100000000000001" customHeight="1" x14ac:dyDescent="0.25">
      <c r="B16" s="68" t="s">
        <v>57</v>
      </c>
      <c r="C16" s="69">
        <v>0</v>
      </c>
      <c r="D16" s="69">
        <v>641262</v>
      </c>
      <c r="E16" s="74">
        <v>641262</v>
      </c>
      <c r="F16" s="74">
        <v>480524</v>
      </c>
      <c r="G16" s="70">
        <v>474124</v>
      </c>
      <c r="H16" s="70"/>
      <c r="I16" s="71">
        <f>IF(ISERROR(+#REF!/E16)=TRUE,0,++#REF!/E16)</f>
        <v>0</v>
      </c>
      <c r="J16" s="71">
        <f>IF(ISERROR(+G16/E16)=TRUE,0,++G16/E16)</f>
        <v>0.73936082287738869</v>
      </c>
      <c r="K16" s="71">
        <f>IF(ISERROR(+H16/E16)=TRUE,0,++H16/E16)</f>
        <v>0</v>
      </c>
      <c r="L16" s="72">
        <f>+D16-G16</f>
        <v>167138</v>
      </c>
    </row>
    <row r="17" spans="2:12" ht="23.25" customHeight="1" x14ac:dyDescent="0.25">
      <c r="B17" s="52" t="s">
        <v>4</v>
      </c>
      <c r="C17" s="65">
        <f t="shared" ref="C17:H17" si="0">SUM(C13:C16)</f>
        <v>0</v>
      </c>
      <c r="D17" s="65">
        <f t="shared" si="0"/>
        <v>2861853</v>
      </c>
      <c r="E17" s="65">
        <f t="shared" si="0"/>
        <v>2454092</v>
      </c>
      <c r="F17" s="65">
        <f t="shared" si="0"/>
        <v>1733614.85</v>
      </c>
      <c r="G17" s="65">
        <f t="shared" si="0"/>
        <v>1632547.25</v>
      </c>
      <c r="H17" s="53">
        <f t="shared" si="0"/>
        <v>0</v>
      </c>
      <c r="I17" s="54">
        <f>IF(ISERROR(+#REF!/E17)=TRUE,0,++#REF!/E17)</f>
        <v>0</v>
      </c>
      <c r="J17" s="54">
        <f>IF(ISERROR(+G17/E17)=TRUE,0,++G17/E17)</f>
        <v>0.66523473855095894</v>
      </c>
      <c r="K17" s="54">
        <f>IF(ISERROR(+H17/E17)=TRUE,0,++H17/E17)</f>
        <v>0</v>
      </c>
      <c r="L17" s="55">
        <f>SUM(L13:L16)</f>
        <v>1229305.75</v>
      </c>
    </row>
    <row r="18" spans="2:12" x14ac:dyDescent="0.2">
      <c r="B18" s="11" t="s">
        <v>61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30" x14ac:dyDescent="0.25">
      <c r="B23" s="30" t="s">
        <v>23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 DICIEMBRE
(4)</v>
      </c>
      <c r="K23" s="23"/>
    </row>
    <row r="24" spans="2:12" s="22" customFormat="1" x14ac:dyDescent="0.25">
      <c r="B24" s="22" t="s">
        <v>24</v>
      </c>
      <c r="C24" s="66">
        <f>+C17/$C$22</f>
        <v>0</v>
      </c>
      <c r="D24" s="40">
        <f>+D17/$C$22</f>
        <v>2.861853</v>
      </c>
      <c r="E24" s="40">
        <f>+E17/$C$22</f>
        <v>2.4540920000000002</v>
      </c>
      <c r="F24" s="40">
        <f>+F17/$C$22</f>
        <v>1.7336148500000002</v>
      </c>
      <c r="G24" s="40">
        <f>+G17/$C$22</f>
        <v>1.63254725</v>
      </c>
      <c r="H24" s="22">
        <v>1373981</v>
      </c>
      <c r="K24" s="23"/>
    </row>
    <row r="25" spans="2:12" s="22" customFormat="1" x14ac:dyDescent="0.25">
      <c r="C25" s="40"/>
      <c r="D25" s="40"/>
      <c r="E25" s="40"/>
      <c r="F25" s="40"/>
      <c r="G25" s="40"/>
      <c r="H25" s="22">
        <v>5072</v>
      </c>
      <c r="K25" s="23"/>
    </row>
    <row r="26" spans="2:12" s="22" customFormat="1" x14ac:dyDescent="0.25">
      <c r="C26" s="40"/>
      <c r="D26" s="40"/>
      <c r="E26" s="40"/>
      <c r="F26" s="40"/>
      <c r="G26" s="40"/>
      <c r="H26" s="22">
        <v>3078714.9799999995</v>
      </c>
      <c r="K26" s="23"/>
    </row>
    <row r="27" spans="2:12" s="22" customFormat="1" x14ac:dyDescent="0.25">
      <c r="C27" s="40"/>
      <c r="D27" s="40"/>
      <c r="E27" s="40"/>
      <c r="F27" s="40"/>
      <c r="G27" s="40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admin</cp:lastModifiedBy>
  <cp:lastPrinted>2014-05-15T17:44:28Z</cp:lastPrinted>
  <dcterms:created xsi:type="dcterms:W3CDTF">2011-03-09T14:32:28Z</dcterms:created>
  <dcterms:modified xsi:type="dcterms:W3CDTF">2021-02-27T19:01:53Z</dcterms:modified>
</cp:coreProperties>
</file>