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ño 2021\8.- Informacion Portal MINSA - Transparencia\PCA - 2021\1. Enero - 2021\"/>
    </mc:Choice>
  </mc:AlternateContent>
  <xr:revisionPtr revIDLastSave="0" documentId="13_ncr:1_{0204E2A4-3671-4DB4-87EC-C36269AABA4F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O" sheetId="1" r:id="rId1"/>
    <sheet name="RDR" sheetId="4" r:id="rId2"/>
    <sheet name="ROOC" sheetId="5" r:id="rId3"/>
    <sheet name="DYT" sheetId="6" r:id="rId4"/>
    <sheet name="RD" sheetId="7" state="hidden" r:id="rId5"/>
  </sheets>
  <definedNames>
    <definedName name="_xlnm._FilterDatabase" localSheetId="0" hidden="1">RO!$B$11:$L$45</definedName>
    <definedName name="_xlnm.Print_Area" localSheetId="3">DYT!$B$2:$L$47</definedName>
    <definedName name="_xlnm.Print_Area" localSheetId="4">RD!$B$2:$L$19</definedName>
    <definedName name="_xlnm.Print_Area" localSheetId="1">RDR!$B$2:$L$47</definedName>
    <definedName name="_xlnm.Print_Area" localSheetId="0">RO!$B$2:$L$48</definedName>
    <definedName name="_xlnm.Print_Area" localSheetId="2">ROOC!$B$2:$L$47</definedName>
  </definedNames>
  <calcPr calcId="191029"/>
</workbook>
</file>

<file path=xl/calcChain.xml><?xml version="1.0" encoding="utf-8"?>
<calcChain xmlns="http://schemas.openxmlformats.org/spreadsheetml/2006/main">
  <c r="J44" i="1" l="1"/>
  <c r="K44" i="1"/>
  <c r="L39" i="6"/>
  <c r="K39" i="6"/>
  <c r="J39" i="6"/>
  <c r="L21" i="5"/>
  <c r="K21" i="5"/>
  <c r="J21" i="5"/>
  <c r="L20" i="5"/>
  <c r="K20" i="5"/>
  <c r="J20" i="5"/>
  <c r="L19" i="5"/>
  <c r="K19" i="5"/>
  <c r="J19" i="5"/>
  <c r="L18" i="5"/>
  <c r="K18" i="5"/>
  <c r="J18" i="5"/>
  <c r="L17" i="5"/>
  <c r="K17" i="5"/>
  <c r="J17" i="5"/>
  <c r="L16" i="5"/>
  <c r="K16" i="5"/>
  <c r="J16" i="5"/>
  <c r="L15" i="5"/>
  <c r="K15" i="5"/>
  <c r="J15" i="5"/>
  <c r="L40" i="5"/>
  <c r="K40" i="5"/>
  <c r="J40" i="5"/>
  <c r="L39" i="5"/>
  <c r="K39" i="5"/>
  <c r="J39" i="5"/>
  <c r="L38" i="5"/>
  <c r="K38" i="5"/>
  <c r="J38" i="5"/>
  <c r="L37" i="5"/>
  <c r="K37" i="5"/>
  <c r="J37" i="5"/>
  <c r="L36" i="5"/>
  <c r="K36" i="5"/>
  <c r="J36" i="5"/>
  <c r="L35" i="5"/>
  <c r="K35" i="5"/>
  <c r="J35" i="5"/>
  <c r="L34" i="5"/>
  <c r="K34" i="5"/>
  <c r="J34" i="5"/>
  <c r="L33" i="5"/>
  <c r="K33" i="5"/>
  <c r="J33" i="5"/>
  <c r="L32" i="5"/>
  <c r="K32" i="5"/>
  <c r="J32" i="5"/>
  <c r="L31" i="5"/>
  <c r="K31" i="5"/>
  <c r="J31" i="5"/>
  <c r="L30" i="5"/>
  <c r="K30" i="5"/>
  <c r="J30" i="5"/>
  <c r="L29" i="5"/>
  <c r="K29" i="5"/>
  <c r="J29" i="5"/>
  <c r="L28" i="5"/>
  <c r="K28" i="5"/>
  <c r="J28" i="5"/>
  <c r="L27" i="5"/>
  <c r="K27" i="5"/>
  <c r="J27" i="5"/>
  <c r="L26" i="5"/>
  <c r="K26" i="5"/>
  <c r="J26" i="5"/>
  <c r="L25" i="5"/>
  <c r="K25" i="5"/>
  <c r="J25" i="5"/>
  <c r="L24" i="5"/>
  <c r="K24" i="5"/>
  <c r="J24" i="5"/>
  <c r="L23" i="5"/>
  <c r="K23" i="5"/>
  <c r="J23" i="5"/>
  <c r="L22" i="5"/>
  <c r="K22" i="5"/>
  <c r="J22" i="5"/>
  <c r="L14" i="5"/>
  <c r="K14" i="5"/>
  <c r="J14" i="5"/>
  <c r="E46" i="1"/>
  <c r="C45" i="6" l="1"/>
  <c r="D45" i="6"/>
  <c r="J37" i="6" l="1"/>
  <c r="G23" i="7" l="1"/>
  <c r="G51" i="6"/>
  <c r="G51" i="5"/>
  <c r="G51" i="4"/>
  <c r="G52" i="1"/>
  <c r="K36" i="6" l="1"/>
  <c r="J36" i="6" l="1"/>
  <c r="L36" i="6"/>
  <c r="L40" i="6" l="1"/>
  <c r="K40" i="6"/>
  <c r="J40" i="6"/>
  <c r="L38" i="6"/>
  <c r="K38" i="6"/>
  <c r="J38" i="6"/>
  <c r="L37" i="6"/>
  <c r="K37" i="6"/>
  <c r="C52" i="6"/>
  <c r="D52" i="6"/>
  <c r="G45" i="5" l="1"/>
  <c r="G52" i="5" s="1"/>
  <c r="F45" i="5"/>
  <c r="F52" i="5" s="1"/>
  <c r="E45" i="5"/>
  <c r="E52" i="5" s="1"/>
  <c r="D45" i="5"/>
  <c r="D52" i="5" s="1"/>
  <c r="C45" i="5"/>
  <c r="C52" i="5" s="1"/>
  <c r="G45" i="6" l="1"/>
  <c r="G52" i="6" s="1"/>
  <c r="F45" i="6"/>
  <c r="F52" i="6" s="1"/>
  <c r="E45" i="6"/>
  <c r="E52" i="6" s="1"/>
  <c r="L44" i="5" l="1"/>
  <c r="K44" i="5"/>
  <c r="J44" i="5"/>
  <c r="L43" i="5"/>
  <c r="K43" i="5"/>
  <c r="J43" i="5"/>
  <c r="L42" i="5"/>
  <c r="K42" i="5"/>
  <c r="J42" i="5"/>
  <c r="L41" i="5"/>
  <c r="K41" i="5"/>
  <c r="J41" i="5"/>
  <c r="L44" i="6" l="1"/>
  <c r="K44" i="6"/>
  <c r="J44" i="6"/>
  <c r="L43" i="6"/>
  <c r="K43" i="6"/>
  <c r="J43" i="6"/>
  <c r="L42" i="6"/>
  <c r="K42" i="6"/>
  <c r="J42" i="6"/>
  <c r="L41" i="6"/>
  <c r="K41" i="6"/>
  <c r="J41" i="6"/>
  <c r="L35" i="6"/>
  <c r="K35" i="6"/>
  <c r="J35" i="6"/>
  <c r="L34" i="6"/>
  <c r="K34" i="6"/>
  <c r="J34" i="6"/>
  <c r="L33" i="6"/>
  <c r="K33" i="6"/>
  <c r="J33" i="6"/>
  <c r="L32" i="6"/>
  <c r="K32" i="6"/>
  <c r="J32" i="6"/>
  <c r="L31" i="6"/>
  <c r="K31" i="6"/>
  <c r="J31" i="6"/>
  <c r="L30" i="6"/>
  <c r="K30" i="6"/>
  <c r="J30" i="6"/>
  <c r="L29" i="6"/>
  <c r="K29" i="6"/>
  <c r="J29" i="6"/>
  <c r="L28" i="6"/>
  <c r="K28" i="6"/>
  <c r="J28" i="6"/>
  <c r="L27" i="6"/>
  <c r="K27" i="6"/>
  <c r="J27" i="6"/>
  <c r="L26" i="6"/>
  <c r="K26" i="6"/>
  <c r="J26" i="6"/>
  <c r="L25" i="6"/>
  <c r="K25" i="6"/>
  <c r="J25" i="6"/>
  <c r="L24" i="6"/>
  <c r="K24" i="6"/>
  <c r="J24" i="6"/>
  <c r="L23" i="6"/>
  <c r="K23" i="6"/>
  <c r="J23" i="6"/>
  <c r="L22" i="6"/>
  <c r="K22" i="6"/>
  <c r="J22" i="6"/>
  <c r="L21" i="6"/>
  <c r="K21" i="6"/>
  <c r="J21" i="6"/>
  <c r="L20" i="6"/>
  <c r="K20" i="6"/>
  <c r="J20" i="6"/>
  <c r="L19" i="6"/>
  <c r="K19" i="6"/>
  <c r="J19" i="6"/>
  <c r="L18" i="6"/>
  <c r="K18" i="6"/>
  <c r="J18" i="6"/>
  <c r="L17" i="6"/>
  <c r="K17" i="6"/>
  <c r="J17" i="6"/>
  <c r="L16" i="6"/>
  <c r="K16" i="6"/>
  <c r="J16" i="6"/>
  <c r="L15" i="6"/>
  <c r="K15" i="6"/>
  <c r="J15" i="6"/>
  <c r="L14" i="6"/>
  <c r="K14" i="6"/>
  <c r="J14" i="6"/>
  <c r="L44" i="4" l="1"/>
  <c r="K44" i="4"/>
  <c r="J44" i="4"/>
  <c r="L43" i="4"/>
  <c r="K43" i="4"/>
  <c r="J43" i="4"/>
  <c r="L42" i="4"/>
  <c r="K42" i="4"/>
  <c r="J42" i="4"/>
  <c r="L41" i="4"/>
  <c r="K41" i="4"/>
  <c r="J41" i="4"/>
  <c r="L40" i="4"/>
  <c r="K40" i="4"/>
  <c r="J40" i="4"/>
  <c r="L39" i="4"/>
  <c r="K39" i="4"/>
  <c r="J39" i="4"/>
  <c r="L38" i="4"/>
  <c r="K38" i="4"/>
  <c r="J38" i="4"/>
  <c r="L37" i="4"/>
  <c r="K37" i="4"/>
  <c r="J37" i="4"/>
  <c r="L36" i="4"/>
  <c r="K36" i="4"/>
  <c r="J36" i="4"/>
  <c r="L35" i="4"/>
  <c r="K35" i="4"/>
  <c r="J35" i="4"/>
  <c r="L34" i="4"/>
  <c r="K34" i="4"/>
  <c r="J34" i="4"/>
  <c r="L33" i="4"/>
  <c r="K33" i="4"/>
  <c r="J33" i="4"/>
  <c r="L32" i="4"/>
  <c r="K32" i="4"/>
  <c r="J32" i="4"/>
  <c r="L31" i="4"/>
  <c r="K31" i="4"/>
  <c r="J31" i="4"/>
  <c r="L30" i="4"/>
  <c r="K30" i="4"/>
  <c r="J30" i="4"/>
  <c r="L29" i="4"/>
  <c r="K29" i="4"/>
  <c r="J29" i="4"/>
  <c r="L28" i="4"/>
  <c r="K28" i="4"/>
  <c r="J28" i="4"/>
  <c r="L27" i="4"/>
  <c r="K27" i="4"/>
  <c r="J27" i="4"/>
  <c r="L26" i="4"/>
  <c r="K26" i="4"/>
  <c r="J26" i="4"/>
  <c r="L25" i="4"/>
  <c r="K25" i="4"/>
  <c r="J25" i="4"/>
  <c r="L24" i="4"/>
  <c r="K24" i="4"/>
  <c r="J24" i="4"/>
  <c r="L23" i="4"/>
  <c r="K23" i="4"/>
  <c r="J23" i="4"/>
  <c r="L22" i="4"/>
  <c r="K22" i="4"/>
  <c r="J22" i="4"/>
  <c r="L21" i="4"/>
  <c r="K21" i="4"/>
  <c r="J21" i="4"/>
  <c r="L20" i="4"/>
  <c r="K20" i="4"/>
  <c r="J20" i="4"/>
  <c r="L19" i="4"/>
  <c r="K19" i="4"/>
  <c r="J19" i="4"/>
  <c r="L18" i="4"/>
  <c r="K18" i="4"/>
  <c r="J18" i="4"/>
  <c r="L17" i="4"/>
  <c r="K17" i="4"/>
  <c r="J17" i="4"/>
  <c r="L16" i="4"/>
  <c r="K16" i="4"/>
  <c r="J16" i="4"/>
  <c r="L15" i="4"/>
  <c r="K15" i="4"/>
  <c r="J15" i="4"/>
  <c r="L14" i="4"/>
  <c r="K14" i="4"/>
  <c r="J14" i="4"/>
  <c r="K45" i="1"/>
  <c r="K42" i="1"/>
  <c r="K40" i="1"/>
  <c r="J39" i="1"/>
  <c r="K38" i="1"/>
  <c r="J37" i="1"/>
  <c r="K36" i="1"/>
  <c r="K34" i="1"/>
  <c r="J32" i="1"/>
  <c r="J31" i="1"/>
  <c r="K30" i="1"/>
  <c r="K29" i="1"/>
  <c r="K28" i="1"/>
  <c r="K26" i="1"/>
  <c r="K24" i="1"/>
  <c r="J23" i="1"/>
  <c r="J22" i="1"/>
  <c r="K21" i="1"/>
  <c r="K20" i="1"/>
  <c r="K18" i="1"/>
  <c r="J16" i="1"/>
  <c r="J15" i="1"/>
  <c r="J14" i="1"/>
  <c r="L45" i="1"/>
  <c r="L43" i="1"/>
  <c r="K43" i="1"/>
  <c r="J43" i="1"/>
  <c r="L42" i="1"/>
  <c r="L41" i="1"/>
  <c r="K41" i="1"/>
  <c r="J41" i="1"/>
  <c r="L40" i="1"/>
  <c r="J40" i="1"/>
  <c r="L39" i="1"/>
  <c r="K39" i="1"/>
  <c r="L38" i="1"/>
  <c r="L37" i="1"/>
  <c r="L36" i="1"/>
  <c r="L35" i="1"/>
  <c r="K35" i="1"/>
  <c r="J35" i="1"/>
  <c r="L34" i="1"/>
  <c r="L33" i="1"/>
  <c r="K33" i="1"/>
  <c r="J33" i="1"/>
  <c r="L32" i="1"/>
  <c r="K32" i="1"/>
  <c r="L31" i="1"/>
  <c r="L30" i="1"/>
  <c r="L29" i="1"/>
  <c r="J29" i="1"/>
  <c r="L28" i="1"/>
  <c r="L27" i="1"/>
  <c r="K27" i="1"/>
  <c r="J27" i="1"/>
  <c r="L26" i="1"/>
  <c r="L25" i="1"/>
  <c r="K25" i="1"/>
  <c r="J25" i="1"/>
  <c r="L24" i="1"/>
  <c r="J24" i="1"/>
  <c r="L23" i="1"/>
  <c r="K23" i="1"/>
  <c r="L22" i="1"/>
  <c r="L21" i="1"/>
  <c r="J21" i="1"/>
  <c r="L20" i="1"/>
  <c r="L19" i="1"/>
  <c r="K19" i="1"/>
  <c r="J19" i="1"/>
  <c r="L18" i="1"/>
  <c r="L17" i="1"/>
  <c r="K17" i="1"/>
  <c r="J17" i="1"/>
  <c r="L16" i="1"/>
  <c r="K16" i="1"/>
  <c r="L15" i="1"/>
  <c r="L14" i="1"/>
  <c r="K14" i="1"/>
  <c r="J18" i="1" l="1"/>
  <c r="J26" i="1"/>
  <c r="J34" i="1"/>
  <c r="J42" i="1"/>
  <c r="K22" i="1"/>
  <c r="K31" i="1"/>
  <c r="J38" i="1"/>
  <c r="J30" i="1"/>
  <c r="K15" i="1"/>
  <c r="K37" i="1"/>
  <c r="J20" i="1"/>
  <c r="J28" i="1"/>
  <c r="J36" i="1"/>
  <c r="J45" i="1"/>
  <c r="C46" i="1"/>
  <c r="C53" i="1" s="1"/>
  <c r="D46" i="1"/>
  <c r="D53" i="1" s="1"/>
  <c r="C45" i="4" l="1"/>
  <c r="C52" i="4" s="1"/>
  <c r="G45" i="4" l="1"/>
  <c r="G52" i="4" s="1"/>
  <c r="F45" i="4"/>
  <c r="F52" i="4" s="1"/>
  <c r="D45" i="4"/>
  <c r="D52" i="4" s="1"/>
  <c r="G17" i="7"/>
  <c r="G24" i="7" s="1"/>
  <c r="F17" i="7"/>
  <c r="F24" i="7" s="1"/>
  <c r="E17" i="7"/>
  <c r="E24" i="7" s="1"/>
  <c r="D17" i="7"/>
  <c r="D24" i="7" s="1"/>
  <c r="G46" i="1"/>
  <c r="G53" i="1" s="1"/>
  <c r="F46" i="1"/>
  <c r="F53" i="1" s="1"/>
  <c r="C17" i="7"/>
  <c r="C24" i="7" s="1"/>
  <c r="L16" i="7" l="1"/>
  <c r="L15" i="7"/>
  <c r="L14" i="7"/>
  <c r="L13" i="4"/>
  <c r="L13" i="6"/>
  <c r="L13" i="5"/>
  <c r="L13" i="7"/>
  <c r="L13" i="1"/>
  <c r="E45" i="4"/>
  <c r="E52" i="4" s="1"/>
  <c r="E53" i="1" l="1"/>
  <c r="H17" i="7" l="1"/>
  <c r="K16" i="7"/>
  <c r="J16" i="7"/>
  <c r="I16" i="7"/>
  <c r="K15" i="7"/>
  <c r="J15" i="7"/>
  <c r="I15" i="7"/>
  <c r="K14" i="7"/>
  <c r="J14" i="7"/>
  <c r="I14" i="7"/>
  <c r="L17" i="7"/>
  <c r="K13" i="7"/>
  <c r="J13" i="7"/>
  <c r="I13" i="7"/>
  <c r="H46" i="1"/>
  <c r="I13" i="1"/>
  <c r="H45" i="6"/>
  <c r="K13" i="6"/>
  <c r="J13" i="6"/>
  <c r="I13" i="6"/>
  <c r="H45" i="5"/>
  <c r="K13" i="5"/>
  <c r="J13" i="5"/>
  <c r="I13" i="5"/>
  <c r="H45" i="4"/>
  <c r="I14" i="4"/>
  <c r="K13" i="4"/>
  <c r="J13" i="4"/>
  <c r="I13" i="4"/>
  <c r="K13" i="1"/>
  <c r="J13" i="1"/>
  <c r="L45" i="5" l="1"/>
  <c r="L45" i="6"/>
  <c r="L45" i="4"/>
  <c r="L46" i="1"/>
  <c r="I17" i="7"/>
  <c r="K17" i="7"/>
  <c r="J17" i="7"/>
  <c r="J45" i="6"/>
  <c r="I45" i="6"/>
  <c r="K45" i="6"/>
  <c r="I45" i="5"/>
  <c r="K45" i="5"/>
  <c r="J45" i="5"/>
  <c r="I45" i="4"/>
  <c r="K45" i="4"/>
  <c r="J45" i="4"/>
  <c r="K46" i="1"/>
  <c r="I46" i="1" l="1"/>
  <c r="J46" i="1"/>
</calcChain>
</file>

<file path=xl/sharedStrings.xml><?xml version="1.0" encoding="utf-8"?>
<sst xmlns="http://schemas.openxmlformats.org/spreadsheetml/2006/main" count="259" uniqueCount="96">
  <si>
    <t>PRESUPUESTO</t>
  </si>
  <si>
    <t>PLIEGO 011 MINISTERIO DE SALUD</t>
  </si>
  <si>
    <t>PIM</t>
  </si>
  <si>
    <t>PIA</t>
  </si>
  <si>
    <t>TOTAL PLIEGO &gt;&gt;&gt;&gt;&gt;&gt;&gt;&gt;&gt;&gt;&gt;&gt;&gt;&gt;&gt;&gt;&gt;&gt;</t>
  </si>
  <si>
    <t>SEGÚN FUENTE DE FINANCIAMIENTO 1: RECURSOS ORDINARIOS</t>
  </si>
  <si>
    <t>SEGÚN FUENTE DE FINANCIAMIENTO 2: RECURSOS DIRECTAMENTE RECAUDADOS</t>
  </si>
  <si>
    <t>SEGÚN FUENTE DE FINANCIAMIENTO 4: DONACIONES Y TRANSFERENCIAS</t>
  </si>
  <si>
    <t>PCA
(1)</t>
  </si>
  <si>
    <t>(COM/PCA)
(3/1)</t>
  </si>
  <si>
    <t>(DEV/PCA)
(4/1)</t>
  </si>
  <si>
    <t>(GIR/PCA)
(5/1)</t>
  </si>
  <si>
    <t>SEGÚN FUENTE DE FINANCIAMIENTO 3: RECURSOS POR OPERACIONES OFICIALES DE CREDITO</t>
  </si>
  <si>
    <t xml:space="preserve">PCA
(1) </t>
  </si>
  <si>
    <t>SEGÚN FUENTE DE FINANCIAMIENTO 5: RECURSOS DETERMINADOS</t>
  </si>
  <si>
    <t>GIRO
ENE-SET
(5)</t>
  </si>
  <si>
    <t>SALDO
PIM - DEV</t>
  </si>
  <si>
    <t>INDICADOR</t>
  </si>
  <si>
    <t>PCA</t>
  </si>
  <si>
    <t>COMP. ANUAL</t>
  </si>
  <si>
    <t>UNIDADES EJECUTORAS</t>
  </si>
  <si>
    <t>(EN SOLES)</t>
  </si>
  <si>
    <t>COMPROMETIDO
ANUAL
(2)</t>
  </si>
  <si>
    <t>001  ADMINISTRACION CENTRAL - MINSA</t>
  </si>
  <si>
    <t>005  INSTITUTO NACIONAL DE SALUD MENTAL</t>
  </si>
  <si>
    <t>007  INSTITUTO NACIONAL DE CIENCIAS NEUROLOGICAS</t>
  </si>
  <si>
    <t>008  INSTITUTO NACIONAL DE OFTALMOLOGIA</t>
  </si>
  <si>
    <t>009  INSTITUTO NACIONAL DE REHABILITACION</t>
  </si>
  <si>
    <t>010  INSTITUTO NACIONAL DE SALUD DEL NIÑO</t>
  </si>
  <si>
    <t>011  INSTITUTO NACIONAL MATERNO PERINATAL</t>
  </si>
  <si>
    <t>016  HOSPITAL NACIONAL HIPOLITO UNANUE</t>
  </si>
  <si>
    <t>017  HOSPITAL HERMILIO VALDIZAN</t>
  </si>
  <si>
    <t>020  HOSPITAL SERGIO BERNALES</t>
  </si>
  <si>
    <t>021  HOSPITAL CAYETANO HEREDIA</t>
  </si>
  <si>
    <t>025  HOSPITAL DE APOYO DEPARTAMENTAL MARIA AUXILIADORA</t>
  </si>
  <si>
    <t>027  HOSPITAL NACIONAL ARZOBISPO LOAYZA</t>
  </si>
  <si>
    <t>028  HOSPITAL NACIONAL DOS DE MAYO</t>
  </si>
  <si>
    <t>029  HOSPITAL DE APOYO SANTA ROSA</t>
  </si>
  <si>
    <t>030  HOSPITAL DE EMERGENCIAS CASIMIRO ULLOA</t>
  </si>
  <si>
    <t>031  HOSPITAL DE EMERGENCIAS PEDIATRICAS</t>
  </si>
  <si>
    <t>032  HOSPITAL NACIONAL VICTOR LARCO HERRERA</t>
  </si>
  <si>
    <t>033  HOSPITAL NACIONAL DOCENTE MADRE NIÑO - SAN BARTOLOME</t>
  </si>
  <si>
    <t>036  HOSPITAL CARLOS LANFRANCO LA HOZ</t>
  </si>
  <si>
    <t>042  HOSPITAL "JOSE AGURTO TELLO DE CHOSICA"</t>
  </si>
  <si>
    <t>049  HOSPITAL SAN JUAN DE LURIGANCHO</t>
  </si>
  <si>
    <t>050  HOSPITAL VITARTE</t>
  </si>
  <si>
    <t>124  CENTRO NACIONAL DE ABASTECIMIENTOS DE RECURSOS ESTRATEGICOS DE SALUD</t>
  </si>
  <si>
    <t>125  PROGRAMA NACIONAL DE INVERSIONES EN SALUD</t>
  </si>
  <si>
    <t>139  INSTITUTO NACIONAL DE SALUD DEL NIÑO - SAN BORJA</t>
  </si>
  <si>
    <t>140  HOSPITAL DE HUAYCAN</t>
  </si>
  <si>
    <t>142  HOSPITAL DE EMERGENCIAS VILLA EL SALVADOR</t>
  </si>
  <si>
    <t>143  DIRECCION DE REDES INTEGRADAS DE SALUD LIMA CENTRO</t>
  </si>
  <si>
    <t>144  DIRECCION DE REDES INTEGRADAS DE SALUD LIMA NORTE</t>
  </si>
  <si>
    <t>145  DIRECCION DE REDES INTEGRADAS DE SALUD LIMA SUR</t>
  </si>
  <si>
    <t>146  DIRECCION DE REDES INTEGRADAS DE SALUD LIMA ESTE</t>
  </si>
  <si>
    <t>PLIEGO</t>
  </si>
  <si>
    <t>011 MINISTERIO DE SALUD</t>
  </si>
  <si>
    <t>COMP ANUAL</t>
  </si>
  <si>
    <t>DEVENGADO
AL MES DE ENERO
(4)</t>
  </si>
  <si>
    <t>Fuente: SIAF, Consulta Amigable y Base de Datos al 31 de Enero del 2020</t>
  </si>
  <si>
    <t>EJECUCION PRESUPUESTAL MENSUALIZADA DE GASTOS 
AL MES DE ENERO - 2020</t>
  </si>
  <si>
    <t>EJECUCION PRESUPUESTAL MENSUALIZADA DE GASTOS 
AL MES DE ENERO 2021</t>
  </si>
  <si>
    <t>Fuente: SIAF, Consulta Amigable y Base de Datos al 31 de Enero del 2021</t>
  </si>
  <si>
    <t>148. HOSPITAL EMERGENCIA ATE VITARTE</t>
  </si>
  <si>
    <t>001. ADMINISTRACION CENTRAL - MINSA</t>
  </si>
  <si>
    <t>005. INSTITUTO NACIONAL DE SALUD MENTAL</t>
  </si>
  <si>
    <t>007. INSTITUTO NACIONAL DE CIENCIAS NEUROLOGICAS</t>
  </si>
  <si>
    <t>008. INSTITUTO NACIONAL DE OFTALMOLOGIA</t>
  </si>
  <si>
    <t>009. INSTITUTO NACIONAL DE REHABILITACION</t>
  </si>
  <si>
    <t>010. INSTITUTO NACIONAL DE SALUD DEL NIÑO</t>
  </si>
  <si>
    <t>011. INSTITUTO NACIONAL MATERNO PERINATAL</t>
  </si>
  <si>
    <t>016. HOSPITAL NACIONAL HIPOLITO UNANUE</t>
  </si>
  <si>
    <t>017. HOSPITAL HERMILIO VALDIZAN</t>
  </si>
  <si>
    <t>020. HOSPITAL SERGIO BERNALES</t>
  </si>
  <si>
    <t>021. HOSPITAL CAYETANO HEREDIA</t>
  </si>
  <si>
    <t>025. HOSPITAL DE APOYO DEPARTAMENTAL MARIA AUXILIADORA</t>
  </si>
  <si>
    <t>027. HOSPITAL NACIONAL ARZOBISPO LOAYZA</t>
  </si>
  <si>
    <t>028. HOSPITAL NACIONAL DOS DE MAYO</t>
  </si>
  <si>
    <t>029. HOSPITAL DE APOYO SANTA ROSA</t>
  </si>
  <si>
    <t>030. HOSPITAL DE EMERGENCIAS CASIMIRO ULLOA</t>
  </si>
  <si>
    <t>031. HOSPITAL DE EMERGENCIAS PEDIATRICAS</t>
  </si>
  <si>
    <t>032. HOSPITAL NACIONAL VICTOR LARCO HERRERA</t>
  </si>
  <si>
    <t>033. HOSPITAL NACIONAL DOCENTE MADRE NIÑO - SAN BARTOLOME</t>
  </si>
  <si>
    <t>036. HOSPITAL CARLOS LANFRANCO LA HOZ</t>
  </si>
  <si>
    <t>042. HOSPITAL "JOSE AGURTO TELLO DE CHOSICA"</t>
  </si>
  <si>
    <t>049. HOSPITAL SAN JUAN DE LURIGANCHO</t>
  </si>
  <si>
    <t>050. HOSPITAL VITARTE</t>
  </si>
  <si>
    <t>124. CENTRO NACIONAL DE ABASTECIMIENTOS DE RECURSOS ESTRATEGICOS DE SALUD</t>
  </si>
  <si>
    <t>125. PROGRAMA NACIONAL DE INVERSIONES EN SALUD</t>
  </si>
  <si>
    <t>139. INSTITUTO NACIONAL DE SALUD DEL NIÑO - SAN BORJA</t>
  </si>
  <si>
    <t>140. HOSPITAL DE HUAYCAN</t>
  </si>
  <si>
    <t>142. HOSPITAL DE EMERGENCIAS VILLA EL SALVADOR</t>
  </si>
  <si>
    <t>143. DIRECCION DE REDES INTEGRADAS DE SALUD LIMA CENTRO</t>
  </si>
  <si>
    <t>144. DIRECCION DE REDES INTEGRADAS DE SALUD LIMA NORTE</t>
  </si>
  <si>
    <t>145. DIRECCION DE REDES INTEGRADAS DE SALUD LIMA SUR</t>
  </si>
  <si>
    <t>146. DIRECCION DE REDES INTEGRADAS DE SALUD LIMA ESTE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</si>
</sst>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43" formatCode="_-* #,##0.00_-;\-* #,##0.00_-;_-* &quot;-&quot;??_-;_-@_-"/>
    <numFmt numFmtId="164" formatCode="_ * #,##0_ ;_ * \-#,##0_ ;_ * &quot;-&quot;_ ;_ @_ "/>
    <numFmt numFmtId="165" formatCode="0.0%"/>
    <numFmt numFmtId="166" formatCode="#,##0.0"/>
    <numFmt numFmtId="167" formatCode="0.0"/>
    <numFmt numFmtId="168" formatCode="_ * #,##0.0_ ;_ * \-#,##0.0_ ;_ * &quot;-&quot;??_ ;_ @_ "/>
    <numFmt numFmtId="169" formatCode="_-* #,##0_-;\-* #,##0_-;_-* &quot;-&quot;??_-;_-@_-"/>
  </numFmts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indexed="18"/>
      <name val="Arial Narrow"/>
      <family val="2"/>
    </font>
    <font>
      <b/>
      <sz val="10"/>
      <color indexed="18"/>
      <name val="Arial Narrow"/>
      <family val="2"/>
    </font>
    <font>
      <sz val="11"/>
      <color theme="1"/>
      <name val="Calibri"/>
      <family val="2"/>
      <scheme val="minor"/>
    </font>
    <font>
      <b/>
      <sz val="18"/>
      <color indexed="18"/>
      <name val="Arial Narrow"/>
      <family val="2"/>
    </font>
    <font>
      <b/>
      <sz val="12"/>
      <color theme="1"/>
      <name val="Calibri"/>
      <family val="2"/>
      <scheme val="minor"/>
    </font>
    <font>
      <sz val="10"/>
      <name val="Arial Narrow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Arial Narrow"/>
      <family val="2"/>
    </font>
    <font>
      <sz val="1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5">
    <xf numFmtId="0" fontId="0" fillId="0" borderId="0"/>
    <xf numFmtId="9" fontId="4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4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1" fillId="0" borderId="13" applyNumberFormat="0" applyFill="0" applyAlignment="0" applyProtection="0"/>
    <xf numFmtId="0" fontId="22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43" fontId="26" fillId="0" borderId="0" applyNumberFormat="0" applyFill="0" applyBorder="0" applyAlignment="0" applyProtection="0"/>
  </cellStyleXfs>
  <cellXfs count="89">
    <xf numFmtId="0" fontId="0" fillId="0" borderId="0" xfId="0"/>
    <xf numFmtId="3" fontId="0" fillId="0" borderId="0" xfId="0" applyNumberFormat="1" applyAlignment="1">
      <alignment vertical="center"/>
    </xf>
    <xf numFmtId="3" fontId="2" fillId="0" borderId="0" xfId="0" applyNumberFormat="1" applyFont="1" applyFill="1" applyBorder="1" applyAlignment="1" applyProtection="1"/>
    <xf numFmtId="3" fontId="3" fillId="0" borderId="0" xfId="0" applyNumberFormat="1" applyFont="1" applyFill="1" applyBorder="1" applyAlignment="1" applyProtection="1"/>
    <xf numFmtId="3" fontId="1" fillId="0" borderId="0" xfId="0" applyNumberFormat="1" applyFont="1" applyAlignment="1">
      <alignment vertical="center"/>
    </xf>
    <xf numFmtId="3" fontId="1" fillId="0" borderId="0" xfId="0" applyNumberFormat="1" applyFont="1" applyAlignment="1">
      <alignment horizontal="center" vertical="center"/>
    </xf>
    <xf numFmtId="3" fontId="0" fillId="0" borderId="2" xfId="0" applyNumberFormat="1" applyBorder="1" applyAlignment="1">
      <alignment vertical="center"/>
    </xf>
    <xf numFmtId="3" fontId="0" fillId="0" borderId="3" xfId="0" applyNumberFormat="1" applyBorder="1" applyAlignment="1">
      <alignment vertical="center"/>
    </xf>
    <xf numFmtId="164" fontId="0" fillId="0" borderId="2" xfId="0" applyNumberFormat="1" applyBorder="1" applyAlignment="1">
      <alignment vertical="center"/>
    </xf>
    <xf numFmtId="164" fontId="0" fillId="0" borderId="3" xfId="0" applyNumberFormat="1" applyBorder="1" applyAlignment="1">
      <alignment vertical="center"/>
    </xf>
    <xf numFmtId="165" fontId="0" fillId="0" borderId="0" xfId="1" applyNumberFormat="1" applyFont="1" applyAlignment="1">
      <alignment vertical="center"/>
    </xf>
    <xf numFmtId="0" fontId="7" fillId="0" borderId="0" xfId="0" applyNumberFormat="1" applyFont="1" applyFill="1" applyBorder="1" applyAlignment="1" applyProtection="1">
      <alignment horizontal="left"/>
    </xf>
    <xf numFmtId="165" fontId="1" fillId="33" borderId="2" xfId="1" applyNumberFormat="1" applyFont="1" applyFill="1" applyBorder="1" applyAlignment="1">
      <alignment vertical="center"/>
    </xf>
    <xf numFmtId="165" fontId="1" fillId="33" borderId="3" xfId="1" applyNumberFormat="1" applyFont="1" applyFill="1" applyBorder="1" applyAlignment="1">
      <alignment vertical="center"/>
    </xf>
    <xf numFmtId="3" fontId="1" fillId="33" borderId="2" xfId="1" applyNumberFormat="1" applyFont="1" applyFill="1" applyBorder="1" applyAlignment="1">
      <alignment vertical="center"/>
    </xf>
    <xf numFmtId="3" fontId="1" fillId="33" borderId="3" xfId="1" applyNumberFormat="1" applyFont="1" applyFill="1" applyBorder="1" applyAlignment="1">
      <alignment vertical="center"/>
    </xf>
    <xf numFmtId="3" fontId="23" fillId="0" borderId="3" xfId="0" applyNumberFormat="1" applyFont="1" applyBorder="1" applyAlignment="1">
      <alignment vertical="center"/>
    </xf>
    <xf numFmtId="3" fontId="23" fillId="0" borderId="2" xfId="0" applyNumberFormat="1" applyFont="1" applyBorder="1" applyAlignment="1">
      <alignment vertical="center"/>
    </xf>
    <xf numFmtId="164" fontId="23" fillId="0" borderId="2" xfId="0" applyNumberFormat="1" applyFont="1" applyBorder="1" applyAlignment="1">
      <alignment vertical="center"/>
    </xf>
    <xf numFmtId="164" fontId="23" fillId="0" borderId="3" xfId="0" applyNumberFormat="1" applyFont="1" applyBorder="1" applyAlignment="1">
      <alignment vertical="center"/>
    </xf>
    <xf numFmtId="3" fontId="22" fillId="0" borderId="0" xfId="0" applyNumberFormat="1" applyFont="1" applyAlignment="1">
      <alignment vertical="center"/>
    </xf>
    <xf numFmtId="3" fontId="0" fillId="0" borderId="0" xfId="0" applyNumberFormat="1" applyAlignment="1">
      <alignment horizontal="right" vertical="center"/>
    </xf>
    <xf numFmtId="3" fontId="23" fillId="0" borderId="0" xfId="0" applyNumberFormat="1" applyFont="1" applyAlignment="1">
      <alignment vertical="center"/>
    </xf>
    <xf numFmtId="165" fontId="23" fillId="0" borderId="0" xfId="1" applyNumberFormat="1" applyFont="1" applyAlignment="1">
      <alignment vertical="center"/>
    </xf>
    <xf numFmtId="165" fontId="22" fillId="0" borderId="0" xfId="1" applyNumberFormat="1" applyFont="1" applyAlignment="1">
      <alignment vertical="center"/>
    </xf>
    <xf numFmtId="3" fontId="0" fillId="0" borderId="23" xfId="0" applyNumberFormat="1" applyBorder="1" applyAlignment="1">
      <alignment vertical="center"/>
    </xf>
    <xf numFmtId="164" fontId="0" fillId="0" borderId="23" xfId="0" applyNumberFormat="1" applyBorder="1" applyAlignment="1">
      <alignment vertical="center"/>
    </xf>
    <xf numFmtId="165" fontId="1" fillId="33" borderId="23" xfId="1" applyNumberFormat="1" applyFont="1" applyFill="1" applyBorder="1" applyAlignment="1">
      <alignment vertical="center"/>
    </xf>
    <xf numFmtId="3" fontId="1" fillId="33" borderId="23" xfId="1" applyNumberFormat="1" applyFont="1" applyFill="1" applyBorder="1" applyAlignment="1">
      <alignment vertical="center"/>
    </xf>
    <xf numFmtId="3" fontId="23" fillId="0" borderId="23" xfId="0" applyNumberFormat="1" applyFont="1" applyBorder="1" applyAlignment="1">
      <alignment vertical="center"/>
    </xf>
    <xf numFmtId="3" fontId="24" fillId="0" borderId="0" xfId="0" applyNumberFormat="1" applyFont="1" applyFill="1" applyBorder="1" applyAlignment="1">
      <alignment horizontal="center" vertical="center"/>
    </xf>
    <xf numFmtId="3" fontId="24" fillId="0" borderId="0" xfId="0" applyNumberFormat="1" applyFont="1" applyFill="1" applyBorder="1" applyAlignment="1">
      <alignment horizontal="center" vertical="center" wrapText="1"/>
    </xf>
    <xf numFmtId="3" fontId="24" fillId="34" borderId="20" xfId="0" applyNumberFormat="1" applyFont="1" applyFill="1" applyBorder="1" applyAlignment="1">
      <alignment horizontal="center" vertical="center" wrapText="1"/>
    </xf>
    <xf numFmtId="3" fontId="23" fillId="0" borderId="0" xfId="0" applyNumberFormat="1" applyFont="1" applyFill="1" applyBorder="1" applyAlignment="1">
      <alignment vertical="center"/>
    </xf>
    <xf numFmtId="164" fontId="23" fillId="0" borderId="0" xfId="0" applyNumberFormat="1" applyFont="1" applyFill="1" applyBorder="1" applyAlignment="1">
      <alignment vertical="center"/>
    </xf>
    <xf numFmtId="164" fontId="23" fillId="0" borderId="21" xfId="0" applyNumberFormat="1" applyFont="1" applyBorder="1" applyAlignment="1">
      <alignment vertical="center"/>
    </xf>
    <xf numFmtId="165" fontId="24" fillId="0" borderId="0" xfId="1" applyNumberFormat="1" applyFont="1" applyFill="1" applyBorder="1" applyAlignment="1">
      <alignment vertical="center"/>
    </xf>
    <xf numFmtId="3" fontId="24" fillId="0" borderId="0" xfId="1" applyNumberFormat="1" applyFont="1" applyFill="1" applyBorder="1" applyAlignment="1">
      <alignment vertical="center"/>
    </xf>
    <xf numFmtId="164" fontId="23" fillId="0" borderId="22" xfId="0" applyNumberFormat="1" applyFont="1" applyBorder="1" applyAlignment="1">
      <alignment vertical="center"/>
    </xf>
    <xf numFmtId="166" fontId="23" fillId="0" borderId="0" xfId="0" applyNumberFormat="1" applyFont="1" applyAlignment="1">
      <alignment vertical="center"/>
    </xf>
    <xf numFmtId="167" fontId="23" fillId="0" borderId="0" xfId="0" applyNumberFormat="1" applyFont="1" applyAlignment="1">
      <alignment vertical="center"/>
    </xf>
    <xf numFmtId="41" fontId="0" fillId="0" borderId="2" xfId="0" applyNumberFormat="1" applyBorder="1" applyAlignment="1">
      <alignment vertical="center"/>
    </xf>
    <xf numFmtId="41" fontId="0" fillId="0" borderId="23" xfId="0" applyNumberFormat="1" applyBorder="1" applyAlignment="1">
      <alignment vertical="center"/>
    </xf>
    <xf numFmtId="41" fontId="0" fillId="0" borderId="3" xfId="0" applyNumberFormat="1" applyBorder="1" applyAlignment="1">
      <alignment vertical="center"/>
    </xf>
    <xf numFmtId="41" fontId="23" fillId="0" borderId="2" xfId="0" applyNumberFormat="1" applyFont="1" applyBorder="1" applyAlignment="1">
      <alignment vertical="center"/>
    </xf>
    <xf numFmtId="41" fontId="23" fillId="0" borderId="23" xfId="0" applyNumberFormat="1" applyFont="1" applyBorder="1" applyAlignment="1">
      <alignment vertical="center"/>
    </xf>
    <xf numFmtId="3" fontId="5" fillId="0" borderId="0" xfId="0" applyNumberFormat="1" applyFont="1" applyFill="1" applyBorder="1" applyAlignment="1" applyProtection="1">
      <alignment vertical="center" wrapText="1"/>
    </xf>
    <xf numFmtId="0" fontId="7" fillId="0" borderId="0" xfId="0" applyNumberFormat="1" applyFont="1" applyFill="1" applyBorder="1" applyAlignment="1" applyProtection="1">
      <alignment vertical="center"/>
    </xf>
    <xf numFmtId="0" fontId="0" fillId="0" borderId="0" xfId="0" applyAlignment="1">
      <alignment vertical="center"/>
    </xf>
    <xf numFmtId="0" fontId="25" fillId="0" borderId="0" xfId="0" applyNumberFormat="1" applyFont="1" applyFill="1" applyBorder="1" applyAlignment="1" applyProtection="1">
      <alignment vertical="center"/>
    </xf>
    <xf numFmtId="3" fontId="24" fillId="35" borderId="18" xfId="0" applyNumberFormat="1" applyFont="1" applyFill="1" applyBorder="1" applyAlignment="1">
      <alignment horizontal="center" vertical="center" wrapText="1"/>
    </xf>
    <xf numFmtId="165" fontId="24" fillId="35" borderId="18" xfId="1" applyNumberFormat="1" applyFont="1" applyFill="1" applyBorder="1" applyAlignment="1">
      <alignment horizontal="center" vertical="center" wrapText="1"/>
    </xf>
    <xf numFmtId="3" fontId="6" fillId="35" borderId="1" xfId="0" applyNumberFormat="1" applyFont="1" applyFill="1" applyBorder="1" applyAlignment="1">
      <alignment horizontal="center" vertical="center"/>
    </xf>
    <xf numFmtId="3" fontId="6" fillId="35" borderId="1" xfId="0" applyNumberFormat="1" applyFont="1" applyFill="1" applyBorder="1" applyAlignment="1">
      <alignment vertical="center"/>
    </xf>
    <xf numFmtId="165" fontId="6" fillId="35" borderId="1" xfId="1" applyNumberFormat="1" applyFont="1" applyFill="1" applyBorder="1" applyAlignment="1">
      <alignment vertical="center"/>
    </xf>
    <xf numFmtId="3" fontId="6" fillId="35" borderId="1" xfId="1" applyNumberFormat="1" applyFont="1" applyFill="1" applyBorder="1" applyAlignment="1">
      <alignment vertical="center"/>
    </xf>
    <xf numFmtId="164" fontId="0" fillId="36" borderId="2" xfId="0" applyNumberFormat="1" applyFill="1" applyBorder="1" applyAlignment="1">
      <alignment vertical="center"/>
    </xf>
    <xf numFmtId="164" fontId="0" fillId="36" borderId="23" xfId="0" applyNumberFormat="1" applyFill="1" applyBorder="1" applyAlignment="1">
      <alignment vertical="center"/>
    </xf>
    <xf numFmtId="164" fontId="0" fillId="36" borderId="3" xfId="0" applyNumberFormat="1" applyFill="1" applyBorder="1" applyAlignment="1">
      <alignment vertical="center"/>
    </xf>
    <xf numFmtId="164" fontId="23" fillId="36" borderId="3" xfId="0" applyNumberFormat="1" applyFont="1" applyFill="1" applyBorder="1" applyAlignment="1">
      <alignment vertical="center"/>
    </xf>
    <xf numFmtId="41" fontId="23" fillId="36" borderId="2" xfId="0" applyNumberFormat="1" applyFont="1" applyFill="1" applyBorder="1" applyAlignment="1">
      <alignment vertical="center"/>
    </xf>
    <xf numFmtId="41" fontId="23" fillId="36" borderId="23" xfId="0" applyNumberFormat="1" applyFont="1" applyFill="1" applyBorder="1" applyAlignment="1">
      <alignment vertical="center"/>
    </xf>
    <xf numFmtId="41" fontId="0" fillId="36" borderId="2" xfId="0" applyNumberFormat="1" applyFill="1" applyBorder="1" applyAlignment="1">
      <alignment vertical="center"/>
    </xf>
    <xf numFmtId="41" fontId="0" fillId="36" borderId="23" xfId="0" applyNumberFormat="1" applyFill="1" applyBorder="1" applyAlignment="1">
      <alignment vertical="center"/>
    </xf>
    <xf numFmtId="41" fontId="0" fillId="36" borderId="3" xfId="0" applyNumberFormat="1" applyFill="1" applyBorder="1" applyAlignment="1">
      <alignment vertical="center"/>
    </xf>
    <xf numFmtId="41" fontId="6" fillId="35" borderId="1" xfId="0" applyNumberFormat="1" applyFont="1" applyFill="1" applyBorder="1" applyAlignment="1">
      <alignment vertical="center"/>
    </xf>
    <xf numFmtId="0" fontId="23" fillId="0" borderId="0" xfId="0" applyNumberFormat="1" applyFont="1" applyAlignment="1">
      <alignment vertical="center"/>
    </xf>
    <xf numFmtId="168" fontId="23" fillId="0" borderId="0" xfId="0" applyNumberFormat="1" applyFont="1" applyFill="1" applyBorder="1" applyAlignment="1">
      <alignment vertical="center"/>
    </xf>
    <xf numFmtId="3" fontId="23" fillId="0" borderId="24" xfId="0" applyNumberFormat="1" applyFont="1" applyBorder="1" applyAlignment="1">
      <alignment vertical="center"/>
    </xf>
    <xf numFmtId="164" fontId="23" fillId="0" borderId="24" xfId="0" applyNumberFormat="1" applyFont="1" applyBorder="1" applyAlignment="1">
      <alignment vertical="center"/>
    </xf>
    <xf numFmtId="164" fontId="0" fillId="0" borderId="24" xfId="0" applyNumberFormat="1" applyBorder="1" applyAlignment="1">
      <alignment vertical="center"/>
    </xf>
    <xf numFmtId="165" fontId="1" fillId="33" borderId="24" xfId="1" applyNumberFormat="1" applyFont="1" applyFill="1" applyBorder="1" applyAlignment="1">
      <alignment vertical="center"/>
    </xf>
    <xf numFmtId="3" fontId="1" fillId="33" borderId="24" xfId="1" applyNumberFormat="1" applyFont="1" applyFill="1" applyBorder="1" applyAlignment="1">
      <alignment vertical="center"/>
    </xf>
    <xf numFmtId="164" fontId="23" fillId="36" borderId="2" xfId="0" applyNumberFormat="1" applyFont="1" applyFill="1" applyBorder="1" applyAlignment="1">
      <alignment vertical="center"/>
    </xf>
    <xf numFmtId="164" fontId="23" fillId="36" borderId="24" xfId="0" applyNumberFormat="1" applyFont="1" applyFill="1" applyBorder="1" applyAlignment="1">
      <alignment vertical="center"/>
    </xf>
    <xf numFmtId="3" fontId="7" fillId="0" borderId="0" xfId="0" applyNumberFormat="1" applyFont="1" applyFill="1" applyBorder="1" applyAlignment="1" applyProtection="1">
      <alignment vertical="center"/>
    </xf>
    <xf numFmtId="43" fontId="23" fillId="36" borderId="2" xfId="0" applyNumberFormat="1" applyFont="1" applyFill="1" applyBorder="1" applyAlignment="1">
      <alignment vertical="center"/>
    </xf>
    <xf numFmtId="169" fontId="0" fillId="36" borderId="2" xfId="0" applyNumberFormat="1" applyFill="1" applyBorder="1" applyAlignment="1">
      <alignment vertical="center"/>
    </xf>
    <xf numFmtId="3" fontId="5" fillId="0" borderId="0" xfId="0" applyNumberFormat="1" applyFont="1" applyFill="1" applyBorder="1" applyAlignment="1" applyProtection="1">
      <alignment horizontal="center" vertical="center" wrapText="1"/>
    </xf>
    <xf numFmtId="165" fontId="24" fillId="0" borderId="0" xfId="1" applyNumberFormat="1" applyFont="1" applyFill="1" applyBorder="1" applyAlignment="1">
      <alignment horizontal="center" vertical="center"/>
    </xf>
    <xf numFmtId="3" fontId="24" fillId="35" borderId="16" xfId="0" applyNumberFormat="1" applyFont="1" applyFill="1" applyBorder="1" applyAlignment="1">
      <alignment horizontal="center" vertical="center" wrapText="1"/>
    </xf>
    <xf numFmtId="3" fontId="24" fillId="35" borderId="19" xfId="0" applyNumberFormat="1" applyFont="1" applyFill="1" applyBorder="1" applyAlignment="1">
      <alignment horizontal="center" vertical="center"/>
    </xf>
    <xf numFmtId="3" fontId="24" fillId="35" borderId="15" xfId="0" applyNumberFormat="1" applyFont="1" applyFill="1" applyBorder="1" applyAlignment="1">
      <alignment horizontal="center" vertical="center" wrapText="1"/>
    </xf>
    <xf numFmtId="3" fontId="24" fillId="35" borderId="18" xfId="0" applyNumberFormat="1" applyFont="1" applyFill="1" applyBorder="1" applyAlignment="1">
      <alignment horizontal="center" vertical="center"/>
    </xf>
    <xf numFmtId="3" fontId="24" fillId="35" borderId="15" xfId="0" applyNumberFormat="1" applyFont="1" applyFill="1" applyBorder="1" applyAlignment="1">
      <alignment horizontal="center" vertical="center"/>
    </xf>
    <xf numFmtId="3" fontId="24" fillId="35" borderId="14" xfId="0" applyNumberFormat="1" applyFont="1" applyFill="1" applyBorder="1" applyAlignment="1">
      <alignment horizontal="center" vertical="center"/>
    </xf>
    <xf numFmtId="3" fontId="24" fillId="35" borderId="17" xfId="0" applyNumberFormat="1" applyFont="1" applyFill="1" applyBorder="1" applyAlignment="1">
      <alignment horizontal="center" vertical="center"/>
    </xf>
    <xf numFmtId="3" fontId="1" fillId="0" borderId="4" xfId="0" applyNumberFormat="1" applyFont="1" applyBorder="1" applyAlignment="1">
      <alignment horizontal="right" vertical="center"/>
    </xf>
    <xf numFmtId="165" fontId="24" fillId="35" borderId="15" xfId="1" applyNumberFormat="1" applyFont="1" applyFill="1" applyBorder="1" applyAlignment="1">
      <alignment horizontal="center" vertical="center"/>
    </xf>
  </cellXfs>
  <cellStyles count="45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 2" xfId="44" xr:uid="{00000000-0005-0000-0000-000020000000}"/>
    <cellStyle name="Neutral" xfId="9" builtinId="28" customBuiltin="1"/>
    <cellStyle name="Normal" xfId="0" builtinId="0"/>
    <cellStyle name="Normal 2" xfId="43" xr:uid="{00000000-0005-0000-0000-000023000000}"/>
    <cellStyle name="Notas" xfId="16" builtinId="10" customBuiltin="1"/>
    <cellStyle name="Porcentaje" xfId="1" builtinId="5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RO!$B$53</c:f>
              <c:strCache>
                <c:ptCount val="1"/>
                <c:pt idx="0">
                  <c:v>011 MINISTERIO DE SALUD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5585-4DA9-A368-E84D3FF24551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585-4DA9-A368-E84D3FF2455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5585-4DA9-A368-E84D3FF2455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5585-4DA9-A368-E84D3FF24551}"/>
              </c:ext>
            </c:extLst>
          </c:dPt>
          <c:dPt>
            <c:idx val="4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9-5585-4DA9-A368-E84D3FF24551}"/>
              </c:ext>
            </c:extLst>
          </c:dPt>
          <c:dLbls>
            <c:dLbl>
              <c:idx val="0"/>
              <c:layout>
                <c:manualLayout>
                  <c:x val="1.0069101521650001E-2"/>
                  <c:y val="-1.4655167937262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585-4DA9-A368-E84D3FF24551}"/>
                </c:ext>
              </c:extLst>
            </c:dLbl>
            <c:dLbl>
              <c:idx val="1"/>
              <c:layout>
                <c:manualLayout>
                  <c:x val="1.1187890579611053E-2"/>
                  <c:y val="-1.22126399477184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585-4DA9-A368-E84D3FF24551}"/>
                </c:ext>
              </c:extLst>
            </c:dLbl>
            <c:dLbl>
              <c:idx val="2"/>
              <c:layout>
                <c:manualLayout>
                  <c:x val="1.0069101521649939E-2"/>
                  <c:y val="-1.22126399477183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585-4DA9-A368-E84D3FF24551}"/>
                </c:ext>
              </c:extLst>
            </c:dLbl>
            <c:dLbl>
              <c:idx val="3"/>
              <c:layout>
                <c:manualLayout>
                  <c:x val="1.1187890579611136E-2"/>
                  <c:y val="-7.32758396863101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585-4DA9-A368-E84D3FF24551}"/>
                </c:ext>
              </c:extLst>
            </c:dLbl>
            <c:dLbl>
              <c:idx val="4"/>
              <c:layout>
                <c:manualLayout>
                  <c:x val="1.1187890579610971E-2"/>
                  <c:y val="-4.88505597908734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585-4DA9-A368-E84D3FF2455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RO!$C$52:$G$52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DEVENGADO
AL MES DE ENERO</c:v>
                </c:pt>
              </c:strCache>
            </c:strRef>
          </c:cat>
          <c:val>
            <c:numRef>
              <c:f>RO!$C$53:$G$53</c:f>
              <c:numCache>
                <c:formatCode>_ * #,##0.0_ ;_ * \-#,##0.0_ ;_ * "-"??_ ;_ @_ </c:formatCode>
                <c:ptCount val="5"/>
                <c:pt idx="0">
                  <c:v>6396.4139850000001</c:v>
                </c:pt>
                <c:pt idx="1">
                  <c:v>6490.5354420000003</c:v>
                </c:pt>
                <c:pt idx="2" formatCode="#,##0">
                  <c:v>5352.8099490000004</c:v>
                </c:pt>
                <c:pt idx="3">
                  <c:v>493.20564011999994</c:v>
                </c:pt>
                <c:pt idx="4">
                  <c:v>442.30339929000007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585-4DA9-A368-E84D3FF2455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2073547776"/>
        <c:axId val="2073537984"/>
        <c:axId val="0"/>
      </c:bar3DChart>
      <c:catAx>
        <c:axId val="20735477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073537984"/>
        <c:crosses val="autoZero"/>
        <c:auto val="1"/>
        <c:lblAlgn val="ctr"/>
        <c:lblOffset val="100"/>
        <c:noMultiLvlLbl val="0"/>
      </c:catAx>
      <c:valAx>
        <c:axId val="2073537984"/>
        <c:scaling>
          <c:orientation val="minMax"/>
        </c:scaling>
        <c:delete val="0"/>
        <c:axPos val="l"/>
        <c:numFmt formatCode="_ * #,##0.0_ ;_ * \-#,##0.0_ ;_ * &quot;-&quot;??_ ;_ @_ " sourceLinked="1"/>
        <c:majorTickMark val="out"/>
        <c:minorTickMark val="none"/>
        <c:tickLblPos val="nextTo"/>
        <c:crossAx val="20735477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RDR!$B$52</c:f>
              <c:strCache>
                <c:ptCount val="1"/>
                <c:pt idx="0">
                  <c:v>011 MINISTERIO DE SALUD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5E59-459B-A063-30CD63376309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E59-459B-A063-30CD6337630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5E59-459B-A063-30CD6337630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5E59-459B-A063-30CD63376309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9-5E59-459B-A063-30CD63376309}"/>
              </c:ext>
            </c:extLst>
          </c:dPt>
          <c:dLbls>
            <c:dLbl>
              <c:idx val="0"/>
              <c:layout>
                <c:manualLayout>
                  <c:x val="7.8392621464252483E-3"/>
                  <c:y val="-2.1800109730079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E59-459B-A063-30CD63376309}"/>
                </c:ext>
              </c:extLst>
            </c:dLbl>
            <c:dLbl>
              <c:idx val="1"/>
              <c:layout>
                <c:manualLayout>
                  <c:x val="1.1198945923464598E-2"/>
                  <c:y val="-1.36250685812999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E59-459B-A063-30CD63376309}"/>
                </c:ext>
              </c:extLst>
            </c:dLbl>
            <c:dLbl>
              <c:idx val="2"/>
              <c:layout>
                <c:manualLayout>
                  <c:x val="7.8392621464252483E-3"/>
                  <c:y val="-2.1800109730079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E59-459B-A063-30CD63376309}"/>
                </c:ext>
              </c:extLst>
            </c:dLbl>
            <c:dLbl>
              <c:idx val="3"/>
              <c:layout>
                <c:manualLayout>
                  <c:x val="1.2318840515811103E-2"/>
                  <c:y val="-1.9075096013819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E59-459B-A063-30CD63376309}"/>
                </c:ext>
              </c:extLst>
            </c:dLbl>
            <c:dLbl>
              <c:idx val="4"/>
              <c:layout>
                <c:manualLayout>
                  <c:x val="7.8392621464252483E-3"/>
                  <c:y val="-1.63500822975599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E59-459B-A063-30CD6337630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RDR!$C$51:$G$51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DEVENGADO
AL MES DE ENERO</c:v>
                </c:pt>
              </c:strCache>
            </c:strRef>
          </c:cat>
          <c:val>
            <c:numRef>
              <c:f>RDR!$C$52:$G$52</c:f>
              <c:numCache>
                <c:formatCode>#,##0.0</c:formatCode>
                <c:ptCount val="5"/>
                <c:pt idx="0">
                  <c:v>262.50769400000001</c:v>
                </c:pt>
                <c:pt idx="1">
                  <c:v>227.35072400000001</c:v>
                </c:pt>
                <c:pt idx="2">
                  <c:v>102.68476800000001</c:v>
                </c:pt>
                <c:pt idx="3">
                  <c:v>9.6534848899999979</c:v>
                </c:pt>
                <c:pt idx="4">
                  <c:v>1.3343391199999999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E59-459B-A063-30CD6337630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2073551040"/>
        <c:axId val="1999031312"/>
        <c:axId val="0"/>
      </c:bar3DChart>
      <c:catAx>
        <c:axId val="20735510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999031312"/>
        <c:crosses val="autoZero"/>
        <c:auto val="1"/>
        <c:lblAlgn val="ctr"/>
        <c:lblOffset val="100"/>
        <c:noMultiLvlLbl val="0"/>
      </c:catAx>
      <c:valAx>
        <c:axId val="1999031312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crossAx val="20735510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ROOC!$B$52</c:f>
              <c:strCache>
                <c:ptCount val="1"/>
                <c:pt idx="0">
                  <c:v>011 MINISTERIO DE SALUD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99EB-47E0-B94E-B082B07EC669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99EB-47E0-B94E-B082B07EC66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99EB-47E0-B94E-B082B07EC66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99EB-47E0-B94E-B082B07EC669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99EB-47E0-B94E-B082B07EC669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ROOC!$C$51:$G$51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 ANUAL</c:v>
                </c:pt>
                <c:pt idx="4">
                  <c:v>DEVENGADO
AL MES DE ENERO</c:v>
                </c:pt>
              </c:strCache>
            </c:strRef>
          </c:cat>
          <c:val>
            <c:numRef>
              <c:f>ROOC!$C$52:$G$52</c:f>
              <c:numCache>
                <c:formatCode>#,##0.0</c:formatCode>
                <c:ptCount val="5"/>
                <c:pt idx="0">
                  <c:v>1412.2183580000001</c:v>
                </c:pt>
                <c:pt idx="1">
                  <c:v>2132.5489130000001</c:v>
                </c:pt>
                <c:pt idx="2">
                  <c:v>1524.31953</c:v>
                </c:pt>
                <c:pt idx="3">
                  <c:v>134.61996325999999</c:v>
                </c:pt>
                <c:pt idx="4">
                  <c:v>85.153903749999998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9EB-47E0-B94E-B082B07EC66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2108335168"/>
        <c:axId val="2108337888"/>
        <c:axId val="0"/>
      </c:bar3DChart>
      <c:catAx>
        <c:axId val="21083351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108337888"/>
        <c:crosses val="autoZero"/>
        <c:auto val="1"/>
        <c:lblAlgn val="ctr"/>
        <c:lblOffset val="100"/>
        <c:noMultiLvlLbl val="0"/>
      </c:catAx>
      <c:valAx>
        <c:axId val="2108337888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crossAx val="21083351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DYT!$B$52</c:f>
              <c:strCache>
                <c:ptCount val="1"/>
                <c:pt idx="0">
                  <c:v>011 MINISTERIO DE SALUD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279A-4661-BCDB-99F4EB9F6690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279A-4661-BCDB-99F4EB9F6690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279A-4661-BCDB-99F4EB9F6690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279A-4661-BCDB-99F4EB9F6690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9-279A-4661-BCDB-99F4EB9F6690}"/>
              </c:ext>
            </c:extLst>
          </c:dPt>
          <c:dLbls>
            <c:dLbl>
              <c:idx val="1"/>
              <c:layout>
                <c:manualLayout>
                  <c:x val="5.610561143586058E-3"/>
                  <c:y val="-1.4533639539189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79A-4661-BCDB-99F4EB9F6690}"/>
                </c:ext>
              </c:extLst>
            </c:dLbl>
            <c:dLbl>
              <c:idx val="2"/>
              <c:layout>
                <c:manualLayout>
                  <c:x val="7.8547856010205384E-3"/>
                  <c:y val="-1.45336395391898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79A-4661-BCDB-99F4EB9F6690}"/>
                </c:ext>
              </c:extLst>
            </c:dLbl>
            <c:dLbl>
              <c:idx val="3"/>
              <c:layout>
                <c:manualLayout>
                  <c:x val="5.6105611435860996E-3"/>
                  <c:y val="-1.74403674470278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79A-4661-BCDB-99F4EB9F6690}"/>
                </c:ext>
              </c:extLst>
            </c:dLbl>
            <c:dLbl>
              <c:idx val="4"/>
              <c:layout>
                <c:manualLayout>
                  <c:x val="8.9768978297377587E-3"/>
                  <c:y val="-1.16269116313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79A-4661-BCDB-99F4EB9F669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DYT!$C$51:$G$51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DEVENGADO
AL MES DE ENERO</c:v>
                </c:pt>
              </c:strCache>
            </c:strRef>
          </c:cat>
          <c:val>
            <c:numRef>
              <c:f>DYT!$C$52:$G$52</c:f>
              <c:numCache>
                <c:formatCode>0.0</c:formatCode>
                <c:ptCount val="5"/>
                <c:pt idx="0" formatCode="General">
                  <c:v>36.407767999999997</c:v>
                </c:pt>
                <c:pt idx="1">
                  <c:v>359.33005500000002</c:v>
                </c:pt>
                <c:pt idx="2">
                  <c:v>333.56232499999999</c:v>
                </c:pt>
                <c:pt idx="3">
                  <c:v>1.92090129</c:v>
                </c:pt>
                <c:pt idx="4">
                  <c:v>4.7500000000000001E-2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79A-4661-BCDB-99F4EB9F669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2108338432"/>
        <c:axId val="2108335712"/>
        <c:axId val="0"/>
      </c:bar3DChart>
      <c:catAx>
        <c:axId val="21083384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108335712"/>
        <c:crosses val="autoZero"/>
        <c:auto val="1"/>
        <c:lblAlgn val="ctr"/>
        <c:lblOffset val="100"/>
        <c:noMultiLvlLbl val="0"/>
      </c:catAx>
      <c:valAx>
        <c:axId val="21083357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21083384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9017914482763904E-2"/>
          <c:y val="8.7079054648118118E-2"/>
          <c:w val="0.95881716189458277"/>
          <c:h val="0.8188375656175984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RD!$B$24</c:f>
              <c:strCache>
                <c:ptCount val="1"/>
                <c:pt idx="0">
                  <c:v>011 MINISTERIO DE SALUD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A36C-4201-80E6-B25E8D660418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2-A36C-4201-80E6-B25E8D660418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4-A36C-4201-80E6-B25E8D660418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6-A36C-4201-80E6-B25E8D660418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8-A36C-4201-80E6-B25E8D660418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36C-4201-80E6-B25E8D660418}"/>
                </c:ext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36C-4201-80E6-B25E8D660418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36C-4201-80E6-B25E8D660418}"/>
                </c:ext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36C-4201-80E6-B25E8D660418}"/>
                </c:ext>
              </c:extLst>
            </c:dLbl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36C-4201-80E6-B25E8D6604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RD!$C$23:$G$23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DEVENGADO
AL MES DE ENERO</c:v>
                </c:pt>
              </c:strCache>
            </c:strRef>
          </c:cat>
          <c:val>
            <c:numRef>
              <c:f>RD!$C$24:$G$24</c:f>
              <c:numCache>
                <c:formatCode>0.0</c:formatCode>
                <c:ptCount val="5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36C-4201-80E6-B25E8D6604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108336256"/>
        <c:axId val="2108333536"/>
        <c:axId val="0"/>
      </c:bar3DChart>
      <c:catAx>
        <c:axId val="2108336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108333536"/>
        <c:crosses val="autoZero"/>
        <c:auto val="1"/>
        <c:lblAlgn val="ctr"/>
        <c:lblOffset val="100"/>
        <c:noMultiLvlLbl val="0"/>
      </c:catAx>
      <c:valAx>
        <c:axId val="2108333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1083362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303420</xdr:colOff>
      <xdr:row>47</xdr:row>
      <xdr:rowOff>145246</xdr:rowOff>
    </xdr:from>
    <xdr:to>
      <xdr:col>11</xdr:col>
      <xdr:colOff>964567</xdr:colOff>
      <xdr:row>73</xdr:row>
      <xdr:rowOff>111629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36635</xdr:colOff>
      <xdr:row>0</xdr:row>
      <xdr:rowOff>168519</xdr:rowOff>
    </xdr:from>
    <xdr:to>
      <xdr:col>1</xdr:col>
      <xdr:colOff>4313360</xdr:colOff>
      <xdr:row>3</xdr:row>
      <xdr:rowOff>69697</xdr:rowOff>
    </xdr:to>
    <xdr:grpSp>
      <xdr:nvGrpSpPr>
        <xdr:cNvPr id="7" name="Grup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pSpPr>
          <a:grpSpLocks/>
        </xdr:cNvGrpSpPr>
      </xdr:nvGrpSpPr>
      <xdr:grpSpPr bwMode="auto">
        <a:xfrm>
          <a:off x="424962" y="168519"/>
          <a:ext cx="4276725" cy="472678"/>
          <a:chOff x="76200" y="76200"/>
          <a:chExt cx="4257675" cy="476250"/>
        </a:xfrm>
      </xdr:grpSpPr>
      <xdr:pic>
        <xdr:nvPicPr>
          <xdr:cNvPr id="8" name="Imagen 2" descr="Imagen relacionada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9" name="CuadroTexto 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10" name="CuadroTexto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1158</xdr:colOff>
      <xdr:row>47</xdr:row>
      <xdr:rowOff>49072</xdr:rowOff>
    </xdr:from>
    <xdr:to>
      <xdr:col>12</xdr:col>
      <xdr:colOff>20478</xdr:colOff>
      <xdr:row>89</xdr:row>
      <xdr:rowOff>15455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6569</xdr:colOff>
      <xdr:row>0</xdr:row>
      <xdr:rowOff>170793</xdr:rowOff>
    </xdr:from>
    <xdr:to>
      <xdr:col>1</xdr:col>
      <xdr:colOff>4283294</xdr:colOff>
      <xdr:row>3</xdr:row>
      <xdr:rowOff>71971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pSpPr>
          <a:grpSpLocks/>
        </xdr:cNvGrpSpPr>
      </xdr:nvGrpSpPr>
      <xdr:grpSpPr bwMode="auto">
        <a:xfrm>
          <a:off x="394896" y="170793"/>
          <a:ext cx="4276725" cy="472678"/>
          <a:chOff x="76200" y="76200"/>
          <a:chExt cx="4257675" cy="476250"/>
        </a:xfrm>
      </xdr:grpSpPr>
      <xdr:pic>
        <xdr:nvPicPr>
          <xdr:cNvPr id="7" name="Imagen 2" descr="Imagen relacionada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" name="CuadroTexto 7">
            <a:extLst>
              <a:ext uri="{FF2B5EF4-FFF2-40B4-BE49-F238E27FC236}">
                <a16:creationId xmlns:a16="http://schemas.microsoft.com/office/drawing/2014/main" id="{00000000-0008-0000-0100-000008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9" name="CuadroTexto 8">
            <a:extLst>
              <a:ext uri="{FF2B5EF4-FFF2-40B4-BE49-F238E27FC236}">
                <a16:creationId xmlns:a16="http://schemas.microsoft.com/office/drawing/2014/main" id="{00000000-0008-0000-0100-000009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363390</xdr:colOff>
      <xdr:row>47</xdr:row>
      <xdr:rowOff>23531</xdr:rowOff>
    </xdr:from>
    <xdr:to>
      <xdr:col>12</xdr:col>
      <xdr:colOff>38419</xdr:colOff>
      <xdr:row>72</xdr:row>
      <xdr:rowOff>145677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5443</xdr:colOff>
      <xdr:row>0</xdr:row>
      <xdr:rowOff>168729</xdr:rowOff>
    </xdr:from>
    <xdr:to>
      <xdr:col>1</xdr:col>
      <xdr:colOff>4282168</xdr:colOff>
      <xdr:row>3</xdr:row>
      <xdr:rowOff>69907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pSpPr>
          <a:grpSpLocks/>
        </xdr:cNvGrpSpPr>
      </xdr:nvGrpSpPr>
      <xdr:grpSpPr bwMode="auto">
        <a:xfrm>
          <a:off x="393012" y="168729"/>
          <a:ext cx="4276725" cy="472678"/>
          <a:chOff x="76200" y="76200"/>
          <a:chExt cx="4257675" cy="476250"/>
        </a:xfrm>
      </xdr:grpSpPr>
      <xdr:pic>
        <xdr:nvPicPr>
          <xdr:cNvPr id="7" name="Imagen 2" descr="Imagen relacionada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" name="CuadroTexto 7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9" name="CuadroTexto 8">
            <a:extLst>
              <a:ext uri="{FF2B5EF4-FFF2-40B4-BE49-F238E27FC236}">
                <a16:creationId xmlns:a16="http://schemas.microsoft.com/office/drawing/2014/main" id="{00000000-0008-0000-0200-000009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363839</xdr:colOff>
      <xdr:row>47</xdr:row>
      <xdr:rowOff>5953</xdr:rowOff>
    </xdr:from>
    <xdr:to>
      <xdr:col>11</xdr:col>
      <xdr:colOff>991368</xdr:colOff>
      <xdr:row>83</xdr:row>
      <xdr:rowOff>104706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47625</xdr:colOff>
      <xdr:row>0</xdr:row>
      <xdr:rowOff>160734</xdr:rowOff>
    </xdr:from>
    <xdr:to>
      <xdr:col>1</xdr:col>
      <xdr:colOff>4324350</xdr:colOff>
      <xdr:row>3</xdr:row>
      <xdr:rowOff>61912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pSpPr>
          <a:grpSpLocks/>
        </xdr:cNvGrpSpPr>
      </xdr:nvGrpSpPr>
      <xdr:grpSpPr bwMode="auto">
        <a:xfrm>
          <a:off x="435952" y="160734"/>
          <a:ext cx="4276725" cy="472678"/>
          <a:chOff x="76200" y="76200"/>
          <a:chExt cx="4257675" cy="476250"/>
        </a:xfrm>
      </xdr:grpSpPr>
      <xdr:pic>
        <xdr:nvPicPr>
          <xdr:cNvPr id="7" name="Imagen 2" descr="Imagen relacionada">
            <a:extLst>
              <a:ext uri="{FF2B5EF4-FFF2-40B4-BE49-F238E27FC236}">
                <a16:creationId xmlns:a16="http://schemas.microsoft.com/office/drawing/2014/main" id="{00000000-0008-0000-03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" name="CuadroTexto 7">
            <a:extLst>
              <a:ext uri="{FF2B5EF4-FFF2-40B4-BE49-F238E27FC236}">
                <a16:creationId xmlns:a16="http://schemas.microsoft.com/office/drawing/2014/main" id="{00000000-0008-0000-0300-000008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9" name="CuadroTexto 8">
            <a:extLst>
              <a:ext uri="{FF2B5EF4-FFF2-40B4-BE49-F238E27FC236}">
                <a16:creationId xmlns:a16="http://schemas.microsoft.com/office/drawing/2014/main" id="{00000000-0008-0000-0300-000009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348582</xdr:colOff>
      <xdr:row>18</xdr:row>
      <xdr:rowOff>145117</xdr:rowOff>
    </xdr:from>
    <xdr:to>
      <xdr:col>12</xdr:col>
      <xdr:colOff>87680</xdr:colOff>
      <xdr:row>46</xdr:row>
      <xdr:rowOff>29989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39414</xdr:colOff>
      <xdr:row>0</xdr:row>
      <xdr:rowOff>151086</xdr:rowOff>
    </xdr:from>
    <xdr:to>
      <xdr:col>1</xdr:col>
      <xdr:colOff>4316139</xdr:colOff>
      <xdr:row>3</xdr:row>
      <xdr:rowOff>52264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pSpPr>
          <a:grpSpLocks/>
        </xdr:cNvGrpSpPr>
      </xdr:nvGrpSpPr>
      <xdr:grpSpPr bwMode="auto">
        <a:xfrm>
          <a:off x="427741" y="151086"/>
          <a:ext cx="4276725" cy="472678"/>
          <a:chOff x="76200" y="76200"/>
          <a:chExt cx="4257675" cy="476250"/>
        </a:xfrm>
      </xdr:grpSpPr>
      <xdr:pic>
        <xdr:nvPicPr>
          <xdr:cNvPr id="7" name="Imagen 2" descr="Imagen relacionada">
            <a:extLst>
              <a:ext uri="{FF2B5EF4-FFF2-40B4-BE49-F238E27FC236}">
                <a16:creationId xmlns:a16="http://schemas.microsoft.com/office/drawing/2014/main" id="{00000000-0008-0000-04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" name="CuadroTexto 7">
            <a:extLst>
              <a:ext uri="{FF2B5EF4-FFF2-40B4-BE49-F238E27FC236}">
                <a16:creationId xmlns:a16="http://schemas.microsoft.com/office/drawing/2014/main" id="{00000000-0008-0000-0400-000008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9" name="CuadroTexto 8">
            <a:extLst>
              <a:ext uri="{FF2B5EF4-FFF2-40B4-BE49-F238E27FC236}">
                <a16:creationId xmlns:a16="http://schemas.microsoft.com/office/drawing/2014/main" id="{00000000-0008-0000-0400-000009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39997558519241921"/>
    <pageSetUpPr fitToPage="1"/>
  </sheetPr>
  <dimension ref="A1:M72"/>
  <sheetViews>
    <sheetView showGridLines="0" tabSelected="1" zoomScale="130" zoomScaleNormal="130" workbookViewId="0">
      <selection activeCell="B11" sqref="B11:B12"/>
    </sheetView>
  </sheetViews>
  <sheetFormatPr baseColWidth="10" defaultRowHeight="15" x14ac:dyDescent="0.25"/>
  <cols>
    <col min="1" max="1" width="5.85546875" style="1" customWidth="1"/>
    <col min="2" max="2" width="81.42578125" style="1" bestFit="1" customWidth="1"/>
    <col min="3" max="4" width="14.7109375" style="1" customWidth="1"/>
    <col min="5" max="5" width="16.85546875" style="1" customWidth="1"/>
    <col min="6" max="6" width="20.7109375" style="1" customWidth="1"/>
    <col min="7" max="7" width="17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3" width="12" style="1" bestFit="1" customWidth="1"/>
    <col min="14" max="14" width="12.7109375" style="1" bestFit="1" customWidth="1"/>
    <col min="15" max="16384" width="11.42578125" style="1"/>
  </cols>
  <sheetData>
    <row r="1" spans="1:13" s="48" customFormat="1" x14ac:dyDescent="0.25">
      <c r="A1"/>
      <c r="B1" s="47"/>
      <c r="C1" s="47"/>
      <c r="D1" s="47"/>
      <c r="E1" s="75"/>
      <c r="F1" s="47"/>
      <c r="G1" s="47"/>
      <c r="H1" s="47"/>
      <c r="I1" s="47"/>
      <c r="J1" s="47"/>
      <c r="K1" s="47"/>
      <c r="L1" s="47"/>
      <c r="M1" s="47"/>
    </row>
    <row r="2" spans="1:13" s="48" customFormat="1" x14ac:dyDescent="0.25">
      <c r="A2"/>
      <c r="B2" s="47"/>
      <c r="C2" s="47"/>
      <c r="D2" s="47"/>
      <c r="E2" s="75"/>
      <c r="F2" s="47"/>
      <c r="G2" s="47"/>
      <c r="H2" s="47"/>
      <c r="I2" s="47"/>
      <c r="J2" s="47"/>
      <c r="K2" s="47"/>
      <c r="L2" s="47"/>
      <c r="M2" s="47"/>
    </row>
    <row r="3" spans="1:13" s="48" customFormat="1" x14ac:dyDescent="0.25">
      <c r="A3"/>
      <c r="B3" s="47"/>
      <c r="C3" s="49"/>
      <c r="D3" s="47"/>
      <c r="E3" s="75"/>
      <c r="F3" s="47"/>
      <c r="G3" s="47"/>
      <c r="H3" s="47"/>
      <c r="I3" s="47"/>
      <c r="J3" s="47"/>
      <c r="K3" s="47"/>
      <c r="L3" s="47"/>
      <c r="M3" s="47"/>
    </row>
    <row r="4" spans="1:13" s="48" customFormat="1" x14ac:dyDescent="0.25">
      <c r="A4"/>
      <c r="B4" s="47"/>
      <c r="C4" s="49"/>
      <c r="D4" s="47"/>
      <c r="E4" s="75"/>
      <c r="F4" s="47"/>
      <c r="G4" s="47"/>
      <c r="H4" s="47"/>
      <c r="I4" s="47"/>
      <c r="J4" s="47"/>
      <c r="K4" s="47"/>
      <c r="L4" s="47"/>
      <c r="M4" s="47"/>
    </row>
    <row r="5" spans="1:13" ht="5.0999999999999996" customHeight="1" x14ac:dyDescent="0.25"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3" ht="43.5" customHeight="1" x14ac:dyDescent="0.25">
      <c r="B6" s="78" t="s">
        <v>61</v>
      </c>
      <c r="C6" s="78"/>
      <c r="D6" s="78"/>
      <c r="E6" s="78"/>
      <c r="F6" s="78"/>
      <c r="G6" s="78"/>
      <c r="H6" s="78"/>
      <c r="I6" s="78"/>
      <c r="J6" s="78"/>
      <c r="K6" s="78"/>
      <c r="L6" s="78"/>
    </row>
    <row r="8" spans="1:13" ht="15.75" x14ac:dyDescent="0.25">
      <c r="B8" s="2" t="s">
        <v>5</v>
      </c>
    </row>
    <row r="9" spans="1:13" x14ac:dyDescent="0.2">
      <c r="B9" s="3" t="s">
        <v>1</v>
      </c>
    </row>
    <row r="10" spans="1:13" x14ac:dyDescent="0.25">
      <c r="B10" s="4"/>
      <c r="I10" s="87"/>
      <c r="J10" s="87"/>
      <c r="K10" s="87"/>
      <c r="L10" s="21" t="s">
        <v>21</v>
      </c>
    </row>
    <row r="11" spans="1:13" s="5" customFormat="1" ht="15" customHeight="1" x14ac:dyDescent="0.25">
      <c r="B11" s="85" t="s">
        <v>20</v>
      </c>
      <c r="C11" s="84" t="s">
        <v>0</v>
      </c>
      <c r="D11" s="84"/>
      <c r="E11" s="82" t="s">
        <v>13</v>
      </c>
      <c r="F11" s="82" t="s">
        <v>22</v>
      </c>
      <c r="G11" s="82" t="s">
        <v>58</v>
      </c>
      <c r="H11" s="82" t="s">
        <v>15</v>
      </c>
      <c r="I11" s="88" t="s">
        <v>17</v>
      </c>
      <c r="J11" s="88"/>
      <c r="K11" s="88"/>
      <c r="L11" s="80" t="s">
        <v>16</v>
      </c>
    </row>
    <row r="12" spans="1:13" s="5" customFormat="1" ht="50.1" customHeight="1" x14ac:dyDescent="0.25">
      <c r="B12" s="86"/>
      <c r="C12" s="50" t="s">
        <v>3</v>
      </c>
      <c r="D12" s="50" t="s">
        <v>2</v>
      </c>
      <c r="E12" s="83"/>
      <c r="F12" s="83"/>
      <c r="G12" s="83"/>
      <c r="H12" s="83"/>
      <c r="I12" s="50" t="s">
        <v>9</v>
      </c>
      <c r="J12" s="50" t="s">
        <v>10</v>
      </c>
      <c r="K12" s="51" t="s">
        <v>11</v>
      </c>
      <c r="L12" s="81"/>
    </row>
    <row r="13" spans="1:13" ht="20.100000000000001" customHeight="1" x14ac:dyDescent="0.25">
      <c r="B13" s="6" t="s">
        <v>64</v>
      </c>
      <c r="C13" s="8">
        <v>2195055582</v>
      </c>
      <c r="D13" s="8">
        <v>2015833909</v>
      </c>
      <c r="E13" s="56">
        <v>1337890755</v>
      </c>
      <c r="F13" s="56">
        <v>135827657.36000001</v>
      </c>
      <c r="G13" s="8">
        <v>108388276.59000002</v>
      </c>
      <c r="H13" s="8"/>
      <c r="I13" s="12">
        <f>IF(ISERROR(+#REF!/E13)=TRUE,0,++#REF!/E13)</f>
        <v>0</v>
      </c>
      <c r="J13" s="12">
        <f>IF(ISERROR(+G13/E13)=TRUE,0,++G13/E13)</f>
        <v>8.1014295214260609E-2</v>
      </c>
      <c r="K13" s="12">
        <f>IF(ISERROR(+H13/E13)=TRUE,0,++H13/E13)</f>
        <v>0</v>
      </c>
      <c r="L13" s="14">
        <f>+D13-G13</f>
        <v>1907445632.4100001</v>
      </c>
    </row>
    <row r="14" spans="1:13" ht="20.100000000000001" customHeight="1" x14ac:dyDescent="0.25">
      <c r="B14" s="25" t="s">
        <v>65</v>
      </c>
      <c r="C14" s="26">
        <v>36897267</v>
      </c>
      <c r="D14" s="26">
        <v>37263295</v>
      </c>
      <c r="E14" s="57">
        <v>34787107</v>
      </c>
      <c r="F14" s="57">
        <v>3606651.3699999996</v>
      </c>
      <c r="G14" s="26">
        <v>2742755.4999999991</v>
      </c>
      <c r="H14" s="26"/>
      <c r="I14" s="27"/>
      <c r="J14" s="27">
        <f t="shared" ref="J14:J45" si="0">IF(ISERROR(+G14/E14)=TRUE,0,++G14/E14)</f>
        <v>7.8844024023038167E-2</v>
      </c>
      <c r="K14" s="27">
        <f t="shared" ref="K14:K45" si="1">IF(ISERROR(+H14/E14)=TRUE,0,++H14/E14)</f>
        <v>0</v>
      </c>
      <c r="L14" s="28">
        <f t="shared" ref="L14:L45" si="2">+D14-G14</f>
        <v>34520539.5</v>
      </c>
    </row>
    <row r="15" spans="1:13" ht="20.100000000000001" customHeight="1" x14ac:dyDescent="0.25">
      <c r="B15" s="25" t="s">
        <v>66</v>
      </c>
      <c r="C15" s="26">
        <v>47566106</v>
      </c>
      <c r="D15" s="26">
        <v>48634204</v>
      </c>
      <c r="E15" s="57">
        <v>44473102</v>
      </c>
      <c r="F15" s="57">
        <v>4108103.1999999997</v>
      </c>
      <c r="G15" s="26">
        <v>3535265.27</v>
      </c>
      <c r="H15" s="26"/>
      <c r="I15" s="27"/>
      <c r="J15" s="27">
        <f t="shared" si="0"/>
        <v>7.9492212393909467E-2</v>
      </c>
      <c r="K15" s="27">
        <f t="shared" si="1"/>
        <v>0</v>
      </c>
      <c r="L15" s="28">
        <f t="shared" si="2"/>
        <v>45098938.729999997</v>
      </c>
    </row>
    <row r="16" spans="1:13" ht="20.100000000000001" customHeight="1" x14ac:dyDescent="0.25">
      <c r="B16" s="25" t="s">
        <v>67</v>
      </c>
      <c r="C16" s="26">
        <v>29819316</v>
      </c>
      <c r="D16" s="26">
        <v>29830836</v>
      </c>
      <c r="E16" s="57">
        <v>28295736</v>
      </c>
      <c r="F16" s="57">
        <v>6199306.4599999972</v>
      </c>
      <c r="G16" s="26">
        <v>1931272.2200000007</v>
      </c>
      <c r="H16" s="26"/>
      <c r="I16" s="27"/>
      <c r="J16" s="27">
        <f t="shared" si="0"/>
        <v>6.8253118420386755E-2</v>
      </c>
      <c r="K16" s="27">
        <f t="shared" si="1"/>
        <v>0</v>
      </c>
      <c r="L16" s="28">
        <f t="shared" si="2"/>
        <v>27899563.780000001</v>
      </c>
    </row>
    <row r="17" spans="2:12" ht="20.100000000000001" customHeight="1" x14ac:dyDescent="0.25">
      <c r="B17" s="25" t="s">
        <v>68</v>
      </c>
      <c r="C17" s="26">
        <v>35469502</v>
      </c>
      <c r="D17" s="26">
        <v>36386245</v>
      </c>
      <c r="E17" s="57">
        <v>36000973</v>
      </c>
      <c r="F17" s="57">
        <v>2655181.4600000004</v>
      </c>
      <c r="G17" s="26">
        <v>2655181.4600000004</v>
      </c>
      <c r="H17" s="26"/>
      <c r="I17" s="27"/>
      <c r="J17" s="27">
        <f t="shared" si="0"/>
        <v>7.3753047174586098E-2</v>
      </c>
      <c r="K17" s="27">
        <f t="shared" si="1"/>
        <v>0</v>
      </c>
      <c r="L17" s="28">
        <f t="shared" si="2"/>
        <v>33731063.539999999</v>
      </c>
    </row>
    <row r="18" spans="2:12" ht="20.100000000000001" customHeight="1" x14ac:dyDescent="0.25">
      <c r="B18" s="25" t="s">
        <v>69</v>
      </c>
      <c r="C18" s="26">
        <v>174427518</v>
      </c>
      <c r="D18" s="26">
        <v>176906133</v>
      </c>
      <c r="E18" s="57">
        <v>166891910</v>
      </c>
      <c r="F18" s="57">
        <v>13192739.280000007</v>
      </c>
      <c r="G18" s="26">
        <v>13026599.180000007</v>
      </c>
      <c r="H18" s="26"/>
      <c r="I18" s="27"/>
      <c r="J18" s="27">
        <f t="shared" si="0"/>
        <v>7.8054108075100867E-2</v>
      </c>
      <c r="K18" s="27">
        <f t="shared" si="1"/>
        <v>0</v>
      </c>
      <c r="L18" s="28">
        <f t="shared" si="2"/>
        <v>163879533.81999999</v>
      </c>
    </row>
    <row r="19" spans="2:12" ht="20.100000000000001" customHeight="1" x14ac:dyDescent="0.25">
      <c r="B19" s="25" t="s">
        <v>70</v>
      </c>
      <c r="C19" s="26">
        <v>116530703</v>
      </c>
      <c r="D19" s="26">
        <v>120762194</v>
      </c>
      <c r="E19" s="57">
        <v>113453330</v>
      </c>
      <c r="F19" s="57">
        <v>10448729.489999989</v>
      </c>
      <c r="G19" s="26">
        <v>10365220.489999989</v>
      </c>
      <c r="H19" s="26"/>
      <c r="I19" s="27"/>
      <c r="J19" s="27">
        <f t="shared" si="0"/>
        <v>9.1361095262695147E-2</v>
      </c>
      <c r="K19" s="27">
        <f t="shared" si="1"/>
        <v>0</v>
      </c>
      <c r="L19" s="28">
        <f t="shared" si="2"/>
        <v>110396973.51000001</v>
      </c>
    </row>
    <row r="20" spans="2:12" ht="20.100000000000001" customHeight="1" x14ac:dyDescent="0.25">
      <c r="B20" s="25" t="s">
        <v>71</v>
      </c>
      <c r="C20" s="26">
        <v>143731722</v>
      </c>
      <c r="D20" s="26">
        <v>153861336</v>
      </c>
      <c r="E20" s="57">
        <v>141875936</v>
      </c>
      <c r="F20" s="57">
        <v>21086866.389999975</v>
      </c>
      <c r="G20" s="26">
        <v>13421894.850000015</v>
      </c>
      <c r="H20" s="26"/>
      <c r="I20" s="27"/>
      <c r="J20" s="27">
        <f t="shared" si="0"/>
        <v>9.4603040010957276E-2</v>
      </c>
      <c r="K20" s="27">
        <f t="shared" si="1"/>
        <v>0</v>
      </c>
      <c r="L20" s="28">
        <f t="shared" si="2"/>
        <v>140439441.14999998</v>
      </c>
    </row>
    <row r="21" spans="2:12" ht="20.100000000000001" customHeight="1" x14ac:dyDescent="0.25">
      <c r="B21" s="25" t="s">
        <v>72</v>
      </c>
      <c r="C21" s="26">
        <v>37120097</v>
      </c>
      <c r="D21" s="26">
        <v>38215364</v>
      </c>
      <c r="E21" s="57">
        <v>35638811</v>
      </c>
      <c r="F21" s="57">
        <v>2898964.2400000012</v>
      </c>
      <c r="G21" s="26">
        <v>2899642.5100000012</v>
      </c>
      <c r="H21" s="26"/>
      <c r="I21" s="27"/>
      <c r="J21" s="27">
        <f t="shared" si="0"/>
        <v>8.1361931799576626E-2</v>
      </c>
      <c r="K21" s="27">
        <f t="shared" si="1"/>
        <v>0</v>
      </c>
      <c r="L21" s="28">
        <f t="shared" si="2"/>
        <v>35315721.490000002</v>
      </c>
    </row>
    <row r="22" spans="2:12" ht="20.100000000000001" customHeight="1" x14ac:dyDescent="0.25">
      <c r="B22" s="25" t="s">
        <v>73</v>
      </c>
      <c r="C22" s="26">
        <v>80559079</v>
      </c>
      <c r="D22" s="26">
        <v>82713146</v>
      </c>
      <c r="E22" s="57">
        <v>77174343</v>
      </c>
      <c r="F22" s="57">
        <v>6331753.030000004</v>
      </c>
      <c r="G22" s="26">
        <v>6337753.030000004</v>
      </c>
      <c r="H22" s="26"/>
      <c r="I22" s="27"/>
      <c r="J22" s="27">
        <f t="shared" si="0"/>
        <v>8.2122539481806853E-2</v>
      </c>
      <c r="K22" s="27">
        <f t="shared" si="1"/>
        <v>0</v>
      </c>
      <c r="L22" s="28">
        <f t="shared" si="2"/>
        <v>76375392.969999999</v>
      </c>
    </row>
    <row r="23" spans="2:12" ht="20.100000000000001" customHeight="1" x14ac:dyDescent="0.25">
      <c r="B23" s="25" t="s">
        <v>74</v>
      </c>
      <c r="C23" s="26">
        <v>148131955</v>
      </c>
      <c r="D23" s="26">
        <v>155477797</v>
      </c>
      <c r="E23" s="57">
        <v>143895493</v>
      </c>
      <c r="F23" s="57">
        <v>13686624.280000011</v>
      </c>
      <c r="G23" s="26">
        <v>13048317.770000005</v>
      </c>
      <c r="H23" s="26"/>
      <c r="I23" s="27"/>
      <c r="J23" s="27">
        <f t="shared" si="0"/>
        <v>9.06791275943577E-2</v>
      </c>
      <c r="K23" s="27">
        <f t="shared" si="1"/>
        <v>0</v>
      </c>
      <c r="L23" s="28">
        <f t="shared" si="2"/>
        <v>142429479.22999999</v>
      </c>
    </row>
    <row r="24" spans="2:12" ht="20.100000000000001" customHeight="1" x14ac:dyDescent="0.25">
      <c r="B24" s="25" t="s">
        <v>75</v>
      </c>
      <c r="C24" s="26">
        <v>131962658</v>
      </c>
      <c r="D24" s="26">
        <v>136031110</v>
      </c>
      <c r="E24" s="57">
        <v>126727621</v>
      </c>
      <c r="F24" s="57">
        <v>10838746.989999996</v>
      </c>
      <c r="G24" s="26">
        <v>10430801.709999995</v>
      </c>
      <c r="H24" s="26"/>
      <c r="I24" s="27"/>
      <c r="J24" s="27">
        <f t="shared" si="0"/>
        <v>8.2308826029331011E-2</v>
      </c>
      <c r="K24" s="27">
        <f t="shared" si="1"/>
        <v>0</v>
      </c>
      <c r="L24" s="28">
        <f t="shared" si="2"/>
        <v>125600308.29000001</v>
      </c>
    </row>
    <row r="25" spans="2:12" ht="20.100000000000001" customHeight="1" x14ac:dyDescent="0.25">
      <c r="B25" s="25" t="s">
        <v>76</v>
      </c>
      <c r="C25" s="26">
        <v>195521621</v>
      </c>
      <c r="D25" s="26">
        <v>207136302</v>
      </c>
      <c r="E25" s="57">
        <v>195812002</v>
      </c>
      <c r="F25" s="57">
        <v>18192526.690000005</v>
      </c>
      <c r="G25" s="26">
        <v>17774702.390000008</v>
      </c>
      <c r="H25" s="26"/>
      <c r="I25" s="27"/>
      <c r="J25" s="27">
        <f t="shared" si="0"/>
        <v>9.0774325416477827E-2</v>
      </c>
      <c r="K25" s="27">
        <f t="shared" si="1"/>
        <v>0</v>
      </c>
      <c r="L25" s="28">
        <f t="shared" si="2"/>
        <v>189361599.60999998</v>
      </c>
    </row>
    <row r="26" spans="2:12" ht="20.100000000000001" customHeight="1" x14ac:dyDescent="0.25">
      <c r="B26" s="25" t="s">
        <v>77</v>
      </c>
      <c r="C26" s="26">
        <v>175988356</v>
      </c>
      <c r="D26" s="26">
        <v>186020882</v>
      </c>
      <c r="E26" s="57">
        <v>174268982</v>
      </c>
      <c r="F26" s="57">
        <v>17146852.680000007</v>
      </c>
      <c r="G26" s="26">
        <v>14320763.910000006</v>
      </c>
      <c r="H26" s="26"/>
      <c r="I26" s="27"/>
      <c r="J26" s="27">
        <f t="shared" si="0"/>
        <v>8.2176206836395052E-2</v>
      </c>
      <c r="K26" s="27">
        <f t="shared" si="1"/>
        <v>0</v>
      </c>
      <c r="L26" s="28">
        <f t="shared" si="2"/>
        <v>171700118.09</v>
      </c>
    </row>
    <row r="27" spans="2:12" ht="20.100000000000001" customHeight="1" x14ac:dyDescent="0.25">
      <c r="B27" s="25" t="s">
        <v>78</v>
      </c>
      <c r="C27" s="26">
        <v>89501719</v>
      </c>
      <c r="D27" s="26">
        <v>95388499</v>
      </c>
      <c r="E27" s="57">
        <v>89599982</v>
      </c>
      <c r="F27" s="57">
        <v>12307671.249999998</v>
      </c>
      <c r="G27" s="26">
        <v>12280211.249999998</v>
      </c>
      <c r="H27" s="26"/>
      <c r="I27" s="27"/>
      <c r="J27" s="27">
        <f t="shared" si="0"/>
        <v>0.137055956663027</v>
      </c>
      <c r="K27" s="27">
        <f t="shared" si="1"/>
        <v>0</v>
      </c>
      <c r="L27" s="28">
        <f t="shared" si="2"/>
        <v>83108287.75</v>
      </c>
    </row>
    <row r="28" spans="2:12" ht="20.100000000000001" customHeight="1" x14ac:dyDescent="0.25">
      <c r="B28" s="25" t="s">
        <v>79</v>
      </c>
      <c r="C28" s="26">
        <v>62976195</v>
      </c>
      <c r="D28" s="26">
        <v>64916904</v>
      </c>
      <c r="E28" s="57">
        <v>60120352</v>
      </c>
      <c r="F28" s="57">
        <v>6767005.2299999986</v>
      </c>
      <c r="G28" s="26">
        <v>4849095.5099999988</v>
      </c>
      <c r="H28" s="26"/>
      <c r="I28" s="27"/>
      <c r="J28" s="27">
        <f t="shared" si="0"/>
        <v>8.0656472370620833E-2</v>
      </c>
      <c r="K28" s="27">
        <f t="shared" si="1"/>
        <v>0</v>
      </c>
      <c r="L28" s="28">
        <f t="shared" si="2"/>
        <v>60067808.490000002</v>
      </c>
    </row>
    <row r="29" spans="2:12" ht="20.100000000000001" customHeight="1" x14ac:dyDescent="0.25">
      <c r="B29" s="25" t="s">
        <v>80</v>
      </c>
      <c r="C29" s="26">
        <v>41558974</v>
      </c>
      <c r="D29" s="26">
        <v>42350522</v>
      </c>
      <c r="E29" s="57">
        <v>39136244</v>
      </c>
      <c r="F29" s="57">
        <v>3088958.87</v>
      </c>
      <c r="G29" s="26">
        <v>3088958.87</v>
      </c>
      <c r="H29" s="26"/>
      <c r="I29" s="27"/>
      <c r="J29" s="27">
        <f t="shared" si="0"/>
        <v>7.8928342484782144E-2</v>
      </c>
      <c r="K29" s="27">
        <f t="shared" si="1"/>
        <v>0</v>
      </c>
      <c r="L29" s="28">
        <f t="shared" si="2"/>
        <v>39261563.130000003</v>
      </c>
    </row>
    <row r="30" spans="2:12" ht="20.100000000000001" customHeight="1" x14ac:dyDescent="0.25">
      <c r="B30" s="25" t="s">
        <v>81</v>
      </c>
      <c r="C30" s="26">
        <v>53196957</v>
      </c>
      <c r="D30" s="26">
        <v>53449047</v>
      </c>
      <c r="E30" s="57">
        <v>50851851</v>
      </c>
      <c r="F30" s="57">
        <v>5986959.2800000012</v>
      </c>
      <c r="G30" s="26">
        <v>4030199.5</v>
      </c>
      <c r="H30" s="26"/>
      <c r="I30" s="27"/>
      <c r="J30" s="27">
        <f t="shared" si="0"/>
        <v>7.92537424055616E-2</v>
      </c>
      <c r="K30" s="27">
        <f t="shared" si="1"/>
        <v>0</v>
      </c>
      <c r="L30" s="28">
        <f t="shared" si="2"/>
        <v>49418847.5</v>
      </c>
    </row>
    <row r="31" spans="2:12" ht="20.100000000000001" customHeight="1" x14ac:dyDescent="0.25">
      <c r="B31" s="25" t="s">
        <v>82</v>
      </c>
      <c r="C31" s="26">
        <v>93627889</v>
      </c>
      <c r="D31" s="26">
        <v>95366436</v>
      </c>
      <c r="E31" s="57">
        <v>89034680</v>
      </c>
      <c r="F31" s="57">
        <v>11617644.440000009</v>
      </c>
      <c r="G31" s="26">
        <v>7751810.320000004</v>
      </c>
      <c r="H31" s="26"/>
      <c r="I31" s="27"/>
      <c r="J31" s="27">
        <f t="shared" si="0"/>
        <v>8.7065066331456512E-2</v>
      </c>
      <c r="K31" s="27">
        <f t="shared" si="1"/>
        <v>0</v>
      </c>
      <c r="L31" s="28">
        <f t="shared" si="2"/>
        <v>87614625.679999992</v>
      </c>
    </row>
    <row r="32" spans="2:12" ht="20.100000000000001" customHeight="1" x14ac:dyDescent="0.25">
      <c r="B32" s="25" t="s">
        <v>83</v>
      </c>
      <c r="C32" s="26">
        <v>46717089</v>
      </c>
      <c r="D32" s="26">
        <v>49242045</v>
      </c>
      <c r="E32" s="57">
        <v>45351882</v>
      </c>
      <c r="F32" s="57">
        <v>4607116.1199999992</v>
      </c>
      <c r="G32" s="26">
        <v>3878902.45</v>
      </c>
      <c r="H32" s="26"/>
      <c r="I32" s="27"/>
      <c r="J32" s="27">
        <f t="shared" si="0"/>
        <v>8.5529029423740341E-2</v>
      </c>
      <c r="K32" s="27">
        <f t="shared" si="1"/>
        <v>0</v>
      </c>
      <c r="L32" s="28">
        <f t="shared" si="2"/>
        <v>45363142.549999997</v>
      </c>
    </row>
    <row r="33" spans="2:12" ht="20.100000000000001" customHeight="1" x14ac:dyDescent="0.25">
      <c r="B33" s="25" t="s">
        <v>84</v>
      </c>
      <c r="C33" s="26">
        <v>28156932</v>
      </c>
      <c r="D33" s="26">
        <v>29031814</v>
      </c>
      <c r="E33" s="57">
        <v>26565129</v>
      </c>
      <c r="F33" s="57">
        <v>1662795.7500000005</v>
      </c>
      <c r="G33" s="26">
        <v>1661615.7500000005</v>
      </c>
      <c r="H33" s="26"/>
      <c r="I33" s="27"/>
      <c r="J33" s="27">
        <f t="shared" si="0"/>
        <v>6.2548755174499635E-2</v>
      </c>
      <c r="K33" s="27">
        <f t="shared" si="1"/>
        <v>0</v>
      </c>
      <c r="L33" s="28">
        <f t="shared" si="2"/>
        <v>27370198.25</v>
      </c>
    </row>
    <row r="34" spans="2:12" ht="20.100000000000001" customHeight="1" x14ac:dyDescent="0.25">
      <c r="B34" s="25" t="s">
        <v>85</v>
      </c>
      <c r="C34" s="26">
        <v>57177279</v>
      </c>
      <c r="D34" s="26">
        <v>61388344</v>
      </c>
      <c r="E34" s="57">
        <v>56267000</v>
      </c>
      <c r="F34" s="57">
        <v>4583739.4899999974</v>
      </c>
      <c r="G34" s="26">
        <v>4583739.4899999974</v>
      </c>
      <c r="H34" s="26"/>
      <c r="I34" s="27"/>
      <c r="J34" s="27">
        <f t="shared" si="0"/>
        <v>8.1464081788614945E-2</v>
      </c>
      <c r="K34" s="27">
        <f t="shared" si="1"/>
        <v>0</v>
      </c>
      <c r="L34" s="28">
        <f t="shared" si="2"/>
        <v>56804604.510000005</v>
      </c>
    </row>
    <row r="35" spans="2:12" ht="20.100000000000001" customHeight="1" x14ac:dyDescent="0.25">
      <c r="B35" s="25" t="s">
        <v>86</v>
      </c>
      <c r="C35" s="26">
        <v>55144994</v>
      </c>
      <c r="D35" s="26">
        <v>56576119</v>
      </c>
      <c r="E35" s="57">
        <v>51925139</v>
      </c>
      <c r="F35" s="57">
        <v>4111080.52</v>
      </c>
      <c r="G35" s="26">
        <v>4111380.5200000005</v>
      </c>
      <c r="H35" s="26"/>
      <c r="I35" s="27"/>
      <c r="J35" s="27">
        <f t="shared" si="0"/>
        <v>7.9178998827523606E-2</v>
      </c>
      <c r="K35" s="27">
        <f t="shared" si="1"/>
        <v>0</v>
      </c>
      <c r="L35" s="28">
        <f t="shared" si="2"/>
        <v>52464738.479999997</v>
      </c>
    </row>
    <row r="36" spans="2:12" ht="20.100000000000001" customHeight="1" x14ac:dyDescent="0.25">
      <c r="B36" s="25" t="s">
        <v>87</v>
      </c>
      <c r="C36" s="26">
        <v>1124144636</v>
      </c>
      <c r="D36" s="26">
        <v>1154978876</v>
      </c>
      <c r="E36" s="57">
        <v>939429887</v>
      </c>
      <c r="F36" s="57">
        <v>40958730.719999991</v>
      </c>
      <c r="G36" s="26">
        <v>8721714.8300000001</v>
      </c>
      <c r="H36" s="26"/>
      <c r="I36" s="27"/>
      <c r="J36" s="27">
        <f t="shared" si="0"/>
        <v>9.2840508383783202E-3</v>
      </c>
      <c r="K36" s="27">
        <f t="shared" si="1"/>
        <v>0</v>
      </c>
      <c r="L36" s="28">
        <f t="shared" si="2"/>
        <v>1146257161.1700001</v>
      </c>
    </row>
    <row r="37" spans="2:12" ht="20.100000000000001" customHeight="1" x14ac:dyDescent="0.25">
      <c r="B37" s="25" t="s">
        <v>88</v>
      </c>
      <c r="C37" s="26">
        <v>65953571</v>
      </c>
      <c r="D37" s="26">
        <v>133681298</v>
      </c>
      <c r="E37" s="57">
        <v>127262847</v>
      </c>
      <c r="F37" s="57">
        <v>14736787.110000001</v>
      </c>
      <c r="G37" s="26">
        <v>5805367.3200000003</v>
      </c>
      <c r="H37" s="26"/>
      <c r="I37" s="27"/>
      <c r="J37" s="27">
        <f t="shared" si="0"/>
        <v>4.5617141662719525E-2</v>
      </c>
      <c r="K37" s="27">
        <f t="shared" si="1"/>
        <v>0</v>
      </c>
      <c r="L37" s="28">
        <f t="shared" si="2"/>
        <v>127875930.68000001</v>
      </c>
    </row>
    <row r="38" spans="2:12" ht="20.100000000000001" customHeight="1" x14ac:dyDescent="0.25">
      <c r="B38" s="25" t="s">
        <v>89</v>
      </c>
      <c r="C38" s="26">
        <v>107955381</v>
      </c>
      <c r="D38" s="26">
        <v>114217528</v>
      </c>
      <c r="E38" s="57">
        <v>95188234</v>
      </c>
      <c r="F38" s="57">
        <v>14423141.639999993</v>
      </c>
      <c r="G38" s="26">
        <v>8083699.8600000031</v>
      </c>
      <c r="H38" s="26"/>
      <c r="I38" s="27"/>
      <c r="J38" s="27">
        <f t="shared" si="0"/>
        <v>8.4923309534243513E-2</v>
      </c>
      <c r="K38" s="27">
        <f t="shared" si="1"/>
        <v>0</v>
      </c>
      <c r="L38" s="28">
        <f t="shared" si="2"/>
        <v>106133828.14</v>
      </c>
    </row>
    <row r="39" spans="2:12" ht="20.100000000000001" customHeight="1" x14ac:dyDescent="0.25">
      <c r="B39" s="25" t="s">
        <v>90</v>
      </c>
      <c r="C39" s="26">
        <v>27481689</v>
      </c>
      <c r="D39" s="26">
        <v>30039862</v>
      </c>
      <c r="E39" s="57">
        <v>26719758</v>
      </c>
      <c r="F39" s="57">
        <v>2089666.1999999997</v>
      </c>
      <c r="G39" s="26">
        <v>1986575.44</v>
      </c>
      <c r="H39" s="26"/>
      <c r="I39" s="27"/>
      <c r="J39" s="27">
        <f t="shared" si="0"/>
        <v>7.4348556599951238E-2</v>
      </c>
      <c r="K39" s="27">
        <f t="shared" si="1"/>
        <v>0</v>
      </c>
      <c r="L39" s="28">
        <f t="shared" si="2"/>
        <v>28053286.559999999</v>
      </c>
    </row>
    <row r="40" spans="2:12" ht="20.100000000000001" customHeight="1" x14ac:dyDescent="0.25">
      <c r="B40" s="25" t="s">
        <v>91</v>
      </c>
      <c r="C40" s="26">
        <v>83795309</v>
      </c>
      <c r="D40" s="26">
        <v>114112203</v>
      </c>
      <c r="E40" s="57">
        <v>97409771</v>
      </c>
      <c r="F40" s="57">
        <v>11098411.210000001</v>
      </c>
      <c r="G40" s="26">
        <v>11098411.210000001</v>
      </c>
      <c r="H40" s="26"/>
      <c r="I40" s="27"/>
      <c r="J40" s="27">
        <f t="shared" si="0"/>
        <v>0.11393529720955818</v>
      </c>
      <c r="K40" s="27">
        <f t="shared" si="1"/>
        <v>0</v>
      </c>
      <c r="L40" s="28">
        <f t="shared" si="2"/>
        <v>103013791.78999999</v>
      </c>
    </row>
    <row r="41" spans="2:12" ht="20.100000000000001" customHeight="1" x14ac:dyDescent="0.25">
      <c r="B41" s="25" t="s">
        <v>92</v>
      </c>
      <c r="C41" s="26">
        <v>207048579</v>
      </c>
      <c r="D41" s="26">
        <v>216714792</v>
      </c>
      <c r="E41" s="57">
        <v>203195848</v>
      </c>
      <c r="F41" s="57">
        <v>23767331.469999991</v>
      </c>
      <c r="G41" s="26">
        <v>18356671.75</v>
      </c>
      <c r="H41" s="26"/>
      <c r="I41" s="27"/>
      <c r="J41" s="27">
        <f t="shared" si="0"/>
        <v>9.0339797445073783E-2</v>
      </c>
      <c r="K41" s="27">
        <f t="shared" si="1"/>
        <v>0</v>
      </c>
      <c r="L41" s="28">
        <f t="shared" si="2"/>
        <v>198358120.25</v>
      </c>
    </row>
    <row r="42" spans="2:12" ht="20.100000000000001" customHeight="1" x14ac:dyDescent="0.25">
      <c r="B42" s="25" t="s">
        <v>93</v>
      </c>
      <c r="C42" s="26">
        <v>252509881</v>
      </c>
      <c r="D42" s="26">
        <v>267693320</v>
      </c>
      <c r="E42" s="57">
        <v>246304110</v>
      </c>
      <c r="F42" s="57">
        <v>20009850.529999986</v>
      </c>
      <c r="G42" s="26">
        <v>78107382.680000022</v>
      </c>
      <c r="H42" s="26"/>
      <c r="I42" s="27"/>
      <c r="J42" s="27">
        <f t="shared" si="0"/>
        <v>0.31711765865376756</v>
      </c>
      <c r="K42" s="27">
        <f t="shared" si="1"/>
        <v>0</v>
      </c>
      <c r="L42" s="28">
        <f t="shared" si="2"/>
        <v>189585937.31999999</v>
      </c>
    </row>
    <row r="43" spans="2:12" ht="20.100000000000001" customHeight="1" x14ac:dyDescent="0.25">
      <c r="B43" s="25" t="s">
        <v>94</v>
      </c>
      <c r="C43" s="26">
        <v>284400353</v>
      </c>
      <c r="D43" s="26">
        <v>291174409</v>
      </c>
      <c r="E43" s="57">
        <v>272275045</v>
      </c>
      <c r="F43" s="57">
        <v>24348995.730000015</v>
      </c>
      <c r="G43" s="26">
        <v>22879695.730000004</v>
      </c>
      <c r="H43" s="26"/>
      <c r="I43" s="27"/>
      <c r="J43" s="27">
        <f t="shared" si="0"/>
        <v>8.4031556142062175E-2</v>
      </c>
      <c r="K43" s="27">
        <f t="shared" si="1"/>
        <v>0</v>
      </c>
      <c r="L43" s="28">
        <f t="shared" si="2"/>
        <v>268294713.26999998</v>
      </c>
    </row>
    <row r="44" spans="2:12" ht="20.100000000000001" customHeight="1" x14ac:dyDescent="0.25">
      <c r="B44" s="25" t="s">
        <v>95</v>
      </c>
      <c r="C44" s="26">
        <v>144586232</v>
      </c>
      <c r="D44" s="26">
        <v>147194559</v>
      </c>
      <c r="E44" s="57">
        <v>135308095</v>
      </c>
      <c r="F44" s="57">
        <v>10890867.07</v>
      </c>
      <c r="G44" s="26">
        <v>10892247.73</v>
      </c>
      <c r="H44" s="26"/>
      <c r="I44" s="27"/>
      <c r="J44" s="27">
        <f t="shared" si="0"/>
        <v>8.0499601520515093E-2</v>
      </c>
      <c r="K44" s="27">
        <f t="shared" si="1"/>
        <v>0</v>
      </c>
      <c r="L44" s="28"/>
    </row>
    <row r="45" spans="2:12" ht="20.100000000000001" customHeight="1" x14ac:dyDescent="0.25">
      <c r="B45" s="25" t="s">
        <v>63</v>
      </c>
      <c r="C45" s="26">
        <v>21698844</v>
      </c>
      <c r="D45" s="26">
        <v>47946112</v>
      </c>
      <c r="E45" s="57">
        <v>43677994</v>
      </c>
      <c r="F45" s="57">
        <v>9928184.5700000003</v>
      </c>
      <c r="G45" s="26">
        <v>9257272.1999999993</v>
      </c>
      <c r="H45" s="26"/>
      <c r="I45" s="27"/>
      <c r="J45" s="27">
        <f t="shared" si="0"/>
        <v>0.2119436208540163</v>
      </c>
      <c r="K45" s="27">
        <f t="shared" si="1"/>
        <v>0</v>
      </c>
      <c r="L45" s="28">
        <f t="shared" si="2"/>
        <v>38688839.799999997</v>
      </c>
    </row>
    <row r="46" spans="2:12" ht="23.25" customHeight="1" x14ac:dyDescent="0.25">
      <c r="B46" s="52" t="s">
        <v>4</v>
      </c>
      <c r="C46" s="53">
        <f t="shared" ref="C46:H46" si="3">SUM(C13:C45)</f>
        <v>6396413985</v>
      </c>
      <c r="D46" s="53">
        <f t="shared" si="3"/>
        <v>6490535442</v>
      </c>
      <c r="E46" s="53">
        <f>SUM(E13:E45)</f>
        <v>5352809949</v>
      </c>
      <c r="F46" s="53">
        <f t="shared" si="3"/>
        <v>493205640.11999995</v>
      </c>
      <c r="G46" s="53">
        <f t="shared" si="3"/>
        <v>442303399.29000008</v>
      </c>
      <c r="H46" s="53">
        <f t="shared" si="3"/>
        <v>0</v>
      </c>
      <c r="I46" s="54">
        <f>IF(ISERROR(+#REF!/E46)=TRUE,0,++#REF!/E46)</f>
        <v>0</v>
      </c>
      <c r="J46" s="54">
        <f>IF(ISERROR(+G46/E46)=TRUE,0,++G46/E46)</f>
        <v>8.2630133239202749E-2</v>
      </c>
      <c r="K46" s="54">
        <f>IF(ISERROR(+H46/E46)=TRUE,0,++H46/E46)</f>
        <v>0</v>
      </c>
      <c r="L46" s="55">
        <f>SUM(L13:L45)</f>
        <v>5911929731.4400015</v>
      </c>
    </row>
    <row r="47" spans="2:12" x14ac:dyDescent="0.2">
      <c r="B47" s="11" t="s">
        <v>62</v>
      </c>
    </row>
    <row r="48" spans="2:12" s="22" customFormat="1" x14ac:dyDescent="0.2">
      <c r="B48" s="11"/>
    </row>
    <row r="49" spans="2:12" s="22" customFormat="1" x14ac:dyDescent="0.25">
      <c r="K49" s="23"/>
    </row>
    <row r="50" spans="2:12" s="22" customFormat="1" x14ac:dyDescent="0.25">
      <c r="K50" s="23"/>
    </row>
    <row r="51" spans="2:12" s="22" customFormat="1" x14ac:dyDescent="0.25">
      <c r="C51" s="22">
        <v>1000000</v>
      </c>
      <c r="K51" s="23"/>
    </row>
    <row r="52" spans="2:12" s="22" customFormat="1" ht="44.25" customHeight="1" x14ac:dyDescent="0.25">
      <c r="B52" s="30" t="s">
        <v>55</v>
      </c>
      <c r="C52" s="30" t="s">
        <v>3</v>
      </c>
      <c r="D52" s="30" t="s">
        <v>2</v>
      </c>
      <c r="E52" s="31" t="s">
        <v>18</v>
      </c>
      <c r="F52" s="31" t="s">
        <v>19</v>
      </c>
      <c r="G52" s="31" t="str">
        <f>MID(G11,1,25)</f>
        <v>DEVENGADO
AL MES DE ENERO</v>
      </c>
      <c r="H52" s="32" t="s">
        <v>15</v>
      </c>
      <c r="I52" s="79"/>
      <c r="J52" s="79"/>
      <c r="K52" s="79"/>
      <c r="L52" s="31"/>
    </row>
    <row r="53" spans="2:12" s="22" customFormat="1" x14ac:dyDescent="0.25">
      <c r="B53" s="33" t="s">
        <v>56</v>
      </c>
      <c r="C53" s="67">
        <f>+C46/$C$51</f>
        <v>6396.4139850000001</v>
      </c>
      <c r="D53" s="67">
        <f>+D46/$C$51</f>
        <v>6490.5354420000003</v>
      </c>
      <c r="E53" s="33">
        <f>+E46/$C$51</f>
        <v>5352.8099490000004</v>
      </c>
      <c r="F53" s="67">
        <f>+F46/$C$51</f>
        <v>493.20564011999994</v>
      </c>
      <c r="G53" s="67">
        <f>+G46/$C$51</f>
        <v>442.30339929000007</v>
      </c>
      <c r="H53" s="35"/>
      <c r="I53" s="36"/>
      <c r="J53" s="36"/>
      <c r="K53" s="36"/>
      <c r="L53" s="37"/>
    </row>
    <row r="54" spans="2:12" s="22" customFormat="1" x14ac:dyDescent="0.25">
      <c r="B54" s="33"/>
      <c r="C54" s="34"/>
      <c r="D54" s="34"/>
      <c r="E54" s="33"/>
      <c r="F54" s="34"/>
      <c r="G54" s="34"/>
      <c r="H54" s="38"/>
      <c r="I54" s="36"/>
      <c r="J54" s="36"/>
      <c r="K54" s="36"/>
      <c r="L54" s="37"/>
    </row>
    <row r="55" spans="2:12" s="22" customFormat="1" x14ac:dyDescent="0.25">
      <c r="B55" s="33"/>
      <c r="C55" s="34"/>
      <c r="D55" s="34"/>
      <c r="E55" s="33"/>
      <c r="F55" s="34"/>
      <c r="G55" s="34"/>
      <c r="H55" s="38"/>
      <c r="I55" s="36"/>
      <c r="J55" s="36"/>
      <c r="K55" s="36"/>
      <c r="L55" s="37"/>
    </row>
    <row r="56" spans="2:12" s="22" customFormat="1" x14ac:dyDescent="0.25">
      <c r="B56" s="33"/>
      <c r="C56" s="34"/>
      <c r="D56" s="34"/>
      <c r="E56" s="33"/>
      <c r="F56" s="34"/>
      <c r="G56" s="34"/>
      <c r="H56" s="38"/>
      <c r="I56" s="36"/>
      <c r="J56" s="36"/>
      <c r="K56" s="36"/>
      <c r="L56" s="37"/>
    </row>
    <row r="57" spans="2:12" s="22" customFormat="1" x14ac:dyDescent="0.25">
      <c r="K57" s="23"/>
    </row>
    <row r="58" spans="2:12" s="22" customFormat="1" x14ac:dyDescent="0.25">
      <c r="K58" s="23"/>
    </row>
    <row r="59" spans="2:12" s="22" customFormat="1" x14ac:dyDescent="0.25">
      <c r="K59" s="23"/>
    </row>
    <row r="60" spans="2:12" s="22" customFormat="1" x14ac:dyDescent="0.25">
      <c r="K60" s="23"/>
    </row>
    <row r="61" spans="2:12" s="22" customFormat="1" x14ac:dyDescent="0.25">
      <c r="K61" s="23"/>
    </row>
    <row r="62" spans="2:12" s="22" customFormat="1" x14ac:dyDescent="0.25">
      <c r="K62" s="23"/>
    </row>
    <row r="63" spans="2:12" s="22" customFormat="1" x14ac:dyDescent="0.25">
      <c r="K63" s="23"/>
    </row>
    <row r="64" spans="2:12" s="22" customFormat="1" x14ac:dyDescent="0.25">
      <c r="K64" s="23"/>
    </row>
    <row r="65" spans="11:11" s="22" customFormat="1" x14ac:dyDescent="0.25">
      <c r="K65" s="23"/>
    </row>
    <row r="66" spans="11:11" s="22" customFormat="1" x14ac:dyDescent="0.25">
      <c r="K66" s="23"/>
    </row>
    <row r="67" spans="11:11" s="22" customFormat="1" x14ac:dyDescent="0.25">
      <c r="K67" s="23"/>
    </row>
    <row r="68" spans="11:11" s="22" customFormat="1" x14ac:dyDescent="0.25">
      <c r="K68" s="23"/>
    </row>
    <row r="69" spans="11:11" s="22" customFormat="1" x14ac:dyDescent="0.25">
      <c r="K69" s="23"/>
    </row>
    <row r="70" spans="11:11" s="22" customFormat="1" x14ac:dyDescent="0.25">
      <c r="K70" s="23"/>
    </row>
    <row r="71" spans="11:11" s="22" customFormat="1" x14ac:dyDescent="0.25">
      <c r="K71" s="23"/>
    </row>
    <row r="72" spans="11:11" s="22" customFormat="1" x14ac:dyDescent="0.25">
      <c r="K72" s="23"/>
    </row>
  </sheetData>
  <mergeCells count="11">
    <mergeCell ref="B6:L6"/>
    <mergeCell ref="I52:K52"/>
    <mergeCell ref="L11:L12"/>
    <mergeCell ref="H11:H12"/>
    <mergeCell ref="C11:D11"/>
    <mergeCell ref="B11:B12"/>
    <mergeCell ref="F11:F12"/>
    <mergeCell ref="G11:G12"/>
    <mergeCell ref="I10:K10"/>
    <mergeCell ref="E11:E12"/>
    <mergeCell ref="I11:K11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0" orientation="portrait" r:id="rId1"/>
  <headerFooter>
    <oddFooter>&amp;CPágina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39997558519241921"/>
    <pageSetUpPr fitToPage="1"/>
  </sheetPr>
  <dimension ref="A1:M60"/>
  <sheetViews>
    <sheetView showGridLines="0" zoomScale="130" zoomScaleNormal="130" workbookViewId="0">
      <selection activeCell="B11" sqref="B11:B12"/>
    </sheetView>
  </sheetViews>
  <sheetFormatPr baseColWidth="10" defaultRowHeight="15" x14ac:dyDescent="0.25"/>
  <cols>
    <col min="1" max="1" width="5.85546875" style="1" customWidth="1"/>
    <col min="2" max="2" width="82" style="1" bestFit="1" customWidth="1"/>
    <col min="3" max="5" width="14.7109375" style="1" customWidth="1"/>
    <col min="6" max="6" width="20.7109375" style="1" customWidth="1"/>
    <col min="7" max="7" width="17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3" s="48" customFormat="1" x14ac:dyDescent="0.25">
      <c r="A1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3" s="48" customFormat="1" x14ac:dyDescent="0.25">
      <c r="A2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spans="1:13" s="48" customFormat="1" x14ac:dyDescent="0.25">
      <c r="A3"/>
      <c r="B3" s="47"/>
      <c r="C3" s="49"/>
      <c r="D3" s="47"/>
      <c r="E3" s="47"/>
      <c r="F3" s="47"/>
      <c r="G3" s="47"/>
      <c r="H3" s="47"/>
      <c r="I3" s="47"/>
      <c r="J3" s="47"/>
      <c r="K3" s="47"/>
      <c r="L3" s="47"/>
      <c r="M3" s="47"/>
    </row>
    <row r="4" spans="1:13" s="48" customFormat="1" x14ac:dyDescent="0.25">
      <c r="A4"/>
      <c r="B4" s="47"/>
      <c r="C4" s="49"/>
      <c r="D4" s="47"/>
      <c r="E4" s="47"/>
      <c r="F4" s="47"/>
      <c r="G4" s="47"/>
      <c r="H4" s="47"/>
      <c r="I4" s="47"/>
      <c r="J4" s="47"/>
      <c r="K4" s="47"/>
      <c r="L4" s="47"/>
      <c r="M4" s="47"/>
    </row>
    <row r="5" spans="1:13" ht="5.0999999999999996" customHeight="1" x14ac:dyDescent="0.25"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3" ht="43.5" customHeight="1" x14ac:dyDescent="0.25">
      <c r="B6" s="78" t="s">
        <v>61</v>
      </c>
      <c r="C6" s="78"/>
      <c r="D6" s="78"/>
      <c r="E6" s="78"/>
      <c r="F6" s="78"/>
      <c r="G6" s="78"/>
      <c r="H6" s="78"/>
      <c r="I6" s="78"/>
      <c r="J6" s="78"/>
      <c r="K6" s="78"/>
      <c r="L6" s="78"/>
    </row>
    <row r="8" spans="1:13" ht="15.75" x14ac:dyDescent="0.25">
      <c r="B8" s="2" t="s">
        <v>6</v>
      </c>
    </row>
    <row r="9" spans="1:13" x14ac:dyDescent="0.2">
      <c r="B9" s="3" t="s">
        <v>1</v>
      </c>
    </row>
    <row r="10" spans="1:13" x14ac:dyDescent="0.25">
      <c r="B10" s="4"/>
      <c r="I10" s="87"/>
      <c r="J10" s="87"/>
      <c r="K10" s="87"/>
      <c r="L10" s="21" t="s">
        <v>21</v>
      </c>
    </row>
    <row r="11" spans="1:13" s="5" customFormat="1" ht="15" customHeight="1" x14ac:dyDescent="0.25">
      <c r="B11" s="85" t="s">
        <v>20</v>
      </c>
      <c r="C11" s="84" t="s">
        <v>0</v>
      </c>
      <c r="D11" s="84"/>
      <c r="E11" s="82" t="s">
        <v>8</v>
      </c>
      <c r="F11" s="82" t="s">
        <v>22</v>
      </c>
      <c r="G11" s="82" t="s">
        <v>58</v>
      </c>
      <c r="H11" s="82" t="s">
        <v>15</v>
      </c>
      <c r="I11" s="88" t="s">
        <v>17</v>
      </c>
      <c r="J11" s="88"/>
      <c r="K11" s="88"/>
      <c r="L11" s="80" t="s">
        <v>16</v>
      </c>
    </row>
    <row r="12" spans="1:13" s="5" customFormat="1" ht="50.1" customHeight="1" x14ac:dyDescent="0.25">
      <c r="B12" s="86"/>
      <c r="C12" s="50" t="s">
        <v>3</v>
      </c>
      <c r="D12" s="50" t="s">
        <v>2</v>
      </c>
      <c r="E12" s="83"/>
      <c r="F12" s="83"/>
      <c r="G12" s="83"/>
      <c r="H12" s="83"/>
      <c r="I12" s="50" t="s">
        <v>9</v>
      </c>
      <c r="J12" s="50" t="s">
        <v>10</v>
      </c>
      <c r="K12" s="51" t="s">
        <v>11</v>
      </c>
      <c r="L12" s="81"/>
    </row>
    <row r="13" spans="1:13" ht="20.100000000000001" customHeight="1" x14ac:dyDescent="0.25">
      <c r="B13" s="6" t="s">
        <v>23</v>
      </c>
      <c r="C13" s="8">
        <v>73997217</v>
      </c>
      <c r="D13" s="8">
        <v>73997217</v>
      </c>
      <c r="E13" s="77">
        <v>29868235</v>
      </c>
      <c r="F13" s="56">
        <v>6454302.6199999992</v>
      </c>
      <c r="G13" s="8">
        <v>844724.97999999986</v>
      </c>
      <c r="H13" s="8"/>
      <c r="I13" s="12">
        <f>IF(ISERROR(+#REF!/E13)=TRUE,0,++#REF!/E13)</f>
        <v>0</v>
      </c>
      <c r="J13" s="12">
        <f>IF(ISERROR(+G13/E13)=TRUE,0,++G13/E13)</f>
        <v>2.8281717349552121E-2</v>
      </c>
      <c r="K13" s="12">
        <f>IF(ISERROR(+H13/E13)=TRUE,0,++H13/E13)</f>
        <v>0</v>
      </c>
      <c r="L13" s="14">
        <f>+D13-G13</f>
        <v>73152492.019999996</v>
      </c>
    </row>
    <row r="14" spans="1:13" ht="20.100000000000001" customHeight="1" x14ac:dyDescent="0.25">
      <c r="B14" s="7" t="s">
        <v>24</v>
      </c>
      <c r="C14" s="9">
        <v>1530068</v>
      </c>
      <c r="D14" s="9">
        <v>1530068</v>
      </c>
      <c r="E14" s="58">
        <v>778806</v>
      </c>
      <c r="F14" s="59">
        <v>36900</v>
      </c>
      <c r="G14" s="9">
        <v>1700</v>
      </c>
      <c r="H14" s="9"/>
      <c r="I14" s="13">
        <f>IF(ISERROR(+#REF!/E14)=TRUE,0,++#REF!/E14)</f>
        <v>0</v>
      </c>
      <c r="J14" s="13">
        <f t="shared" ref="J14:J44" si="0">IF(ISERROR(+G14/E14)=TRUE,0,++G14/E14)</f>
        <v>2.1828285863231666E-3</v>
      </c>
      <c r="K14" s="13">
        <f t="shared" ref="K14:K44" si="1">IF(ISERROR(+H14/E14)=TRUE,0,++H14/E14)</f>
        <v>0</v>
      </c>
      <c r="L14" s="15">
        <f t="shared" ref="L14:L44" si="2">+D14-G14</f>
        <v>1528368</v>
      </c>
    </row>
    <row r="15" spans="1:13" ht="20.100000000000001" customHeight="1" x14ac:dyDescent="0.25">
      <c r="B15" s="7" t="s">
        <v>25</v>
      </c>
      <c r="C15" s="9">
        <v>4374069</v>
      </c>
      <c r="D15" s="9">
        <v>4374069</v>
      </c>
      <c r="E15" s="58">
        <v>2200000</v>
      </c>
      <c r="F15" s="59">
        <v>9453</v>
      </c>
      <c r="G15" s="9">
        <v>9453</v>
      </c>
      <c r="H15" s="9"/>
      <c r="I15" s="13"/>
      <c r="J15" s="13">
        <f t="shared" si="0"/>
        <v>4.296818181818182E-3</v>
      </c>
      <c r="K15" s="13">
        <f t="shared" si="1"/>
        <v>0</v>
      </c>
      <c r="L15" s="15">
        <f t="shared" si="2"/>
        <v>4364616</v>
      </c>
    </row>
    <row r="16" spans="1:13" ht="20.100000000000001" customHeight="1" x14ac:dyDescent="0.25">
      <c r="B16" s="7" t="s">
        <v>26</v>
      </c>
      <c r="C16" s="9">
        <v>16597950</v>
      </c>
      <c r="D16" s="9">
        <v>4200000</v>
      </c>
      <c r="E16" s="58">
        <v>4200000</v>
      </c>
      <c r="F16" s="59">
        <v>12000</v>
      </c>
      <c r="G16" s="9">
        <v>0</v>
      </c>
      <c r="H16" s="9"/>
      <c r="I16" s="13"/>
      <c r="J16" s="13">
        <f t="shared" si="0"/>
        <v>0</v>
      </c>
      <c r="K16" s="13">
        <f t="shared" si="1"/>
        <v>0</v>
      </c>
      <c r="L16" s="15">
        <f t="shared" si="2"/>
        <v>4200000</v>
      </c>
    </row>
    <row r="17" spans="2:12" ht="20.100000000000001" customHeight="1" x14ac:dyDescent="0.25">
      <c r="B17" s="7" t="s">
        <v>27</v>
      </c>
      <c r="C17" s="9">
        <v>3548416</v>
      </c>
      <c r="D17" s="9">
        <v>3548416</v>
      </c>
      <c r="E17" s="58">
        <v>1700000</v>
      </c>
      <c r="F17" s="59">
        <v>11118</v>
      </c>
      <c r="G17" s="9">
        <v>11118</v>
      </c>
      <c r="H17" s="9"/>
      <c r="I17" s="13"/>
      <c r="J17" s="13">
        <f t="shared" si="0"/>
        <v>6.5399999999999998E-3</v>
      </c>
      <c r="K17" s="13">
        <f t="shared" si="1"/>
        <v>0</v>
      </c>
      <c r="L17" s="15">
        <f t="shared" si="2"/>
        <v>3537298</v>
      </c>
    </row>
    <row r="18" spans="2:12" ht="20.100000000000001" customHeight="1" x14ac:dyDescent="0.25">
      <c r="B18" s="7" t="s">
        <v>28</v>
      </c>
      <c r="C18" s="9">
        <v>13773194</v>
      </c>
      <c r="D18" s="9">
        <v>7273194</v>
      </c>
      <c r="E18" s="58">
        <v>500000</v>
      </c>
      <c r="F18" s="59">
        <v>0</v>
      </c>
      <c r="G18" s="9">
        <v>0</v>
      </c>
      <c r="H18" s="9"/>
      <c r="I18" s="13"/>
      <c r="J18" s="13">
        <f t="shared" si="0"/>
        <v>0</v>
      </c>
      <c r="K18" s="13">
        <f t="shared" si="1"/>
        <v>0</v>
      </c>
      <c r="L18" s="15">
        <f t="shared" si="2"/>
        <v>7273194</v>
      </c>
    </row>
    <row r="19" spans="2:12" ht="20.100000000000001" customHeight="1" x14ac:dyDescent="0.25">
      <c r="B19" s="7" t="s">
        <v>29</v>
      </c>
      <c r="C19" s="9">
        <v>6338744</v>
      </c>
      <c r="D19" s="9">
        <v>6338744</v>
      </c>
      <c r="E19" s="58">
        <v>700000</v>
      </c>
      <c r="F19" s="59">
        <v>0</v>
      </c>
      <c r="G19" s="9">
        <v>0</v>
      </c>
      <c r="H19" s="9"/>
      <c r="I19" s="13"/>
      <c r="J19" s="13">
        <f t="shared" si="0"/>
        <v>0</v>
      </c>
      <c r="K19" s="13">
        <f t="shared" si="1"/>
        <v>0</v>
      </c>
      <c r="L19" s="15">
        <f t="shared" si="2"/>
        <v>6338744</v>
      </c>
    </row>
    <row r="20" spans="2:12" ht="20.100000000000001" customHeight="1" x14ac:dyDescent="0.25">
      <c r="B20" s="7" t="s">
        <v>30</v>
      </c>
      <c r="C20" s="9">
        <v>9930000</v>
      </c>
      <c r="D20" s="9">
        <v>9930000</v>
      </c>
      <c r="E20" s="58">
        <v>5000000</v>
      </c>
      <c r="F20" s="59">
        <v>0</v>
      </c>
      <c r="G20" s="9">
        <v>0</v>
      </c>
      <c r="H20" s="9"/>
      <c r="I20" s="13"/>
      <c r="J20" s="13">
        <f t="shared" si="0"/>
        <v>0</v>
      </c>
      <c r="K20" s="13">
        <f t="shared" si="1"/>
        <v>0</v>
      </c>
      <c r="L20" s="15">
        <f t="shared" si="2"/>
        <v>9930000</v>
      </c>
    </row>
    <row r="21" spans="2:12" ht="20.100000000000001" customHeight="1" x14ac:dyDescent="0.25">
      <c r="B21" s="7" t="s">
        <v>31</v>
      </c>
      <c r="C21" s="9">
        <v>3541637</v>
      </c>
      <c r="D21" s="9">
        <v>3541637</v>
      </c>
      <c r="E21" s="58">
        <v>1700000</v>
      </c>
      <c r="F21" s="59">
        <v>30990</v>
      </c>
      <c r="G21" s="9">
        <v>0</v>
      </c>
      <c r="H21" s="9"/>
      <c r="I21" s="13"/>
      <c r="J21" s="13">
        <f t="shared" si="0"/>
        <v>0</v>
      </c>
      <c r="K21" s="13">
        <f t="shared" si="1"/>
        <v>0</v>
      </c>
      <c r="L21" s="15">
        <f t="shared" si="2"/>
        <v>3541637</v>
      </c>
    </row>
    <row r="22" spans="2:12" ht="20.100000000000001" customHeight="1" x14ac:dyDescent="0.25">
      <c r="B22" s="7" t="s">
        <v>32</v>
      </c>
      <c r="C22" s="9">
        <v>3486605</v>
      </c>
      <c r="D22" s="9">
        <v>3486605</v>
      </c>
      <c r="E22" s="58">
        <v>1700000</v>
      </c>
      <c r="F22" s="59">
        <v>13220</v>
      </c>
      <c r="G22" s="9">
        <v>13220</v>
      </c>
      <c r="H22" s="9"/>
      <c r="I22" s="13"/>
      <c r="J22" s="13">
        <f t="shared" si="0"/>
        <v>7.7764705882352944E-3</v>
      </c>
      <c r="K22" s="13">
        <f t="shared" si="1"/>
        <v>0</v>
      </c>
      <c r="L22" s="15">
        <f t="shared" si="2"/>
        <v>3473385</v>
      </c>
    </row>
    <row r="23" spans="2:12" ht="20.100000000000001" customHeight="1" x14ac:dyDescent="0.25">
      <c r="B23" s="7" t="s">
        <v>33</v>
      </c>
      <c r="C23" s="9">
        <v>10756479</v>
      </c>
      <c r="D23" s="9">
        <v>5323520</v>
      </c>
      <c r="E23" s="58">
        <v>1000000</v>
      </c>
      <c r="F23" s="59">
        <v>5340</v>
      </c>
      <c r="G23" s="9">
        <v>0</v>
      </c>
      <c r="H23" s="9"/>
      <c r="I23" s="13"/>
      <c r="J23" s="13">
        <f t="shared" si="0"/>
        <v>0</v>
      </c>
      <c r="K23" s="13">
        <f t="shared" si="1"/>
        <v>0</v>
      </c>
      <c r="L23" s="15">
        <f t="shared" si="2"/>
        <v>5323520</v>
      </c>
    </row>
    <row r="24" spans="2:12" ht="20.100000000000001" customHeight="1" x14ac:dyDescent="0.25">
      <c r="B24" s="7" t="s">
        <v>34</v>
      </c>
      <c r="C24" s="9">
        <v>4154496</v>
      </c>
      <c r="D24" s="9">
        <v>3374166</v>
      </c>
      <c r="E24" s="58">
        <v>2000000</v>
      </c>
      <c r="F24" s="59">
        <v>0</v>
      </c>
      <c r="G24" s="9">
        <v>0</v>
      </c>
      <c r="H24" s="9"/>
      <c r="I24" s="13"/>
      <c r="J24" s="13">
        <f t="shared" si="0"/>
        <v>0</v>
      </c>
      <c r="K24" s="13">
        <f t="shared" si="1"/>
        <v>0</v>
      </c>
      <c r="L24" s="15">
        <f t="shared" si="2"/>
        <v>3374166</v>
      </c>
    </row>
    <row r="25" spans="2:12" ht="20.100000000000001" customHeight="1" x14ac:dyDescent="0.25">
      <c r="B25" s="7" t="s">
        <v>35</v>
      </c>
      <c r="C25" s="9">
        <v>20995704</v>
      </c>
      <c r="D25" s="9">
        <v>9921728</v>
      </c>
      <c r="E25" s="58">
        <v>9921728</v>
      </c>
      <c r="F25" s="59">
        <v>0</v>
      </c>
      <c r="G25" s="9">
        <v>0</v>
      </c>
      <c r="H25" s="9"/>
      <c r="I25" s="13"/>
      <c r="J25" s="13">
        <f t="shared" si="0"/>
        <v>0</v>
      </c>
      <c r="K25" s="13">
        <f t="shared" si="1"/>
        <v>0</v>
      </c>
      <c r="L25" s="15">
        <f t="shared" si="2"/>
        <v>9921728</v>
      </c>
    </row>
    <row r="26" spans="2:12" ht="20.100000000000001" customHeight="1" x14ac:dyDescent="0.25">
      <c r="B26" s="7" t="s">
        <v>36</v>
      </c>
      <c r="C26" s="9">
        <v>10075062</v>
      </c>
      <c r="D26" s="9">
        <v>5275000</v>
      </c>
      <c r="E26" s="58">
        <v>1275000</v>
      </c>
      <c r="F26" s="59">
        <v>0</v>
      </c>
      <c r="G26" s="9">
        <v>0</v>
      </c>
      <c r="H26" s="9"/>
      <c r="I26" s="13"/>
      <c r="J26" s="13">
        <f t="shared" si="0"/>
        <v>0</v>
      </c>
      <c r="K26" s="13">
        <f t="shared" si="1"/>
        <v>0</v>
      </c>
      <c r="L26" s="15">
        <f t="shared" si="2"/>
        <v>5275000</v>
      </c>
    </row>
    <row r="27" spans="2:12" ht="20.100000000000001" customHeight="1" x14ac:dyDescent="0.25">
      <c r="B27" s="7" t="s">
        <v>37</v>
      </c>
      <c r="C27" s="9">
        <v>600000</v>
      </c>
      <c r="D27" s="9">
        <v>600000</v>
      </c>
      <c r="E27" s="58">
        <v>383645</v>
      </c>
      <c r="F27" s="59">
        <v>0</v>
      </c>
      <c r="G27" s="9">
        <v>0</v>
      </c>
      <c r="H27" s="9"/>
      <c r="I27" s="13"/>
      <c r="J27" s="13">
        <f t="shared" si="0"/>
        <v>0</v>
      </c>
      <c r="K27" s="13">
        <f t="shared" si="1"/>
        <v>0</v>
      </c>
      <c r="L27" s="15">
        <f t="shared" si="2"/>
        <v>600000</v>
      </c>
    </row>
    <row r="28" spans="2:12" ht="20.100000000000001" customHeight="1" x14ac:dyDescent="0.25">
      <c r="B28" s="7" t="s">
        <v>38</v>
      </c>
      <c r="C28" s="9">
        <v>8011926</v>
      </c>
      <c r="D28" s="9">
        <v>8011926</v>
      </c>
      <c r="E28" s="58">
        <v>4041545</v>
      </c>
      <c r="F28" s="59">
        <v>0</v>
      </c>
      <c r="G28" s="9">
        <v>0</v>
      </c>
      <c r="H28" s="9"/>
      <c r="I28" s="13"/>
      <c r="J28" s="13">
        <f t="shared" si="0"/>
        <v>0</v>
      </c>
      <c r="K28" s="13">
        <f t="shared" si="1"/>
        <v>0</v>
      </c>
      <c r="L28" s="15">
        <f t="shared" si="2"/>
        <v>8011926</v>
      </c>
    </row>
    <row r="29" spans="2:12" ht="20.100000000000001" customHeight="1" x14ac:dyDescent="0.25">
      <c r="B29" s="7" t="s">
        <v>39</v>
      </c>
      <c r="C29" s="9">
        <v>1492331</v>
      </c>
      <c r="D29" s="9">
        <v>1067331</v>
      </c>
      <c r="E29" s="58">
        <v>300000</v>
      </c>
      <c r="F29" s="59">
        <v>33126.770000000004</v>
      </c>
      <c r="G29" s="9">
        <v>33126.770000000004</v>
      </c>
      <c r="H29" s="9"/>
      <c r="I29" s="13"/>
      <c r="J29" s="13">
        <f t="shared" si="0"/>
        <v>0.11042256666666668</v>
      </c>
      <c r="K29" s="13">
        <f t="shared" si="1"/>
        <v>0</v>
      </c>
      <c r="L29" s="15">
        <f t="shared" si="2"/>
        <v>1034204.23</v>
      </c>
    </row>
    <row r="30" spans="2:12" ht="20.100000000000001" customHeight="1" x14ac:dyDescent="0.25">
      <c r="B30" s="7" t="s">
        <v>40</v>
      </c>
      <c r="C30" s="9">
        <v>3105374</v>
      </c>
      <c r="D30" s="9">
        <v>3105374</v>
      </c>
      <c r="E30" s="58">
        <v>1503633</v>
      </c>
      <c r="F30" s="59">
        <v>152484.89000000001</v>
      </c>
      <c r="G30" s="9">
        <v>14614.89</v>
      </c>
      <c r="H30" s="9"/>
      <c r="I30" s="13"/>
      <c r="J30" s="13">
        <f t="shared" si="0"/>
        <v>9.7197188409671766E-3</v>
      </c>
      <c r="K30" s="13">
        <f t="shared" si="1"/>
        <v>0</v>
      </c>
      <c r="L30" s="15">
        <f t="shared" si="2"/>
        <v>3090759.11</v>
      </c>
    </row>
    <row r="31" spans="2:12" ht="20.100000000000001" customHeight="1" x14ac:dyDescent="0.25">
      <c r="B31" s="7" t="s">
        <v>41</v>
      </c>
      <c r="C31" s="9">
        <v>4503749</v>
      </c>
      <c r="D31" s="9">
        <v>4503749</v>
      </c>
      <c r="E31" s="58">
        <v>2001709</v>
      </c>
      <c r="F31" s="59">
        <v>22804.91</v>
      </c>
      <c r="G31" s="9">
        <v>17526.91</v>
      </c>
      <c r="H31" s="9"/>
      <c r="I31" s="13"/>
      <c r="J31" s="13">
        <f t="shared" si="0"/>
        <v>8.7559730210535099E-3</v>
      </c>
      <c r="K31" s="13">
        <f t="shared" si="1"/>
        <v>0</v>
      </c>
      <c r="L31" s="15">
        <f t="shared" si="2"/>
        <v>4486222.09</v>
      </c>
    </row>
    <row r="32" spans="2:12" ht="20.100000000000001" customHeight="1" x14ac:dyDescent="0.25">
      <c r="B32" s="7" t="s">
        <v>42</v>
      </c>
      <c r="C32" s="9">
        <v>3469590</v>
      </c>
      <c r="D32" s="9">
        <v>3469590</v>
      </c>
      <c r="E32" s="58">
        <v>2000000</v>
      </c>
      <c r="F32" s="59">
        <v>5000</v>
      </c>
      <c r="G32" s="9">
        <v>5000</v>
      </c>
      <c r="H32" s="9"/>
      <c r="I32" s="13"/>
      <c r="J32" s="13">
        <f t="shared" si="0"/>
        <v>2.5000000000000001E-3</v>
      </c>
      <c r="K32" s="13">
        <f t="shared" si="1"/>
        <v>0</v>
      </c>
      <c r="L32" s="15">
        <f t="shared" si="2"/>
        <v>3464590</v>
      </c>
    </row>
    <row r="33" spans="2:12" ht="20.100000000000001" customHeight="1" x14ac:dyDescent="0.25">
      <c r="B33" s="7" t="s">
        <v>43</v>
      </c>
      <c r="C33" s="9">
        <v>2877544</v>
      </c>
      <c r="D33" s="9">
        <v>2877544</v>
      </c>
      <c r="E33" s="58">
        <v>2000000</v>
      </c>
      <c r="F33" s="59">
        <v>0</v>
      </c>
      <c r="G33" s="9">
        <v>0</v>
      </c>
      <c r="H33" s="9"/>
      <c r="I33" s="13"/>
      <c r="J33" s="13">
        <f t="shared" si="0"/>
        <v>0</v>
      </c>
      <c r="K33" s="13">
        <f t="shared" si="1"/>
        <v>0</v>
      </c>
      <c r="L33" s="15">
        <f t="shared" si="2"/>
        <v>2877544</v>
      </c>
    </row>
    <row r="34" spans="2:12" ht="20.100000000000001" customHeight="1" x14ac:dyDescent="0.25">
      <c r="B34" s="7" t="s">
        <v>44</v>
      </c>
      <c r="C34" s="9">
        <v>2448797</v>
      </c>
      <c r="D34" s="9">
        <v>2448797</v>
      </c>
      <c r="E34" s="58">
        <v>1200000</v>
      </c>
      <c r="F34" s="59">
        <v>0</v>
      </c>
      <c r="G34" s="9">
        <v>0</v>
      </c>
      <c r="H34" s="9"/>
      <c r="I34" s="13"/>
      <c r="J34" s="13">
        <f t="shared" si="0"/>
        <v>0</v>
      </c>
      <c r="K34" s="13">
        <f t="shared" si="1"/>
        <v>0</v>
      </c>
      <c r="L34" s="15">
        <f t="shared" si="2"/>
        <v>2448797</v>
      </c>
    </row>
    <row r="35" spans="2:12" ht="20.100000000000001" customHeight="1" x14ac:dyDescent="0.25">
      <c r="B35" s="7" t="s">
        <v>45</v>
      </c>
      <c r="C35" s="9">
        <v>4116587</v>
      </c>
      <c r="D35" s="9">
        <v>4116587</v>
      </c>
      <c r="E35" s="58">
        <v>2000000</v>
      </c>
      <c r="F35" s="59">
        <v>0</v>
      </c>
      <c r="G35" s="9">
        <v>0</v>
      </c>
      <c r="H35" s="9"/>
      <c r="I35" s="13"/>
      <c r="J35" s="13">
        <f t="shared" si="0"/>
        <v>0</v>
      </c>
      <c r="K35" s="13">
        <f t="shared" si="1"/>
        <v>0</v>
      </c>
      <c r="L35" s="15">
        <f t="shared" si="2"/>
        <v>4116587</v>
      </c>
    </row>
    <row r="36" spans="2:12" ht="20.100000000000001" customHeight="1" x14ac:dyDescent="0.25">
      <c r="B36" s="7" t="s">
        <v>46</v>
      </c>
      <c r="C36" s="9">
        <v>4000000</v>
      </c>
      <c r="D36" s="9">
        <v>11687791</v>
      </c>
      <c r="E36" s="58">
        <v>3300000</v>
      </c>
      <c r="F36" s="59">
        <v>2619275.3600000003</v>
      </c>
      <c r="G36" s="9">
        <v>225434</v>
      </c>
      <c r="H36" s="9"/>
      <c r="I36" s="13"/>
      <c r="J36" s="13">
        <f t="shared" si="0"/>
        <v>6.8313333333333337E-2</v>
      </c>
      <c r="K36" s="13">
        <f t="shared" si="1"/>
        <v>0</v>
      </c>
      <c r="L36" s="15">
        <f t="shared" si="2"/>
        <v>11462357</v>
      </c>
    </row>
    <row r="37" spans="2:12" ht="20.100000000000001" customHeight="1" x14ac:dyDescent="0.25">
      <c r="B37" s="7" t="s">
        <v>47</v>
      </c>
      <c r="C37" s="9">
        <v>1830442</v>
      </c>
      <c r="D37" s="9">
        <v>1895958</v>
      </c>
      <c r="E37" s="58">
        <v>430467</v>
      </c>
      <c r="F37" s="59">
        <v>56300</v>
      </c>
      <c r="G37" s="9">
        <v>117999</v>
      </c>
      <c r="H37" s="9"/>
      <c r="I37" s="13"/>
      <c r="J37" s="13">
        <f t="shared" si="0"/>
        <v>0.27411857354919195</v>
      </c>
      <c r="K37" s="13">
        <f t="shared" si="1"/>
        <v>0</v>
      </c>
      <c r="L37" s="15">
        <f t="shared" si="2"/>
        <v>1777959</v>
      </c>
    </row>
    <row r="38" spans="2:12" ht="20.100000000000001" customHeight="1" x14ac:dyDescent="0.25">
      <c r="B38" s="7" t="s">
        <v>48</v>
      </c>
      <c r="C38" s="9">
        <v>7176987</v>
      </c>
      <c r="D38" s="9">
        <v>7176987</v>
      </c>
      <c r="E38" s="58">
        <v>3500000</v>
      </c>
      <c r="F38" s="59">
        <v>171169.34</v>
      </c>
      <c r="G38" s="9">
        <v>20421.57</v>
      </c>
      <c r="H38" s="9"/>
      <c r="I38" s="13"/>
      <c r="J38" s="13">
        <f t="shared" si="0"/>
        <v>5.8347342857142858E-3</v>
      </c>
      <c r="K38" s="13">
        <f t="shared" si="1"/>
        <v>0</v>
      </c>
      <c r="L38" s="15">
        <f t="shared" si="2"/>
        <v>7156565.4299999997</v>
      </c>
    </row>
    <row r="39" spans="2:12" ht="20.100000000000001" customHeight="1" x14ac:dyDescent="0.25">
      <c r="B39" s="7" t="s">
        <v>49</v>
      </c>
      <c r="C39" s="9">
        <v>624606</v>
      </c>
      <c r="D39" s="9">
        <v>624606</v>
      </c>
      <c r="E39" s="58">
        <v>380000</v>
      </c>
      <c r="F39" s="59">
        <v>0</v>
      </c>
      <c r="G39" s="9">
        <v>0</v>
      </c>
      <c r="H39" s="9"/>
      <c r="I39" s="13"/>
      <c r="J39" s="13">
        <f t="shared" si="0"/>
        <v>0</v>
      </c>
      <c r="K39" s="13">
        <f t="shared" si="1"/>
        <v>0</v>
      </c>
      <c r="L39" s="15">
        <f t="shared" si="2"/>
        <v>624606</v>
      </c>
    </row>
    <row r="40" spans="2:12" ht="20.100000000000001" customHeight="1" x14ac:dyDescent="0.25">
      <c r="B40" s="7" t="s">
        <v>50</v>
      </c>
      <c r="C40" s="9">
        <v>1349653</v>
      </c>
      <c r="D40" s="9">
        <v>1349653</v>
      </c>
      <c r="E40" s="58">
        <v>600000</v>
      </c>
      <c r="F40" s="59">
        <v>0</v>
      </c>
      <c r="G40" s="9">
        <v>0</v>
      </c>
      <c r="H40" s="9"/>
      <c r="I40" s="13"/>
      <c r="J40" s="13">
        <f t="shared" si="0"/>
        <v>0</v>
      </c>
      <c r="K40" s="13">
        <f t="shared" si="1"/>
        <v>0</v>
      </c>
      <c r="L40" s="15">
        <f t="shared" si="2"/>
        <v>1349653</v>
      </c>
    </row>
    <row r="41" spans="2:12" ht="20.100000000000001" customHeight="1" x14ac:dyDescent="0.25">
      <c r="B41" s="7" t="s">
        <v>51</v>
      </c>
      <c r="C41" s="9">
        <v>7450996</v>
      </c>
      <c r="D41" s="9">
        <v>7450996</v>
      </c>
      <c r="E41" s="58">
        <v>4000000</v>
      </c>
      <c r="F41" s="59">
        <v>20000</v>
      </c>
      <c r="G41" s="9">
        <v>20000</v>
      </c>
      <c r="H41" s="9"/>
      <c r="I41" s="13"/>
      <c r="J41" s="13">
        <f t="shared" si="0"/>
        <v>5.0000000000000001E-3</v>
      </c>
      <c r="K41" s="13">
        <f t="shared" si="1"/>
        <v>0</v>
      </c>
      <c r="L41" s="15">
        <f t="shared" si="2"/>
        <v>7430996</v>
      </c>
    </row>
    <row r="42" spans="2:12" ht="20.100000000000001" customHeight="1" x14ac:dyDescent="0.25">
      <c r="B42" s="7" t="s">
        <v>52</v>
      </c>
      <c r="C42" s="9">
        <v>7630600</v>
      </c>
      <c r="D42" s="9">
        <v>7630600</v>
      </c>
      <c r="E42" s="58">
        <v>3500000</v>
      </c>
      <c r="F42" s="59">
        <v>0</v>
      </c>
      <c r="G42" s="9">
        <v>0</v>
      </c>
      <c r="H42" s="9"/>
      <c r="I42" s="13"/>
      <c r="J42" s="13">
        <f t="shared" si="0"/>
        <v>0</v>
      </c>
      <c r="K42" s="13">
        <f t="shared" si="1"/>
        <v>0</v>
      </c>
      <c r="L42" s="15">
        <f t="shared" si="2"/>
        <v>7630600</v>
      </c>
    </row>
    <row r="43" spans="2:12" ht="20.100000000000001" customHeight="1" x14ac:dyDescent="0.25">
      <c r="B43" s="7" t="s">
        <v>53</v>
      </c>
      <c r="C43" s="9">
        <v>10576219</v>
      </c>
      <c r="D43" s="9">
        <v>10576219</v>
      </c>
      <c r="E43" s="58">
        <v>5000000</v>
      </c>
      <c r="F43" s="59">
        <v>0</v>
      </c>
      <c r="G43" s="9">
        <v>0</v>
      </c>
      <c r="H43" s="9"/>
      <c r="I43" s="13"/>
      <c r="J43" s="13">
        <f t="shared" si="0"/>
        <v>0</v>
      </c>
      <c r="K43" s="13">
        <f t="shared" si="1"/>
        <v>0</v>
      </c>
      <c r="L43" s="15">
        <f t="shared" si="2"/>
        <v>10576219</v>
      </c>
    </row>
    <row r="44" spans="2:12" ht="20.100000000000001" customHeight="1" x14ac:dyDescent="0.25">
      <c r="B44" s="7" t="s">
        <v>54</v>
      </c>
      <c r="C44" s="9">
        <v>8142652</v>
      </c>
      <c r="D44" s="9">
        <v>6642652</v>
      </c>
      <c r="E44" s="58">
        <v>4000000</v>
      </c>
      <c r="F44" s="59">
        <v>0</v>
      </c>
      <c r="G44" s="9">
        <v>0</v>
      </c>
      <c r="H44" s="9"/>
      <c r="I44" s="13"/>
      <c r="J44" s="13">
        <f t="shared" si="0"/>
        <v>0</v>
      </c>
      <c r="K44" s="13">
        <f t="shared" si="1"/>
        <v>0</v>
      </c>
      <c r="L44" s="15">
        <f t="shared" si="2"/>
        <v>6642652</v>
      </c>
    </row>
    <row r="45" spans="2:12" ht="23.25" customHeight="1" x14ac:dyDescent="0.25">
      <c r="B45" s="52" t="s">
        <v>4</v>
      </c>
      <c r="C45" s="53">
        <f t="shared" ref="C45:H45" si="3">SUM(C13:C44)</f>
        <v>262507694</v>
      </c>
      <c r="D45" s="53">
        <f t="shared" si="3"/>
        <v>227350724</v>
      </c>
      <c r="E45" s="53">
        <f t="shared" si="3"/>
        <v>102684768</v>
      </c>
      <c r="F45" s="53">
        <f t="shared" si="3"/>
        <v>9653484.8899999987</v>
      </c>
      <c r="G45" s="53">
        <f t="shared" si="3"/>
        <v>1334339.1199999999</v>
      </c>
      <c r="H45" s="53">
        <f t="shared" si="3"/>
        <v>0</v>
      </c>
      <c r="I45" s="54">
        <f>IF(ISERROR(+#REF!/E45)=TRUE,0,++#REF!/E45)</f>
        <v>0</v>
      </c>
      <c r="J45" s="54">
        <f>IF(ISERROR(+G45/E45)=TRUE,0,++G45/E45)</f>
        <v>1.2994518524889689E-2</v>
      </c>
      <c r="K45" s="54">
        <f>IF(ISERROR(+H45/E45)=TRUE,0,++H45/E45)</f>
        <v>0</v>
      </c>
      <c r="L45" s="55">
        <f>SUM(L13:L44)</f>
        <v>226016384.88</v>
      </c>
    </row>
    <row r="46" spans="2:12" x14ac:dyDescent="0.2">
      <c r="B46" s="11" t="s">
        <v>62</v>
      </c>
    </row>
    <row r="48" spans="2:12" s="20" customFormat="1" x14ac:dyDescent="0.25">
      <c r="K48" s="24"/>
    </row>
    <row r="49" spans="2:11" s="22" customFormat="1" x14ac:dyDescent="0.25">
      <c r="K49" s="23"/>
    </row>
    <row r="50" spans="2:11" s="22" customFormat="1" x14ac:dyDescent="0.25">
      <c r="C50" s="22">
        <v>1000000</v>
      </c>
      <c r="K50" s="23"/>
    </row>
    <row r="51" spans="2:11" s="22" customFormat="1" ht="30" x14ac:dyDescent="0.25">
      <c r="B51" s="30" t="s">
        <v>55</v>
      </c>
      <c r="C51" s="30" t="s">
        <v>3</v>
      </c>
      <c r="D51" s="30" t="s">
        <v>2</v>
      </c>
      <c r="E51" s="31" t="s">
        <v>18</v>
      </c>
      <c r="F51" s="31" t="s">
        <v>19</v>
      </c>
      <c r="G51" s="31" t="str">
        <f>MID(G11,1,25)</f>
        <v>DEVENGADO
AL MES DE ENERO</v>
      </c>
      <c r="K51" s="23"/>
    </row>
    <row r="52" spans="2:11" s="22" customFormat="1" x14ac:dyDescent="0.25">
      <c r="B52" s="22" t="s">
        <v>56</v>
      </c>
      <c r="C52" s="39">
        <f>+C45/$C$50</f>
        <v>262.50769400000001</v>
      </c>
      <c r="D52" s="39">
        <f>+D45/$C$50</f>
        <v>227.35072400000001</v>
      </c>
      <c r="E52" s="39">
        <f>+E45/$C$50</f>
        <v>102.68476800000001</v>
      </c>
      <c r="F52" s="39">
        <f>+F45/$C$50</f>
        <v>9.6534848899999979</v>
      </c>
      <c r="G52" s="39">
        <f>+G45/$C$50</f>
        <v>1.3343391199999999</v>
      </c>
      <c r="K52" s="23"/>
    </row>
    <row r="53" spans="2:11" s="22" customFormat="1" x14ac:dyDescent="0.25">
      <c r="C53" s="39"/>
      <c r="D53" s="39"/>
      <c r="E53" s="39"/>
      <c r="F53" s="39"/>
      <c r="G53" s="39"/>
      <c r="K53" s="23"/>
    </row>
    <row r="54" spans="2:11" s="22" customFormat="1" x14ac:dyDescent="0.25">
      <c r="C54" s="39"/>
      <c r="D54" s="39"/>
      <c r="E54" s="39"/>
      <c r="F54" s="39"/>
      <c r="G54" s="39"/>
      <c r="K54" s="23"/>
    </row>
    <row r="55" spans="2:11" s="22" customFormat="1" x14ac:dyDescent="0.25">
      <c r="C55" s="39"/>
      <c r="D55" s="39"/>
      <c r="E55" s="39"/>
      <c r="F55" s="39"/>
      <c r="G55" s="39"/>
      <c r="K55" s="23"/>
    </row>
    <row r="56" spans="2:11" s="22" customFormat="1" x14ac:dyDescent="0.25">
      <c r="K56" s="23"/>
    </row>
    <row r="57" spans="2:11" s="22" customFormat="1" x14ac:dyDescent="0.25">
      <c r="K57" s="23"/>
    </row>
    <row r="58" spans="2:11" s="22" customFormat="1" x14ac:dyDescent="0.25">
      <c r="K58" s="23"/>
    </row>
    <row r="59" spans="2:11" s="22" customFormat="1" x14ac:dyDescent="0.25">
      <c r="K59" s="23"/>
    </row>
    <row r="60" spans="2:11" s="22" customFormat="1" x14ac:dyDescent="0.25">
      <c r="K60" s="23"/>
    </row>
  </sheetData>
  <mergeCells count="10">
    <mergeCell ref="B6:L6"/>
    <mergeCell ref="I10:K10"/>
    <mergeCell ref="I11:K11"/>
    <mergeCell ref="L11:L12"/>
    <mergeCell ref="H11:H12"/>
    <mergeCell ref="B11:B12"/>
    <mergeCell ref="C11:D11"/>
    <mergeCell ref="F11:F12"/>
    <mergeCell ref="G11:G12"/>
    <mergeCell ref="E11:E12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0.39997558519241921"/>
    <pageSetUpPr fitToPage="1"/>
  </sheetPr>
  <dimension ref="A1:M59"/>
  <sheetViews>
    <sheetView showGridLines="0" zoomScale="145" zoomScaleNormal="145" workbookViewId="0">
      <selection activeCell="B11" sqref="B11:B12"/>
    </sheetView>
  </sheetViews>
  <sheetFormatPr baseColWidth="10" defaultRowHeight="15" x14ac:dyDescent="0.25"/>
  <cols>
    <col min="1" max="1" width="5.85546875" style="1" customWidth="1"/>
    <col min="2" max="2" width="65.7109375" style="1" customWidth="1"/>
    <col min="3" max="5" width="15.85546875" style="1" bestFit="1" customWidth="1"/>
    <col min="6" max="6" width="20.7109375" style="1" customWidth="1"/>
    <col min="7" max="7" width="17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3" s="48" customFormat="1" x14ac:dyDescent="0.25">
      <c r="A1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3" s="48" customFormat="1" x14ac:dyDescent="0.25">
      <c r="A2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spans="1:13" s="48" customFormat="1" x14ac:dyDescent="0.25">
      <c r="A3"/>
      <c r="B3" s="47"/>
      <c r="C3" s="49"/>
      <c r="D3" s="47"/>
      <c r="E3" s="47"/>
      <c r="F3" s="47"/>
      <c r="G3" s="47"/>
      <c r="H3" s="47"/>
      <c r="I3" s="47"/>
      <c r="J3" s="47"/>
      <c r="K3" s="47"/>
      <c r="L3" s="47"/>
      <c r="M3" s="47"/>
    </row>
    <row r="4" spans="1:13" s="48" customFormat="1" x14ac:dyDescent="0.25">
      <c r="A4"/>
      <c r="B4" s="47"/>
      <c r="C4" s="49"/>
      <c r="D4" s="47"/>
      <c r="E4" s="47"/>
      <c r="F4" s="47"/>
      <c r="G4" s="47"/>
      <c r="H4" s="47"/>
      <c r="I4" s="47"/>
      <c r="J4" s="47"/>
      <c r="K4" s="47"/>
      <c r="L4" s="47"/>
      <c r="M4" s="47"/>
    </row>
    <row r="5" spans="1:13" ht="5.0999999999999996" customHeight="1" x14ac:dyDescent="0.25"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3" ht="43.5" customHeight="1" x14ac:dyDescent="0.25">
      <c r="B6" s="78" t="s">
        <v>61</v>
      </c>
      <c r="C6" s="78"/>
      <c r="D6" s="78"/>
      <c r="E6" s="78"/>
      <c r="F6" s="78"/>
      <c r="G6" s="78"/>
      <c r="H6" s="78"/>
      <c r="I6" s="78"/>
      <c r="J6" s="78"/>
      <c r="K6" s="78"/>
      <c r="L6" s="78"/>
    </row>
    <row r="8" spans="1:13" ht="15.75" x14ac:dyDescent="0.25">
      <c r="B8" s="2" t="s">
        <v>12</v>
      </c>
    </row>
    <row r="9" spans="1:13" x14ac:dyDescent="0.2">
      <c r="B9" s="3" t="s">
        <v>1</v>
      </c>
    </row>
    <row r="10" spans="1:13" x14ac:dyDescent="0.25">
      <c r="B10" s="4"/>
      <c r="I10" s="87"/>
      <c r="J10" s="87"/>
      <c r="K10" s="87"/>
      <c r="L10" s="21" t="s">
        <v>21</v>
      </c>
    </row>
    <row r="11" spans="1:13" s="5" customFormat="1" ht="15" customHeight="1" x14ac:dyDescent="0.25">
      <c r="B11" s="85" t="s">
        <v>20</v>
      </c>
      <c r="C11" s="84" t="s">
        <v>0</v>
      </c>
      <c r="D11" s="84"/>
      <c r="E11" s="82" t="s">
        <v>8</v>
      </c>
      <c r="F11" s="82" t="s">
        <v>22</v>
      </c>
      <c r="G11" s="82" t="s">
        <v>58</v>
      </c>
      <c r="H11" s="82" t="s">
        <v>15</v>
      </c>
      <c r="I11" s="88" t="s">
        <v>17</v>
      </c>
      <c r="J11" s="88"/>
      <c r="K11" s="88"/>
      <c r="L11" s="80" t="s">
        <v>16</v>
      </c>
    </row>
    <row r="12" spans="1:13" s="5" customFormat="1" ht="50.1" customHeight="1" x14ac:dyDescent="0.25">
      <c r="B12" s="86"/>
      <c r="C12" s="50" t="s">
        <v>3</v>
      </c>
      <c r="D12" s="50" t="s">
        <v>2</v>
      </c>
      <c r="E12" s="83"/>
      <c r="F12" s="83"/>
      <c r="G12" s="83"/>
      <c r="H12" s="83"/>
      <c r="I12" s="50" t="s">
        <v>9</v>
      </c>
      <c r="J12" s="50" t="s">
        <v>10</v>
      </c>
      <c r="K12" s="51" t="s">
        <v>11</v>
      </c>
      <c r="L12" s="81"/>
    </row>
    <row r="13" spans="1:13" ht="20.100000000000001" customHeight="1" x14ac:dyDescent="0.25">
      <c r="B13" s="6" t="s">
        <v>64</v>
      </c>
      <c r="C13" s="41">
        <v>329956725</v>
      </c>
      <c r="D13" s="41">
        <v>342349365</v>
      </c>
      <c r="E13" s="62">
        <v>145786955</v>
      </c>
      <c r="F13" s="62">
        <v>2029400</v>
      </c>
      <c r="G13" s="41">
        <v>0</v>
      </c>
      <c r="H13" s="8"/>
      <c r="I13" s="12">
        <f>IF(ISERROR(+#REF!/E13)=TRUE,0,++#REF!/E13)</f>
        <v>0</v>
      </c>
      <c r="J13" s="12">
        <f>IF(ISERROR(+G13/E13)=TRUE,0,++G13/E13)</f>
        <v>0</v>
      </c>
      <c r="K13" s="12">
        <f>IF(ISERROR(+H13/E13)=TRUE,0,++H13/E13)</f>
        <v>0</v>
      </c>
      <c r="L13" s="14">
        <f>+D13-G13</f>
        <v>342349365</v>
      </c>
    </row>
    <row r="14" spans="1:13" ht="20.100000000000001" customHeight="1" x14ac:dyDescent="0.25">
      <c r="B14" s="25" t="s">
        <v>65</v>
      </c>
      <c r="C14" s="42">
        <v>320000</v>
      </c>
      <c r="D14" s="42">
        <v>496400</v>
      </c>
      <c r="E14" s="63">
        <v>176400</v>
      </c>
      <c r="F14" s="63">
        <v>0</v>
      </c>
      <c r="G14" s="42">
        <v>0</v>
      </c>
      <c r="H14" s="26"/>
      <c r="I14" s="27"/>
      <c r="J14" s="13">
        <f t="shared" ref="J14:J40" si="0">IF(ISERROR(+G14/E14)=TRUE,0,++G14/E14)</f>
        <v>0</v>
      </c>
      <c r="K14" s="13">
        <f t="shared" ref="K14:K40" si="1">IF(ISERROR(+H14/E14)=TRUE,0,++H14/E14)</f>
        <v>0</v>
      </c>
      <c r="L14" s="15">
        <f t="shared" ref="L14:L40" si="2">+D14-G14</f>
        <v>496400</v>
      </c>
    </row>
    <row r="15" spans="1:13" ht="20.100000000000001" customHeight="1" x14ac:dyDescent="0.25">
      <c r="B15" s="25" t="s">
        <v>66</v>
      </c>
      <c r="C15" s="42">
        <v>0</v>
      </c>
      <c r="D15" s="42">
        <v>762480</v>
      </c>
      <c r="E15" s="63">
        <v>762480</v>
      </c>
      <c r="F15" s="63">
        <v>0</v>
      </c>
      <c r="G15" s="42">
        <v>0</v>
      </c>
      <c r="H15" s="26"/>
      <c r="I15" s="27"/>
      <c r="J15" s="13">
        <f t="shared" ref="J15:J21" si="3">IF(ISERROR(+G15/E15)=TRUE,0,++G15/E15)</f>
        <v>0</v>
      </c>
      <c r="K15" s="13">
        <f t="shared" ref="K15:K21" si="4">IF(ISERROR(+H15/E15)=TRUE,0,++H15/E15)</f>
        <v>0</v>
      </c>
      <c r="L15" s="15">
        <f t="shared" ref="L15:L21" si="5">+D15-G15</f>
        <v>762480</v>
      </c>
    </row>
    <row r="16" spans="1:13" ht="20.100000000000001" customHeight="1" x14ac:dyDescent="0.25">
      <c r="B16" s="25" t="s">
        <v>68</v>
      </c>
      <c r="C16" s="42">
        <v>1600000</v>
      </c>
      <c r="D16" s="42">
        <v>1870000</v>
      </c>
      <c r="E16" s="63">
        <v>270000</v>
      </c>
      <c r="F16" s="63">
        <v>0</v>
      </c>
      <c r="G16" s="42">
        <v>0</v>
      </c>
      <c r="H16" s="26"/>
      <c r="I16" s="27"/>
      <c r="J16" s="13">
        <f t="shared" si="3"/>
        <v>0</v>
      </c>
      <c r="K16" s="13">
        <f t="shared" si="4"/>
        <v>0</v>
      </c>
      <c r="L16" s="15">
        <f t="shared" si="5"/>
        <v>1870000</v>
      </c>
    </row>
    <row r="17" spans="2:12" ht="20.100000000000001" customHeight="1" x14ac:dyDescent="0.25">
      <c r="B17" s="25" t="s">
        <v>69</v>
      </c>
      <c r="C17" s="42">
        <v>961745</v>
      </c>
      <c r="D17" s="42">
        <v>2041025</v>
      </c>
      <c r="E17" s="63">
        <v>1230280</v>
      </c>
      <c r="F17" s="63">
        <v>0</v>
      </c>
      <c r="G17" s="42">
        <v>0</v>
      </c>
      <c r="H17" s="26"/>
      <c r="I17" s="27"/>
      <c r="J17" s="13">
        <f t="shared" si="3"/>
        <v>0</v>
      </c>
      <c r="K17" s="13">
        <f t="shared" si="4"/>
        <v>0</v>
      </c>
      <c r="L17" s="15">
        <f t="shared" si="5"/>
        <v>2041025</v>
      </c>
    </row>
    <row r="18" spans="2:12" ht="20.100000000000001" customHeight="1" x14ac:dyDescent="0.25">
      <c r="B18" s="25" t="s">
        <v>70</v>
      </c>
      <c r="C18" s="42">
        <v>0</v>
      </c>
      <c r="D18" s="42">
        <v>1278000</v>
      </c>
      <c r="E18" s="63">
        <v>1278000</v>
      </c>
      <c r="F18" s="63">
        <v>0</v>
      </c>
      <c r="G18" s="42">
        <v>0</v>
      </c>
      <c r="H18" s="26"/>
      <c r="I18" s="27"/>
      <c r="J18" s="13">
        <f t="shared" si="3"/>
        <v>0</v>
      </c>
      <c r="K18" s="13">
        <f t="shared" si="4"/>
        <v>0</v>
      </c>
      <c r="L18" s="15">
        <f t="shared" si="5"/>
        <v>1278000</v>
      </c>
    </row>
    <row r="19" spans="2:12" ht="20.100000000000001" customHeight="1" x14ac:dyDescent="0.25">
      <c r="B19" s="25" t="s">
        <v>71</v>
      </c>
      <c r="C19" s="42">
        <v>0</v>
      </c>
      <c r="D19" s="42">
        <v>1522080</v>
      </c>
      <c r="E19" s="63">
        <v>1522080</v>
      </c>
      <c r="F19" s="63">
        <v>0</v>
      </c>
      <c r="G19" s="42">
        <v>0</v>
      </c>
      <c r="H19" s="26"/>
      <c r="I19" s="27"/>
      <c r="J19" s="13">
        <f t="shared" si="3"/>
        <v>0</v>
      </c>
      <c r="K19" s="13">
        <f t="shared" si="4"/>
        <v>0</v>
      </c>
      <c r="L19" s="15">
        <f t="shared" si="5"/>
        <v>1522080</v>
      </c>
    </row>
    <row r="20" spans="2:12" ht="20.100000000000001" customHeight="1" x14ac:dyDescent="0.25">
      <c r="B20" s="25" t="s">
        <v>72</v>
      </c>
      <c r="C20" s="42">
        <v>0</v>
      </c>
      <c r="D20" s="42">
        <v>266400</v>
      </c>
      <c r="E20" s="63">
        <v>266400</v>
      </c>
      <c r="F20" s="63">
        <v>0</v>
      </c>
      <c r="G20" s="42">
        <v>0</v>
      </c>
      <c r="H20" s="26"/>
      <c r="I20" s="27"/>
      <c r="J20" s="13">
        <f t="shared" si="3"/>
        <v>0</v>
      </c>
      <c r="K20" s="13">
        <f t="shared" si="4"/>
        <v>0</v>
      </c>
      <c r="L20" s="15">
        <f t="shared" si="5"/>
        <v>266400</v>
      </c>
    </row>
    <row r="21" spans="2:12" ht="20.100000000000001" customHeight="1" x14ac:dyDescent="0.25">
      <c r="B21" s="25" t="s">
        <v>73</v>
      </c>
      <c r="C21" s="42">
        <v>0</v>
      </c>
      <c r="D21" s="42">
        <v>781920</v>
      </c>
      <c r="E21" s="63">
        <v>781920</v>
      </c>
      <c r="F21" s="63">
        <v>0</v>
      </c>
      <c r="G21" s="42">
        <v>0</v>
      </c>
      <c r="H21" s="26"/>
      <c r="I21" s="27"/>
      <c r="J21" s="13">
        <f t="shared" si="3"/>
        <v>0</v>
      </c>
      <c r="K21" s="13">
        <f t="shared" si="4"/>
        <v>0</v>
      </c>
      <c r="L21" s="15">
        <f t="shared" si="5"/>
        <v>781920</v>
      </c>
    </row>
    <row r="22" spans="2:12" ht="20.100000000000001" customHeight="1" x14ac:dyDescent="0.25">
      <c r="B22" s="25" t="s">
        <v>74</v>
      </c>
      <c r="C22" s="42">
        <v>0</v>
      </c>
      <c r="D22" s="42">
        <v>1658880</v>
      </c>
      <c r="E22" s="63">
        <v>1658880</v>
      </c>
      <c r="F22" s="63">
        <v>0</v>
      </c>
      <c r="G22" s="42">
        <v>0</v>
      </c>
      <c r="H22" s="26"/>
      <c r="I22" s="27"/>
      <c r="J22" s="13">
        <f t="shared" si="0"/>
        <v>0</v>
      </c>
      <c r="K22" s="13">
        <f t="shared" si="1"/>
        <v>0</v>
      </c>
      <c r="L22" s="15">
        <f t="shared" si="2"/>
        <v>1658880</v>
      </c>
    </row>
    <row r="23" spans="2:12" ht="20.100000000000001" customHeight="1" x14ac:dyDescent="0.25">
      <c r="B23" s="25" t="s">
        <v>75</v>
      </c>
      <c r="C23" s="42">
        <v>0</v>
      </c>
      <c r="D23" s="42">
        <v>1236240</v>
      </c>
      <c r="E23" s="63">
        <v>1236240</v>
      </c>
      <c r="F23" s="63">
        <v>0</v>
      </c>
      <c r="G23" s="42">
        <v>0</v>
      </c>
      <c r="H23" s="26"/>
      <c r="I23" s="27"/>
      <c r="J23" s="13">
        <f t="shared" si="0"/>
        <v>0</v>
      </c>
      <c r="K23" s="13">
        <f t="shared" si="1"/>
        <v>0</v>
      </c>
      <c r="L23" s="15">
        <f t="shared" si="2"/>
        <v>1236240</v>
      </c>
    </row>
    <row r="24" spans="2:12" ht="20.100000000000001" customHeight="1" x14ac:dyDescent="0.25">
      <c r="B24" s="25" t="s">
        <v>76</v>
      </c>
      <c r="C24" s="42">
        <v>0</v>
      </c>
      <c r="D24" s="42">
        <v>1613520</v>
      </c>
      <c r="E24" s="63">
        <v>1613520</v>
      </c>
      <c r="F24" s="63">
        <v>0</v>
      </c>
      <c r="G24" s="42">
        <v>0</v>
      </c>
      <c r="H24" s="26"/>
      <c r="I24" s="27"/>
      <c r="J24" s="13">
        <f t="shared" si="0"/>
        <v>0</v>
      </c>
      <c r="K24" s="13">
        <f t="shared" si="1"/>
        <v>0</v>
      </c>
      <c r="L24" s="15">
        <f t="shared" si="2"/>
        <v>1613520</v>
      </c>
    </row>
    <row r="25" spans="2:12" ht="20.100000000000001" customHeight="1" x14ac:dyDescent="0.25">
      <c r="B25" s="25" t="s">
        <v>77</v>
      </c>
      <c r="C25" s="42">
        <v>3726374</v>
      </c>
      <c r="D25" s="42">
        <v>5314694</v>
      </c>
      <c r="E25" s="63">
        <v>5242030</v>
      </c>
      <c r="F25" s="63">
        <v>0</v>
      </c>
      <c r="G25" s="42">
        <v>0</v>
      </c>
      <c r="H25" s="26"/>
      <c r="I25" s="27"/>
      <c r="J25" s="13">
        <f t="shared" si="0"/>
        <v>0</v>
      </c>
      <c r="K25" s="13">
        <f t="shared" si="1"/>
        <v>0</v>
      </c>
      <c r="L25" s="15">
        <f t="shared" si="2"/>
        <v>5314694</v>
      </c>
    </row>
    <row r="26" spans="2:12" ht="20.100000000000001" customHeight="1" x14ac:dyDescent="0.25">
      <c r="B26" s="25" t="s">
        <v>78</v>
      </c>
      <c r="C26" s="42">
        <v>50000</v>
      </c>
      <c r="D26" s="42">
        <v>770720</v>
      </c>
      <c r="E26" s="63">
        <v>720720</v>
      </c>
      <c r="F26" s="63">
        <v>0</v>
      </c>
      <c r="G26" s="42">
        <v>0</v>
      </c>
      <c r="H26" s="26"/>
      <c r="I26" s="27"/>
      <c r="J26" s="13">
        <f t="shared" si="0"/>
        <v>0</v>
      </c>
      <c r="K26" s="13">
        <f t="shared" si="1"/>
        <v>0</v>
      </c>
      <c r="L26" s="15">
        <f t="shared" si="2"/>
        <v>770720</v>
      </c>
    </row>
    <row r="27" spans="2:12" ht="20.100000000000001" customHeight="1" x14ac:dyDescent="0.25">
      <c r="B27" s="25" t="s">
        <v>79</v>
      </c>
      <c r="C27" s="42">
        <v>0</v>
      </c>
      <c r="D27" s="42">
        <v>441360</v>
      </c>
      <c r="E27" s="63">
        <v>441360</v>
      </c>
      <c r="F27" s="63">
        <v>0</v>
      </c>
      <c r="G27" s="42">
        <v>0</v>
      </c>
      <c r="H27" s="26"/>
      <c r="I27" s="27"/>
      <c r="J27" s="13">
        <f t="shared" si="0"/>
        <v>0</v>
      </c>
      <c r="K27" s="13">
        <f t="shared" si="1"/>
        <v>0</v>
      </c>
      <c r="L27" s="15">
        <f t="shared" si="2"/>
        <v>441360</v>
      </c>
    </row>
    <row r="28" spans="2:12" ht="20.100000000000001" customHeight="1" x14ac:dyDescent="0.25">
      <c r="B28" s="25" t="s">
        <v>80</v>
      </c>
      <c r="C28" s="42">
        <v>0</v>
      </c>
      <c r="D28" s="42">
        <v>355680</v>
      </c>
      <c r="E28" s="63">
        <v>355680</v>
      </c>
      <c r="F28" s="63">
        <v>0</v>
      </c>
      <c r="G28" s="42">
        <v>0</v>
      </c>
      <c r="H28" s="26"/>
      <c r="I28" s="27"/>
      <c r="J28" s="13">
        <f t="shared" si="0"/>
        <v>0</v>
      </c>
      <c r="K28" s="13">
        <f t="shared" si="1"/>
        <v>0</v>
      </c>
      <c r="L28" s="15">
        <f t="shared" si="2"/>
        <v>355680</v>
      </c>
    </row>
    <row r="29" spans="2:12" ht="20.100000000000001" customHeight="1" x14ac:dyDescent="0.25">
      <c r="B29" s="25" t="s">
        <v>81</v>
      </c>
      <c r="C29" s="42">
        <v>0</v>
      </c>
      <c r="D29" s="42">
        <v>335520</v>
      </c>
      <c r="E29" s="63">
        <v>335520</v>
      </c>
      <c r="F29" s="63">
        <v>0</v>
      </c>
      <c r="G29" s="42">
        <v>0</v>
      </c>
      <c r="H29" s="26"/>
      <c r="I29" s="27"/>
      <c r="J29" s="13">
        <f t="shared" si="0"/>
        <v>0</v>
      </c>
      <c r="K29" s="13">
        <f t="shared" si="1"/>
        <v>0</v>
      </c>
      <c r="L29" s="15">
        <f t="shared" si="2"/>
        <v>335520</v>
      </c>
    </row>
    <row r="30" spans="2:12" ht="20.100000000000001" customHeight="1" x14ac:dyDescent="0.25">
      <c r="B30" s="25" t="s">
        <v>82</v>
      </c>
      <c r="C30" s="42">
        <v>0</v>
      </c>
      <c r="D30" s="42">
        <v>672480</v>
      </c>
      <c r="E30" s="63">
        <v>672480</v>
      </c>
      <c r="F30" s="63">
        <v>0</v>
      </c>
      <c r="G30" s="42">
        <v>0</v>
      </c>
      <c r="H30" s="26"/>
      <c r="I30" s="27"/>
      <c r="J30" s="13">
        <f t="shared" si="0"/>
        <v>0</v>
      </c>
      <c r="K30" s="13">
        <f t="shared" si="1"/>
        <v>0</v>
      </c>
      <c r="L30" s="15">
        <f t="shared" si="2"/>
        <v>672480</v>
      </c>
    </row>
    <row r="31" spans="2:12" ht="20.100000000000001" customHeight="1" x14ac:dyDescent="0.25">
      <c r="B31" s="25" t="s">
        <v>83</v>
      </c>
      <c r="C31" s="42">
        <v>0</v>
      </c>
      <c r="D31" s="42">
        <v>448560</v>
      </c>
      <c r="E31" s="63">
        <v>448560</v>
      </c>
      <c r="F31" s="63">
        <v>0</v>
      </c>
      <c r="G31" s="42">
        <v>0</v>
      </c>
      <c r="H31" s="26"/>
      <c r="I31" s="27"/>
      <c r="J31" s="13">
        <f t="shared" si="0"/>
        <v>0</v>
      </c>
      <c r="K31" s="13">
        <f t="shared" si="1"/>
        <v>0</v>
      </c>
      <c r="L31" s="15">
        <f t="shared" si="2"/>
        <v>448560</v>
      </c>
    </row>
    <row r="32" spans="2:12" ht="20.100000000000001" customHeight="1" x14ac:dyDescent="0.25">
      <c r="B32" s="25" t="s">
        <v>84</v>
      </c>
      <c r="C32" s="42">
        <v>120000</v>
      </c>
      <c r="D32" s="42">
        <v>329520</v>
      </c>
      <c r="E32" s="63">
        <v>329520</v>
      </c>
      <c r="F32" s="63">
        <v>0</v>
      </c>
      <c r="G32" s="42">
        <v>0</v>
      </c>
      <c r="H32" s="26"/>
      <c r="I32" s="27"/>
      <c r="J32" s="13">
        <f t="shared" si="0"/>
        <v>0</v>
      </c>
      <c r="K32" s="13">
        <f t="shared" si="1"/>
        <v>0</v>
      </c>
      <c r="L32" s="15">
        <f t="shared" si="2"/>
        <v>329520</v>
      </c>
    </row>
    <row r="33" spans="2:12" ht="20.100000000000001" customHeight="1" x14ac:dyDescent="0.25">
      <c r="B33" s="25" t="s">
        <v>85</v>
      </c>
      <c r="C33" s="42">
        <v>301000</v>
      </c>
      <c r="D33" s="42">
        <v>889960</v>
      </c>
      <c r="E33" s="63">
        <v>889960</v>
      </c>
      <c r="F33" s="63">
        <v>0</v>
      </c>
      <c r="G33" s="42">
        <v>0</v>
      </c>
      <c r="H33" s="26"/>
      <c r="I33" s="27"/>
      <c r="J33" s="13">
        <f t="shared" si="0"/>
        <v>0</v>
      </c>
      <c r="K33" s="13">
        <f t="shared" si="1"/>
        <v>0</v>
      </c>
      <c r="L33" s="15">
        <f t="shared" si="2"/>
        <v>889960</v>
      </c>
    </row>
    <row r="34" spans="2:12" ht="20.100000000000001" customHeight="1" x14ac:dyDescent="0.25">
      <c r="B34" s="25" t="s">
        <v>86</v>
      </c>
      <c r="C34" s="42">
        <v>0</v>
      </c>
      <c r="D34" s="42">
        <v>474480</v>
      </c>
      <c r="E34" s="63">
        <v>474480</v>
      </c>
      <c r="F34" s="63">
        <v>0</v>
      </c>
      <c r="G34" s="42">
        <v>0</v>
      </c>
      <c r="H34" s="26"/>
      <c r="I34" s="27"/>
      <c r="J34" s="13">
        <f t="shared" si="0"/>
        <v>0</v>
      </c>
      <c r="K34" s="13">
        <f t="shared" si="1"/>
        <v>0</v>
      </c>
      <c r="L34" s="15">
        <f t="shared" si="2"/>
        <v>474480</v>
      </c>
    </row>
    <row r="35" spans="2:12" ht="20.100000000000001" customHeight="1" x14ac:dyDescent="0.25">
      <c r="B35" s="25" t="s">
        <v>87</v>
      </c>
      <c r="C35" s="42">
        <v>650000000</v>
      </c>
      <c r="D35" s="42">
        <v>1301320722</v>
      </c>
      <c r="E35" s="63">
        <v>1055151751</v>
      </c>
      <c r="F35" s="63">
        <v>108034662.67</v>
      </c>
      <c r="G35" s="42">
        <v>75518873.700000003</v>
      </c>
      <c r="H35" s="26"/>
      <c r="I35" s="27"/>
      <c r="J35" s="13">
        <f t="shared" si="0"/>
        <v>7.1571575963768647E-2</v>
      </c>
      <c r="K35" s="13">
        <f t="shared" si="1"/>
        <v>0</v>
      </c>
      <c r="L35" s="15">
        <f t="shared" si="2"/>
        <v>1225801848.3</v>
      </c>
    </row>
    <row r="36" spans="2:12" ht="20.100000000000001" customHeight="1" x14ac:dyDescent="0.25">
      <c r="B36" s="25" t="s">
        <v>88</v>
      </c>
      <c r="C36" s="42">
        <v>414965705</v>
      </c>
      <c r="D36" s="42">
        <v>444781618</v>
      </c>
      <c r="E36" s="63">
        <v>288500000</v>
      </c>
      <c r="F36" s="63">
        <v>24555900.59</v>
      </c>
      <c r="G36" s="42">
        <v>9237413.4499999993</v>
      </c>
      <c r="H36" s="26"/>
      <c r="I36" s="27"/>
      <c r="J36" s="13">
        <f t="shared" si="0"/>
        <v>3.2018764124783362E-2</v>
      </c>
      <c r="K36" s="13">
        <f t="shared" si="1"/>
        <v>0</v>
      </c>
      <c r="L36" s="15">
        <f t="shared" si="2"/>
        <v>435544204.55000001</v>
      </c>
    </row>
    <row r="37" spans="2:12" ht="20.100000000000001" customHeight="1" x14ac:dyDescent="0.25">
      <c r="B37" s="25" t="s">
        <v>89</v>
      </c>
      <c r="C37" s="42">
        <v>0</v>
      </c>
      <c r="D37" s="42">
        <v>483120</v>
      </c>
      <c r="E37" s="63">
        <v>483120</v>
      </c>
      <c r="F37" s="63">
        <v>0</v>
      </c>
      <c r="G37" s="42">
        <v>0</v>
      </c>
      <c r="H37" s="26"/>
      <c r="I37" s="27"/>
      <c r="J37" s="13">
        <f t="shared" si="0"/>
        <v>0</v>
      </c>
      <c r="K37" s="13">
        <f t="shared" si="1"/>
        <v>0</v>
      </c>
      <c r="L37" s="15">
        <f t="shared" si="2"/>
        <v>483120</v>
      </c>
    </row>
    <row r="38" spans="2:12" ht="20.100000000000001" customHeight="1" x14ac:dyDescent="0.25">
      <c r="B38" s="25" t="s">
        <v>90</v>
      </c>
      <c r="C38" s="42">
        <v>245110</v>
      </c>
      <c r="D38" s="42">
        <v>470470</v>
      </c>
      <c r="E38" s="63">
        <v>225360</v>
      </c>
      <c r="F38" s="63">
        <v>0</v>
      </c>
      <c r="G38" s="42">
        <v>0</v>
      </c>
      <c r="H38" s="26"/>
      <c r="I38" s="27"/>
      <c r="J38" s="13">
        <f t="shared" si="0"/>
        <v>0</v>
      </c>
      <c r="K38" s="13">
        <f t="shared" si="1"/>
        <v>0</v>
      </c>
      <c r="L38" s="15">
        <f t="shared" si="2"/>
        <v>470470</v>
      </c>
    </row>
    <row r="39" spans="2:12" ht="20.100000000000001" customHeight="1" x14ac:dyDescent="0.25">
      <c r="B39" s="25" t="s">
        <v>91</v>
      </c>
      <c r="C39" s="42">
        <v>0</v>
      </c>
      <c r="D39" s="42">
        <v>916560</v>
      </c>
      <c r="E39" s="63">
        <v>916560</v>
      </c>
      <c r="F39" s="63">
        <v>0</v>
      </c>
      <c r="G39" s="42">
        <v>0</v>
      </c>
      <c r="H39" s="26"/>
      <c r="I39" s="27"/>
      <c r="J39" s="13">
        <f t="shared" si="0"/>
        <v>0</v>
      </c>
      <c r="K39" s="13">
        <f t="shared" si="1"/>
        <v>0</v>
      </c>
      <c r="L39" s="15">
        <f t="shared" si="2"/>
        <v>916560</v>
      </c>
    </row>
    <row r="40" spans="2:12" ht="20.100000000000001" customHeight="1" x14ac:dyDescent="0.25">
      <c r="B40" s="25" t="s">
        <v>92</v>
      </c>
      <c r="C40" s="42">
        <v>720035</v>
      </c>
      <c r="D40" s="42">
        <v>2394755</v>
      </c>
      <c r="E40" s="63">
        <v>1674720</v>
      </c>
      <c r="F40" s="63">
        <v>0</v>
      </c>
      <c r="G40" s="42">
        <v>0</v>
      </c>
      <c r="H40" s="26"/>
      <c r="I40" s="27"/>
      <c r="J40" s="13">
        <f t="shared" si="0"/>
        <v>0</v>
      </c>
      <c r="K40" s="13">
        <f t="shared" si="1"/>
        <v>0</v>
      </c>
      <c r="L40" s="15">
        <f t="shared" si="2"/>
        <v>2394755</v>
      </c>
    </row>
    <row r="41" spans="2:12" ht="20.100000000000001" customHeight="1" x14ac:dyDescent="0.25">
      <c r="B41" s="25" t="s">
        <v>93</v>
      </c>
      <c r="C41" s="42">
        <v>4453834</v>
      </c>
      <c r="D41" s="42">
        <v>6973114</v>
      </c>
      <c r="E41" s="63">
        <v>6373114</v>
      </c>
      <c r="F41" s="63">
        <v>0</v>
      </c>
      <c r="G41" s="42">
        <v>397616.6</v>
      </c>
      <c r="H41" s="26"/>
      <c r="I41" s="27"/>
      <c r="J41" s="13">
        <f t="shared" ref="J41:J43" si="6">IF(ISERROR(+G41/E41)=TRUE,0,++G41/E41)</f>
        <v>6.2389688933855568E-2</v>
      </c>
      <c r="K41" s="13">
        <f t="shared" ref="K41:K43" si="7">IF(ISERROR(+H41/E41)=TRUE,0,++H41/E41)</f>
        <v>0</v>
      </c>
      <c r="L41" s="15">
        <f t="shared" ref="L41:L43" si="8">+D41-G41</f>
        <v>6575497.4000000004</v>
      </c>
    </row>
    <row r="42" spans="2:12" ht="20.100000000000001" customHeight="1" x14ac:dyDescent="0.25">
      <c r="B42" s="25" t="s">
        <v>94</v>
      </c>
      <c r="C42" s="42">
        <v>4797830</v>
      </c>
      <c r="D42" s="42">
        <v>7153670</v>
      </c>
      <c r="E42" s="63">
        <v>2355840</v>
      </c>
      <c r="F42" s="63">
        <v>0</v>
      </c>
      <c r="G42" s="42">
        <v>0</v>
      </c>
      <c r="H42" s="26"/>
      <c r="I42" s="27"/>
      <c r="J42" s="13">
        <f t="shared" si="6"/>
        <v>0</v>
      </c>
      <c r="K42" s="13">
        <f t="shared" si="7"/>
        <v>0</v>
      </c>
      <c r="L42" s="15">
        <f t="shared" si="8"/>
        <v>7153670</v>
      </c>
    </row>
    <row r="43" spans="2:12" ht="20.100000000000001" customHeight="1" x14ac:dyDescent="0.25">
      <c r="B43" s="25" t="s">
        <v>95</v>
      </c>
      <c r="C43" s="42">
        <v>0</v>
      </c>
      <c r="D43" s="42">
        <v>1395360</v>
      </c>
      <c r="E43" s="63">
        <v>1395360</v>
      </c>
      <c r="F43" s="63">
        <v>0</v>
      </c>
      <c r="G43" s="42">
        <v>0</v>
      </c>
      <c r="H43" s="26"/>
      <c r="I43" s="27"/>
      <c r="J43" s="13">
        <f t="shared" si="6"/>
        <v>0</v>
      </c>
      <c r="K43" s="13">
        <f t="shared" si="7"/>
        <v>0</v>
      </c>
      <c r="L43" s="15">
        <f t="shared" si="8"/>
        <v>1395360</v>
      </c>
    </row>
    <row r="44" spans="2:12" ht="20.100000000000001" customHeight="1" x14ac:dyDescent="0.25">
      <c r="B44" s="7" t="s">
        <v>63</v>
      </c>
      <c r="C44" s="43">
        <v>0</v>
      </c>
      <c r="D44" s="42">
        <v>750240</v>
      </c>
      <c r="E44" s="63">
        <v>750240</v>
      </c>
      <c r="F44" s="64">
        <v>0</v>
      </c>
      <c r="G44" s="43">
        <v>0</v>
      </c>
      <c r="H44" s="9"/>
      <c r="I44" s="13"/>
      <c r="J44" s="13">
        <f t="shared" ref="J44" si="9">IF(ISERROR(+G44/E44)=TRUE,0,++G44/E44)</f>
        <v>0</v>
      </c>
      <c r="K44" s="13">
        <f t="shared" ref="K44" si="10">IF(ISERROR(+H44/E44)=TRUE,0,++H44/E44)</f>
        <v>0</v>
      </c>
      <c r="L44" s="15">
        <f t="shared" ref="L44" si="11">+D44-G44</f>
        <v>750240</v>
      </c>
    </row>
    <row r="45" spans="2:12" ht="23.25" customHeight="1" x14ac:dyDescent="0.25">
      <c r="B45" s="52" t="s">
        <v>4</v>
      </c>
      <c r="C45" s="65">
        <f t="shared" ref="C45:H45" si="12">SUM(C13:C44)</f>
        <v>1412218358</v>
      </c>
      <c r="D45" s="65">
        <f t="shared" si="12"/>
        <v>2132548913</v>
      </c>
      <c r="E45" s="65">
        <f t="shared" si="12"/>
        <v>1524319530</v>
      </c>
      <c r="F45" s="65">
        <f t="shared" si="12"/>
        <v>134619963.25999999</v>
      </c>
      <c r="G45" s="65">
        <f t="shared" si="12"/>
        <v>85153903.75</v>
      </c>
      <c r="H45" s="53">
        <f t="shared" si="12"/>
        <v>0</v>
      </c>
      <c r="I45" s="54">
        <f>IF(ISERROR(+#REF!/E45)=TRUE,0,++#REF!/E45)</f>
        <v>0</v>
      </c>
      <c r="J45" s="54">
        <f>IF(ISERROR(+G45/E45)=TRUE,0,++G45/E45)</f>
        <v>5.586355227633933E-2</v>
      </c>
      <c r="K45" s="54">
        <f>IF(ISERROR(+H45/E45)=TRUE,0,++H45/E45)</f>
        <v>0</v>
      </c>
      <c r="L45" s="55">
        <f>SUM(L13:L44)</f>
        <v>2047395009.25</v>
      </c>
    </row>
    <row r="46" spans="2:12" x14ac:dyDescent="0.2">
      <c r="B46" s="11" t="s">
        <v>62</v>
      </c>
    </row>
    <row r="47" spans="2:12" s="20" customFormat="1" x14ac:dyDescent="0.25">
      <c r="K47" s="24"/>
    </row>
    <row r="48" spans="2:12" s="20" customFormat="1" x14ac:dyDescent="0.25">
      <c r="K48" s="24"/>
    </row>
    <row r="49" spans="2:11" s="22" customFormat="1" x14ac:dyDescent="0.25">
      <c r="K49" s="23"/>
    </row>
    <row r="50" spans="2:11" s="22" customFormat="1" x14ac:dyDescent="0.25">
      <c r="B50" s="22">
        <v>1000000</v>
      </c>
      <c r="K50" s="23"/>
    </row>
    <row r="51" spans="2:11" s="22" customFormat="1" ht="30" x14ac:dyDescent="0.25">
      <c r="B51" s="30" t="s">
        <v>55</v>
      </c>
      <c r="C51" s="30" t="s">
        <v>3</v>
      </c>
      <c r="D51" s="30" t="s">
        <v>2</v>
      </c>
      <c r="E51" s="31" t="s">
        <v>18</v>
      </c>
      <c r="F51" s="31" t="s">
        <v>57</v>
      </c>
      <c r="G51" s="31" t="str">
        <f>MID(G11,1,25)</f>
        <v>DEVENGADO
AL MES DE ENERO</v>
      </c>
      <c r="K51" s="23"/>
    </row>
    <row r="52" spans="2:11" s="22" customFormat="1" x14ac:dyDescent="0.25">
      <c r="B52" s="22" t="s">
        <v>56</v>
      </c>
      <c r="C52" s="39">
        <f>+C45/$B$50</f>
        <v>1412.2183580000001</v>
      </c>
      <c r="D52" s="39">
        <f t="shared" ref="D52:G52" si="13">+D45/$B$50</f>
        <v>2132.5489130000001</v>
      </c>
      <c r="E52" s="39">
        <f t="shared" si="13"/>
        <v>1524.31953</v>
      </c>
      <c r="F52" s="39">
        <f t="shared" si="13"/>
        <v>134.61996325999999</v>
      </c>
      <c r="G52" s="39">
        <f t="shared" si="13"/>
        <v>85.153903749999998</v>
      </c>
      <c r="K52" s="23"/>
    </row>
    <row r="53" spans="2:11" s="22" customFormat="1" x14ac:dyDescent="0.25">
      <c r="C53" s="39"/>
      <c r="D53" s="39"/>
      <c r="E53" s="39"/>
      <c r="F53" s="39"/>
      <c r="G53" s="39"/>
      <c r="K53" s="23"/>
    </row>
    <row r="54" spans="2:11" s="22" customFormat="1" x14ac:dyDescent="0.25">
      <c r="C54" s="39"/>
      <c r="D54" s="39"/>
      <c r="E54" s="39"/>
      <c r="F54" s="39"/>
      <c r="G54" s="39"/>
      <c r="K54" s="23"/>
    </row>
    <row r="55" spans="2:11" s="22" customFormat="1" x14ac:dyDescent="0.25">
      <c r="C55" s="39"/>
      <c r="D55" s="39"/>
      <c r="E55" s="39"/>
      <c r="F55" s="39"/>
      <c r="G55" s="39"/>
      <c r="K55" s="23"/>
    </row>
    <row r="56" spans="2:11" s="22" customFormat="1" x14ac:dyDescent="0.25">
      <c r="K56" s="23"/>
    </row>
    <row r="57" spans="2:11" s="22" customFormat="1" x14ac:dyDescent="0.25">
      <c r="K57" s="23"/>
    </row>
    <row r="58" spans="2:11" s="22" customFormat="1" x14ac:dyDescent="0.25">
      <c r="K58" s="23"/>
    </row>
    <row r="59" spans="2:11" s="22" customFormat="1" x14ac:dyDescent="0.25">
      <c r="K59" s="23"/>
    </row>
  </sheetData>
  <mergeCells count="10">
    <mergeCell ref="B6:L6"/>
    <mergeCell ref="I10:K10"/>
    <mergeCell ref="I11:K11"/>
    <mergeCell ref="L11:L12"/>
    <mergeCell ref="H11:H12"/>
    <mergeCell ref="B11:B12"/>
    <mergeCell ref="C11:D11"/>
    <mergeCell ref="F11:F12"/>
    <mergeCell ref="G11:G12"/>
    <mergeCell ref="E11:E12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0.39997558519241921"/>
    <pageSetUpPr fitToPage="1"/>
  </sheetPr>
  <dimension ref="A1:M59"/>
  <sheetViews>
    <sheetView showGridLines="0" zoomScale="130" zoomScaleNormal="130" workbookViewId="0">
      <selection activeCell="B11" sqref="B11:B12"/>
    </sheetView>
  </sheetViews>
  <sheetFormatPr baseColWidth="10" defaultRowHeight="15" x14ac:dyDescent="0.25"/>
  <cols>
    <col min="1" max="1" width="5.85546875" style="1" customWidth="1"/>
    <col min="2" max="2" width="74.7109375" style="1" customWidth="1"/>
    <col min="3" max="5" width="14.7109375" style="1" customWidth="1"/>
    <col min="6" max="6" width="16.42578125" style="1" bestFit="1" customWidth="1"/>
    <col min="7" max="7" width="17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3" s="48" customFormat="1" x14ac:dyDescent="0.25">
      <c r="A1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3" s="48" customFormat="1" x14ac:dyDescent="0.25">
      <c r="A2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spans="1:13" s="48" customFormat="1" x14ac:dyDescent="0.25">
      <c r="A3"/>
      <c r="B3" s="47"/>
      <c r="C3" s="49"/>
      <c r="D3" s="47"/>
      <c r="E3" s="47"/>
      <c r="F3" s="47"/>
      <c r="G3" s="47"/>
      <c r="H3" s="47"/>
      <c r="I3" s="47"/>
      <c r="J3" s="47"/>
      <c r="K3" s="47"/>
      <c r="L3" s="47"/>
      <c r="M3" s="47"/>
    </row>
    <row r="4" spans="1:13" s="48" customFormat="1" x14ac:dyDescent="0.25">
      <c r="A4"/>
      <c r="B4" s="47"/>
      <c r="C4" s="49"/>
      <c r="D4" s="47"/>
      <c r="E4" s="47"/>
      <c r="F4" s="47"/>
      <c r="G4" s="47"/>
      <c r="H4" s="47"/>
      <c r="I4" s="47"/>
      <c r="J4" s="47"/>
      <c r="K4" s="47"/>
      <c r="L4" s="47"/>
      <c r="M4" s="47"/>
    </row>
    <row r="5" spans="1:13" ht="5.0999999999999996" customHeight="1" x14ac:dyDescent="0.25"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3" ht="43.5" customHeight="1" x14ac:dyDescent="0.25">
      <c r="B6" s="78" t="s">
        <v>61</v>
      </c>
      <c r="C6" s="78"/>
      <c r="D6" s="78"/>
      <c r="E6" s="78"/>
      <c r="F6" s="78"/>
      <c r="G6" s="78"/>
      <c r="H6" s="78"/>
      <c r="I6" s="78"/>
      <c r="J6" s="78"/>
      <c r="K6" s="78"/>
      <c r="L6" s="78"/>
    </row>
    <row r="8" spans="1:13" ht="15.75" x14ac:dyDescent="0.25">
      <c r="B8" s="2" t="s">
        <v>7</v>
      </c>
    </row>
    <row r="9" spans="1:13" x14ac:dyDescent="0.2">
      <c r="B9" s="3" t="s">
        <v>1</v>
      </c>
    </row>
    <row r="10" spans="1:13" x14ac:dyDescent="0.25">
      <c r="B10" s="4"/>
      <c r="I10" s="87"/>
      <c r="J10" s="87"/>
      <c r="K10" s="87"/>
      <c r="L10" s="21" t="s">
        <v>21</v>
      </c>
    </row>
    <row r="11" spans="1:13" s="5" customFormat="1" ht="15" customHeight="1" x14ac:dyDescent="0.25">
      <c r="B11" s="85" t="s">
        <v>20</v>
      </c>
      <c r="C11" s="84" t="s">
        <v>0</v>
      </c>
      <c r="D11" s="84"/>
      <c r="E11" s="82" t="s">
        <v>8</v>
      </c>
      <c r="F11" s="82" t="s">
        <v>22</v>
      </c>
      <c r="G11" s="82" t="s">
        <v>58</v>
      </c>
      <c r="H11" s="82" t="s">
        <v>15</v>
      </c>
      <c r="I11" s="88" t="s">
        <v>17</v>
      </c>
      <c r="J11" s="88"/>
      <c r="K11" s="88"/>
      <c r="L11" s="80" t="s">
        <v>16</v>
      </c>
    </row>
    <row r="12" spans="1:13" s="5" customFormat="1" ht="50.1" customHeight="1" x14ac:dyDescent="0.25">
      <c r="B12" s="86"/>
      <c r="C12" s="50" t="s">
        <v>3</v>
      </c>
      <c r="D12" s="50" t="s">
        <v>2</v>
      </c>
      <c r="E12" s="83"/>
      <c r="F12" s="83"/>
      <c r="G12" s="83"/>
      <c r="H12" s="83"/>
      <c r="I12" s="50" t="s">
        <v>9</v>
      </c>
      <c r="J12" s="50" t="s">
        <v>10</v>
      </c>
      <c r="K12" s="51" t="s">
        <v>11</v>
      </c>
      <c r="L12" s="81"/>
    </row>
    <row r="13" spans="1:13" ht="20.100000000000001" customHeight="1" x14ac:dyDescent="0.25">
      <c r="B13" s="17" t="s">
        <v>64</v>
      </c>
      <c r="C13" s="44">
        <v>4789204</v>
      </c>
      <c r="D13" s="44">
        <v>4789204</v>
      </c>
      <c r="E13" s="60">
        <v>4310284</v>
      </c>
      <c r="F13" s="60">
        <v>0</v>
      </c>
      <c r="G13" s="41">
        <v>0</v>
      </c>
      <c r="H13" s="8"/>
      <c r="I13" s="12">
        <f>IF(ISERROR(+#REF!/E13)=TRUE,0,++#REF!/E13)</f>
        <v>0</v>
      </c>
      <c r="J13" s="12">
        <f>IF(ISERROR(+G13/E13)=TRUE,0,++G13/E13)</f>
        <v>0</v>
      </c>
      <c r="K13" s="12">
        <f>IF(ISERROR(+H13/E13)=TRUE,0,++H13/E13)</f>
        <v>0</v>
      </c>
      <c r="L13" s="14">
        <f>+D13-G13</f>
        <v>4789204</v>
      </c>
    </row>
    <row r="14" spans="1:13" ht="20.100000000000001" customHeight="1" x14ac:dyDescent="0.25">
      <c r="B14" s="29" t="s">
        <v>65</v>
      </c>
      <c r="C14" s="45">
        <v>1829510</v>
      </c>
      <c r="D14" s="45">
        <v>2323337</v>
      </c>
      <c r="E14" s="61">
        <v>2323337</v>
      </c>
      <c r="F14" s="61">
        <v>962291.63</v>
      </c>
      <c r="G14" s="42">
        <v>0</v>
      </c>
      <c r="H14" s="26"/>
      <c r="I14" s="27"/>
      <c r="J14" s="27">
        <f t="shared" ref="J14:J44" si="0">IF(ISERROR(+G14/E14)=TRUE,0,++G14/E14)</f>
        <v>0</v>
      </c>
      <c r="K14" s="27">
        <f t="shared" ref="K14:K44" si="1">IF(ISERROR(+H14/E14)=TRUE,0,++H14/E14)</f>
        <v>0</v>
      </c>
      <c r="L14" s="28">
        <f t="shared" ref="L14:L44" si="2">+D14-G14</f>
        <v>2323337</v>
      </c>
    </row>
    <row r="15" spans="1:13" ht="20.100000000000001" customHeight="1" x14ac:dyDescent="0.25">
      <c r="B15" s="29" t="s">
        <v>66</v>
      </c>
      <c r="C15" s="45">
        <v>629515</v>
      </c>
      <c r="D15" s="45">
        <v>629515</v>
      </c>
      <c r="E15" s="61">
        <v>629515</v>
      </c>
      <c r="F15" s="61">
        <v>142777.9</v>
      </c>
      <c r="G15" s="42">
        <v>0</v>
      </c>
      <c r="H15" s="26"/>
      <c r="I15" s="27"/>
      <c r="J15" s="27">
        <f t="shared" si="0"/>
        <v>0</v>
      </c>
      <c r="K15" s="27">
        <f t="shared" si="1"/>
        <v>0</v>
      </c>
      <c r="L15" s="28">
        <f t="shared" si="2"/>
        <v>629515</v>
      </c>
    </row>
    <row r="16" spans="1:13" ht="20.100000000000001" customHeight="1" x14ac:dyDescent="0.25">
      <c r="B16" s="29" t="s">
        <v>67</v>
      </c>
      <c r="C16" s="45">
        <v>49198</v>
      </c>
      <c r="D16" s="45">
        <v>6412834</v>
      </c>
      <c r="E16" s="61">
        <v>6412834</v>
      </c>
      <c r="F16" s="61">
        <v>36000</v>
      </c>
      <c r="G16" s="42">
        <v>22500</v>
      </c>
      <c r="H16" s="26"/>
      <c r="I16" s="27"/>
      <c r="J16" s="27">
        <f t="shared" si="0"/>
        <v>3.5085891822554584E-3</v>
      </c>
      <c r="K16" s="27">
        <f t="shared" si="1"/>
        <v>0</v>
      </c>
      <c r="L16" s="28">
        <f t="shared" si="2"/>
        <v>6390334</v>
      </c>
    </row>
    <row r="17" spans="2:12" ht="20.100000000000001" customHeight="1" x14ac:dyDescent="0.25">
      <c r="B17" s="29" t="s">
        <v>68</v>
      </c>
      <c r="C17" s="45">
        <v>0</v>
      </c>
      <c r="D17" s="45">
        <v>1122584</v>
      </c>
      <c r="E17" s="61">
        <v>1122584</v>
      </c>
      <c r="F17" s="61">
        <v>0</v>
      </c>
      <c r="G17" s="42">
        <v>0</v>
      </c>
      <c r="H17" s="26"/>
      <c r="I17" s="27"/>
      <c r="J17" s="27">
        <f t="shared" si="0"/>
        <v>0</v>
      </c>
      <c r="K17" s="27">
        <f t="shared" si="1"/>
        <v>0</v>
      </c>
      <c r="L17" s="28">
        <f t="shared" si="2"/>
        <v>1122584</v>
      </c>
    </row>
    <row r="18" spans="2:12" ht="20.100000000000001" customHeight="1" x14ac:dyDescent="0.25">
      <c r="B18" s="29" t="s">
        <v>69</v>
      </c>
      <c r="C18" s="45">
        <v>2937357</v>
      </c>
      <c r="D18" s="45">
        <v>15760299</v>
      </c>
      <c r="E18" s="61">
        <v>13124243</v>
      </c>
      <c r="F18" s="61">
        <v>370220.09</v>
      </c>
      <c r="G18" s="42">
        <v>0</v>
      </c>
      <c r="H18" s="26"/>
      <c r="I18" s="27"/>
      <c r="J18" s="27">
        <f t="shared" si="0"/>
        <v>0</v>
      </c>
      <c r="K18" s="27">
        <f t="shared" si="1"/>
        <v>0</v>
      </c>
      <c r="L18" s="28">
        <f t="shared" si="2"/>
        <v>15760299</v>
      </c>
    </row>
    <row r="19" spans="2:12" ht="20.100000000000001" customHeight="1" x14ac:dyDescent="0.25">
      <c r="B19" s="29" t="s">
        <v>70</v>
      </c>
      <c r="C19" s="45">
        <v>1087586</v>
      </c>
      <c r="D19" s="45">
        <v>16585607</v>
      </c>
      <c r="E19" s="61">
        <v>16585607</v>
      </c>
      <c r="F19" s="61">
        <v>0</v>
      </c>
      <c r="G19" s="42">
        <v>0</v>
      </c>
      <c r="H19" s="26"/>
      <c r="I19" s="27"/>
      <c r="J19" s="27">
        <f t="shared" si="0"/>
        <v>0</v>
      </c>
      <c r="K19" s="27">
        <f t="shared" si="1"/>
        <v>0</v>
      </c>
      <c r="L19" s="28">
        <f t="shared" si="2"/>
        <v>16585607</v>
      </c>
    </row>
    <row r="20" spans="2:12" ht="20.100000000000001" customHeight="1" x14ac:dyDescent="0.25">
      <c r="B20" s="29" t="s">
        <v>71</v>
      </c>
      <c r="C20" s="45">
        <v>318520</v>
      </c>
      <c r="D20" s="45">
        <v>17894950</v>
      </c>
      <c r="E20" s="61">
        <v>17039809</v>
      </c>
      <c r="F20" s="61">
        <v>5000</v>
      </c>
      <c r="G20" s="42">
        <v>0</v>
      </c>
      <c r="H20" s="26"/>
      <c r="I20" s="27"/>
      <c r="J20" s="27">
        <f t="shared" si="0"/>
        <v>0</v>
      </c>
      <c r="K20" s="27">
        <f t="shared" si="1"/>
        <v>0</v>
      </c>
      <c r="L20" s="28">
        <f t="shared" si="2"/>
        <v>17894950</v>
      </c>
    </row>
    <row r="21" spans="2:12" ht="20.100000000000001" customHeight="1" x14ac:dyDescent="0.25">
      <c r="B21" s="29" t="s">
        <v>72</v>
      </c>
      <c r="C21" s="45">
        <v>0</v>
      </c>
      <c r="D21" s="45">
        <v>3786098</v>
      </c>
      <c r="E21" s="61">
        <v>3602284</v>
      </c>
      <c r="F21" s="61">
        <v>0</v>
      </c>
      <c r="G21" s="42">
        <v>0</v>
      </c>
      <c r="H21" s="26"/>
      <c r="I21" s="27"/>
      <c r="J21" s="27">
        <f t="shared" si="0"/>
        <v>0</v>
      </c>
      <c r="K21" s="27">
        <f t="shared" si="1"/>
        <v>0</v>
      </c>
      <c r="L21" s="28">
        <f t="shared" si="2"/>
        <v>3786098</v>
      </c>
    </row>
    <row r="22" spans="2:12" ht="20.100000000000001" customHeight="1" x14ac:dyDescent="0.25">
      <c r="B22" s="29" t="s">
        <v>73</v>
      </c>
      <c r="C22" s="45">
        <v>177676</v>
      </c>
      <c r="D22" s="45">
        <v>3838908</v>
      </c>
      <c r="E22" s="61">
        <v>3838908</v>
      </c>
      <c r="F22" s="61">
        <v>0</v>
      </c>
      <c r="G22" s="42">
        <v>0</v>
      </c>
      <c r="H22" s="26"/>
      <c r="I22" s="27"/>
      <c r="J22" s="27">
        <f t="shared" si="0"/>
        <v>0</v>
      </c>
      <c r="K22" s="27">
        <f t="shared" si="1"/>
        <v>0</v>
      </c>
      <c r="L22" s="28">
        <f t="shared" si="2"/>
        <v>3838908</v>
      </c>
    </row>
    <row r="23" spans="2:12" ht="20.100000000000001" customHeight="1" x14ac:dyDescent="0.25">
      <c r="B23" s="29" t="s">
        <v>74</v>
      </c>
      <c r="C23" s="45">
        <v>435388</v>
      </c>
      <c r="D23" s="45">
        <v>23699294</v>
      </c>
      <c r="E23" s="61">
        <v>22170634</v>
      </c>
      <c r="F23" s="61">
        <v>0</v>
      </c>
      <c r="G23" s="42">
        <v>0</v>
      </c>
      <c r="H23" s="26"/>
      <c r="I23" s="27"/>
      <c r="J23" s="27">
        <f t="shared" si="0"/>
        <v>0</v>
      </c>
      <c r="K23" s="27">
        <f t="shared" si="1"/>
        <v>0</v>
      </c>
      <c r="L23" s="28">
        <f t="shared" si="2"/>
        <v>23699294</v>
      </c>
    </row>
    <row r="24" spans="2:12" ht="20.100000000000001" customHeight="1" x14ac:dyDescent="0.25">
      <c r="B24" s="29" t="s">
        <v>75</v>
      </c>
      <c r="C24" s="45">
        <v>2038976</v>
      </c>
      <c r="D24" s="45">
        <v>19844378</v>
      </c>
      <c r="E24" s="61">
        <v>17883619</v>
      </c>
      <c r="F24" s="61">
        <v>80877.010000000009</v>
      </c>
      <c r="G24" s="42">
        <v>0</v>
      </c>
      <c r="H24" s="26"/>
      <c r="I24" s="27"/>
      <c r="J24" s="27">
        <f t="shared" si="0"/>
        <v>0</v>
      </c>
      <c r="K24" s="27">
        <f t="shared" si="1"/>
        <v>0</v>
      </c>
      <c r="L24" s="28">
        <f t="shared" si="2"/>
        <v>19844378</v>
      </c>
    </row>
    <row r="25" spans="2:12" ht="20.100000000000001" customHeight="1" x14ac:dyDescent="0.25">
      <c r="B25" s="29" t="s">
        <v>76</v>
      </c>
      <c r="C25" s="45">
        <v>3616277</v>
      </c>
      <c r="D25" s="45">
        <v>14303175</v>
      </c>
      <c r="E25" s="61">
        <v>13516606</v>
      </c>
      <c r="F25" s="61">
        <v>0</v>
      </c>
      <c r="G25" s="42">
        <v>0</v>
      </c>
      <c r="H25" s="26"/>
      <c r="I25" s="27"/>
      <c r="J25" s="27">
        <f t="shared" si="0"/>
        <v>0</v>
      </c>
      <c r="K25" s="27">
        <f t="shared" si="1"/>
        <v>0</v>
      </c>
      <c r="L25" s="28">
        <f t="shared" si="2"/>
        <v>14303175</v>
      </c>
    </row>
    <row r="26" spans="2:12" ht="20.100000000000001" customHeight="1" x14ac:dyDescent="0.25">
      <c r="B26" s="29" t="s">
        <v>77</v>
      </c>
      <c r="C26" s="45">
        <v>1901691</v>
      </c>
      <c r="D26" s="45">
        <v>20754674</v>
      </c>
      <c r="E26" s="61">
        <v>19598141</v>
      </c>
      <c r="F26" s="61">
        <v>0</v>
      </c>
      <c r="G26" s="42">
        <v>0</v>
      </c>
      <c r="H26" s="26"/>
      <c r="I26" s="27"/>
      <c r="J26" s="27">
        <f t="shared" si="0"/>
        <v>0</v>
      </c>
      <c r="K26" s="27">
        <f t="shared" si="1"/>
        <v>0</v>
      </c>
      <c r="L26" s="28">
        <f t="shared" si="2"/>
        <v>20754674</v>
      </c>
    </row>
    <row r="27" spans="2:12" ht="20.100000000000001" customHeight="1" x14ac:dyDescent="0.25">
      <c r="B27" s="29" t="s">
        <v>78</v>
      </c>
      <c r="C27" s="45">
        <v>398642</v>
      </c>
      <c r="D27" s="45">
        <v>5990162</v>
      </c>
      <c r="E27" s="61">
        <v>5562779</v>
      </c>
      <c r="F27" s="61">
        <v>0</v>
      </c>
      <c r="G27" s="42">
        <v>0</v>
      </c>
      <c r="H27" s="26"/>
      <c r="I27" s="27"/>
      <c r="J27" s="27">
        <f t="shared" si="0"/>
        <v>0</v>
      </c>
      <c r="K27" s="27">
        <f t="shared" si="1"/>
        <v>0</v>
      </c>
      <c r="L27" s="28">
        <f t="shared" si="2"/>
        <v>5990162</v>
      </c>
    </row>
    <row r="28" spans="2:12" ht="20.100000000000001" customHeight="1" x14ac:dyDescent="0.25">
      <c r="B28" s="29" t="s">
        <v>79</v>
      </c>
      <c r="C28" s="45">
        <v>84979</v>
      </c>
      <c r="D28" s="45">
        <v>4516227</v>
      </c>
      <c r="E28" s="61">
        <v>4496154</v>
      </c>
      <c r="F28" s="61">
        <v>42780</v>
      </c>
      <c r="G28" s="42">
        <v>0</v>
      </c>
      <c r="H28" s="26"/>
      <c r="I28" s="27"/>
      <c r="J28" s="27">
        <f t="shared" si="0"/>
        <v>0</v>
      </c>
      <c r="K28" s="27">
        <f t="shared" si="1"/>
        <v>0</v>
      </c>
      <c r="L28" s="28">
        <f t="shared" si="2"/>
        <v>4516227</v>
      </c>
    </row>
    <row r="29" spans="2:12" ht="20.100000000000001" customHeight="1" x14ac:dyDescent="0.25">
      <c r="B29" s="29" t="s">
        <v>80</v>
      </c>
      <c r="C29" s="45">
        <v>47794</v>
      </c>
      <c r="D29" s="45">
        <v>2342989</v>
      </c>
      <c r="E29" s="61">
        <v>2128118</v>
      </c>
      <c r="F29" s="61">
        <v>0</v>
      </c>
      <c r="G29" s="42">
        <v>0</v>
      </c>
      <c r="H29" s="26"/>
      <c r="I29" s="27"/>
      <c r="J29" s="27">
        <f t="shared" si="0"/>
        <v>0</v>
      </c>
      <c r="K29" s="27">
        <f t="shared" si="1"/>
        <v>0</v>
      </c>
      <c r="L29" s="28">
        <f t="shared" si="2"/>
        <v>2342989</v>
      </c>
    </row>
    <row r="30" spans="2:12" ht="20.100000000000001" customHeight="1" x14ac:dyDescent="0.25">
      <c r="B30" s="29" t="s">
        <v>81</v>
      </c>
      <c r="C30" s="45">
        <v>456053</v>
      </c>
      <c r="D30" s="45">
        <v>2406808</v>
      </c>
      <c r="E30" s="61">
        <v>2404933</v>
      </c>
      <c r="F30" s="61">
        <v>171400</v>
      </c>
      <c r="G30" s="42">
        <v>0</v>
      </c>
      <c r="H30" s="26"/>
      <c r="I30" s="27"/>
      <c r="J30" s="27">
        <f t="shared" si="0"/>
        <v>0</v>
      </c>
      <c r="K30" s="27">
        <f t="shared" si="1"/>
        <v>0</v>
      </c>
      <c r="L30" s="28">
        <f t="shared" si="2"/>
        <v>2406808</v>
      </c>
    </row>
    <row r="31" spans="2:12" ht="20.100000000000001" customHeight="1" x14ac:dyDescent="0.25">
      <c r="B31" s="29" t="s">
        <v>82</v>
      </c>
      <c r="C31" s="45">
        <v>459584</v>
      </c>
      <c r="D31" s="45">
        <v>10911224</v>
      </c>
      <c r="E31" s="61">
        <v>10594521</v>
      </c>
      <c r="F31" s="61">
        <v>40874.660000000003</v>
      </c>
      <c r="G31" s="42">
        <v>15000</v>
      </c>
      <c r="H31" s="26"/>
      <c r="I31" s="27"/>
      <c r="J31" s="27">
        <f t="shared" si="0"/>
        <v>1.4158261614659125E-3</v>
      </c>
      <c r="K31" s="27">
        <f t="shared" si="1"/>
        <v>0</v>
      </c>
      <c r="L31" s="28">
        <f t="shared" si="2"/>
        <v>10896224</v>
      </c>
    </row>
    <row r="32" spans="2:12" ht="20.100000000000001" customHeight="1" x14ac:dyDescent="0.25">
      <c r="B32" s="29" t="s">
        <v>83</v>
      </c>
      <c r="C32" s="45">
        <v>507213</v>
      </c>
      <c r="D32" s="45">
        <v>7505827</v>
      </c>
      <c r="E32" s="61">
        <v>7330847</v>
      </c>
      <c r="F32" s="61">
        <v>0</v>
      </c>
      <c r="G32" s="42">
        <v>0</v>
      </c>
      <c r="H32" s="26"/>
      <c r="I32" s="27"/>
      <c r="J32" s="27">
        <f t="shared" si="0"/>
        <v>0</v>
      </c>
      <c r="K32" s="27">
        <f t="shared" si="1"/>
        <v>0</v>
      </c>
      <c r="L32" s="28">
        <f t="shared" si="2"/>
        <v>7505827</v>
      </c>
    </row>
    <row r="33" spans="2:12" ht="20.100000000000001" customHeight="1" x14ac:dyDescent="0.25">
      <c r="B33" s="29" t="s">
        <v>84</v>
      </c>
      <c r="C33" s="45">
        <v>23229</v>
      </c>
      <c r="D33" s="45">
        <v>2481519</v>
      </c>
      <c r="E33" s="61">
        <v>2418593</v>
      </c>
      <c r="F33" s="61">
        <v>0</v>
      </c>
      <c r="G33" s="42">
        <v>0</v>
      </c>
      <c r="H33" s="26"/>
      <c r="I33" s="27"/>
      <c r="J33" s="27">
        <f t="shared" si="0"/>
        <v>0</v>
      </c>
      <c r="K33" s="27">
        <f t="shared" si="1"/>
        <v>0</v>
      </c>
      <c r="L33" s="28">
        <f t="shared" si="2"/>
        <v>2481519</v>
      </c>
    </row>
    <row r="34" spans="2:12" ht="20.100000000000001" customHeight="1" x14ac:dyDescent="0.25">
      <c r="B34" s="29" t="s">
        <v>85</v>
      </c>
      <c r="C34" s="45">
        <v>859434</v>
      </c>
      <c r="D34" s="45">
        <v>7844418</v>
      </c>
      <c r="E34" s="61">
        <v>7674679</v>
      </c>
      <c r="F34" s="61">
        <v>0</v>
      </c>
      <c r="G34" s="42">
        <v>0</v>
      </c>
      <c r="H34" s="26"/>
      <c r="I34" s="27"/>
      <c r="J34" s="27">
        <f t="shared" si="0"/>
        <v>0</v>
      </c>
      <c r="K34" s="27">
        <f t="shared" si="1"/>
        <v>0</v>
      </c>
      <c r="L34" s="28">
        <f t="shared" si="2"/>
        <v>7844418</v>
      </c>
    </row>
    <row r="35" spans="2:12" ht="20.100000000000001" customHeight="1" x14ac:dyDescent="0.25">
      <c r="B35" s="29" t="s">
        <v>86</v>
      </c>
      <c r="C35" s="45">
        <v>190941</v>
      </c>
      <c r="D35" s="45">
        <v>3080509</v>
      </c>
      <c r="E35" s="61">
        <v>3010509</v>
      </c>
      <c r="F35" s="61">
        <v>0</v>
      </c>
      <c r="G35" s="42">
        <v>0</v>
      </c>
      <c r="H35" s="26"/>
      <c r="I35" s="27"/>
      <c r="J35" s="27">
        <f t="shared" si="0"/>
        <v>0</v>
      </c>
      <c r="K35" s="27">
        <f t="shared" si="1"/>
        <v>0</v>
      </c>
      <c r="L35" s="28">
        <f t="shared" si="2"/>
        <v>3080509</v>
      </c>
    </row>
    <row r="36" spans="2:12" ht="20.100000000000001" customHeight="1" x14ac:dyDescent="0.25">
      <c r="B36" s="29" t="s">
        <v>87</v>
      </c>
      <c r="C36" s="45">
        <v>21634</v>
      </c>
      <c r="D36" s="45">
        <v>957281</v>
      </c>
      <c r="E36" s="61">
        <v>21634</v>
      </c>
      <c r="F36" s="61">
        <v>0</v>
      </c>
      <c r="G36" s="42">
        <v>0</v>
      </c>
      <c r="H36" s="26"/>
      <c r="I36" s="27"/>
      <c r="J36" s="27">
        <f t="shared" si="0"/>
        <v>0</v>
      </c>
      <c r="K36" s="27">
        <f t="shared" si="1"/>
        <v>0</v>
      </c>
      <c r="L36" s="28">
        <f t="shared" si="2"/>
        <v>957281</v>
      </c>
    </row>
    <row r="37" spans="2:12" ht="20.100000000000001" customHeight="1" x14ac:dyDescent="0.25">
      <c r="B37" s="29" t="s">
        <v>89</v>
      </c>
      <c r="C37" s="45">
        <v>6594434</v>
      </c>
      <c r="D37" s="45">
        <v>30293570</v>
      </c>
      <c r="E37" s="61">
        <v>29549016</v>
      </c>
      <c r="F37" s="61">
        <v>68680</v>
      </c>
      <c r="G37" s="42">
        <v>10000</v>
      </c>
      <c r="H37" s="26"/>
      <c r="I37" s="27"/>
      <c r="J37" s="27">
        <f t="shared" ref="J37:J40" si="3">IF(ISERROR(+G37/E37)=TRUE,0,++G37/E37)</f>
        <v>3.3842074470432449E-4</v>
      </c>
      <c r="K37" s="27">
        <f t="shared" ref="K37:K40" si="4">IF(ISERROR(+H37/E37)=TRUE,0,++H37/E37)</f>
        <v>0</v>
      </c>
      <c r="L37" s="28">
        <f t="shared" ref="L37:L40" si="5">+D37-G37</f>
        <v>30283570</v>
      </c>
    </row>
    <row r="38" spans="2:12" ht="20.100000000000001" customHeight="1" x14ac:dyDescent="0.25">
      <c r="B38" s="29" t="s">
        <v>90</v>
      </c>
      <c r="C38" s="45">
        <v>675576</v>
      </c>
      <c r="D38" s="45">
        <v>4182023</v>
      </c>
      <c r="E38" s="61">
        <v>4182023</v>
      </c>
      <c r="F38" s="61">
        <v>0</v>
      </c>
      <c r="G38" s="42">
        <v>0</v>
      </c>
      <c r="H38" s="26"/>
      <c r="I38" s="27"/>
      <c r="J38" s="27">
        <f t="shared" si="3"/>
        <v>0</v>
      </c>
      <c r="K38" s="27">
        <f t="shared" si="4"/>
        <v>0</v>
      </c>
      <c r="L38" s="28">
        <f t="shared" si="5"/>
        <v>4182023</v>
      </c>
    </row>
    <row r="39" spans="2:12" ht="20.100000000000001" customHeight="1" x14ac:dyDescent="0.25">
      <c r="B39" s="29" t="s">
        <v>91</v>
      </c>
      <c r="C39" s="45">
        <v>990050</v>
      </c>
      <c r="D39" s="45">
        <v>16215928</v>
      </c>
      <c r="E39" s="61">
        <v>15603534</v>
      </c>
      <c r="F39" s="61">
        <v>0</v>
      </c>
      <c r="G39" s="42">
        <v>0</v>
      </c>
      <c r="H39" s="26"/>
      <c r="I39" s="27"/>
      <c r="J39" s="27">
        <f t="shared" ref="J39" si="6">IF(ISERROR(+G39/E39)=TRUE,0,++G39/E39)</f>
        <v>0</v>
      </c>
      <c r="K39" s="27">
        <f t="shared" ref="K39" si="7">IF(ISERROR(+H39/E39)=TRUE,0,++H39/E39)</f>
        <v>0</v>
      </c>
      <c r="L39" s="28">
        <f t="shared" ref="L39" si="8">+D39-G39</f>
        <v>16215928</v>
      </c>
    </row>
    <row r="40" spans="2:12" ht="20.100000000000001" customHeight="1" x14ac:dyDescent="0.25">
      <c r="B40" s="29" t="s">
        <v>92</v>
      </c>
      <c r="C40" s="45">
        <v>515951</v>
      </c>
      <c r="D40" s="45">
        <v>31483651</v>
      </c>
      <c r="E40" s="61">
        <v>31483651</v>
      </c>
      <c r="F40" s="61">
        <v>0</v>
      </c>
      <c r="G40" s="42">
        <v>0</v>
      </c>
      <c r="H40" s="26"/>
      <c r="I40" s="27"/>
      <c r="J40" s="27">
        <f t="shared" si="3"/>
        <v>0</v>
      </c>
      <c r="K40" s="27">
        <f t="shared" si="4"/>
        <v>0</v>
      </c>
      <c r="L40" s="28">
        <f t="shared" si="5"/>
        <v>31483651</v>
      </c>
    </row>
    <row r="41" spans="2:12" ht="20.100000000000001" customHeight="1" x14ac:dyDescent="0.25">
      <c r="B41" s="29" t="s">
        <v>93</v>
      </c>
      <c r="C41" s="45">
        <v>717317</v>
      </c>
      <c r="D41" s="45">
        <v>33110074</v>
      </c>
      <c r="E41" s="61">
        <v>32358327</v>
      </c>
      <c r="F41" s="61">
        <v>0</v>
      </c>
      <c r="G41" s="42">
        <v>0</v>
      </c>
      <c r="H41" s="26"/>
      <c r="I41" s="27"/>
      <c r="J41" s="27">
        <f t="shared" si="0"/>
        <v>0</v>
      </c>
      <c r="K41" s="27">
        <f t="shared" si="1"/>
        <v>0</v>
      </c>
      <c r="L41" s="28">
        <f t="shared" si="2"/>
        <v>33110074</v>
      </c>
    </row>
    <row r="42" spans="2:12" ht="20.100000000000001" customHeight="1" x14ac:dyDescent="0.25">
      <c r="B42" s="29" t="s">
        <v>94</v>
      </c>
      <c r="C42" s="45">
        <v>1835450</v>
      </c>
      <c r="D42" s="45">
        <v>24749668</v>
      </c>
      <c r="E42" s="61">
        <v>19848815</v>
      </c>
      <c r="F42" s="61">
        <v>0</v>
      </c>
      <c r="G42" s="42">
        <v>0</v>
      </c>
      <c r="H42" s="26"/>
      <c r="I42" s="27"/>
      <c r="J42" s="27">
        <f t="shared" si="0"/>
        <v>0</v>
      </c>
      <c r="K42" s="27">
        <f t="shared" si="1"/>
        <v>0</v>
      </c>
      <c r="L42" s="28">
        <f t="shared" si="2"/>
        <v>24749668</v>
      </c>
    </row>
    <row r="43" spans="2:12" ht="20.100000000000001" customHeight="1" x14ac:dyDescent="0.25">
      <c r="B43" s="29" t="s">
        <v>95</v>
      </c>
      <c r="C43" s="45">
        <v>2218589</v>
      </c>
      <c r="D43" s="45">
        <v>17777238</v>
      </c>
      <c r="E43" s="61">
        <v>11015379</v>
      </c>
      <c r="F43" s="61">
        <v>0</v>
      </c>
      <c r="G43" s="42">
        <v>0</v>
      </c>
      <c r="H43" s="26"/>
      <c r="I43" s="27"/>
      <c r="J43" s="27">
        <f t="shared" si="0"/>
        <v>0</v>
      </c>
      <c r="K43" s="27">
        <f t="shared" si="1"/>
        <v>0</v>
      </c>
      <c r="L43" s="28">
        <f t="shared" si="2"/>
        <v>17777238</v>
      </c>
    </row>
    <row r="44" spans="2:12" ht="20.100000000000001" customHeight="1" x14ac:dyDescent="0.25">
      <c r="B44" s="29" t="s">
        <v>63</v>
      </c>
      <c r="C44" s="45">
        <v>0</v>
      </c>
      <c r="D44" s="45">
        <v>1736082</v>
      </c>
      <c r="E44" s="61">
        <v>1720408</v>
      </c>
      <c r="F44" s="61">
        <v>0</v>
      </c>
      <c r="G44" s="42">
        <v>0</v>
      </c>
      <c r="H44" s="26"/>
      <c r="I44" s="27"/>
      <c r="J44" s="27">
        <f t="shared" si="0"/>
        <v>0</v>
      </c>
      <c r="K44" s="27">
        <f t="shared" si="1"/>
        <v>0</v>
      </c>
      <c r="L44" s="28">
        <f t="shared" si="2"/>
        <v>1736082</v>
      </c>
    </row>
    <row r="45" spans="2:12" ht="23.25" customHeight="1" x14ac:dyDescent="0.25">
      <c r="B45" s="52" t="s">
        <v>4</v>
      </c>
      <c r="C45" s="65">
        <f t="shared" ref="C45:H45" si="9">SUM(C13:C44)</f>
        <v>36407768</v>
      </c>
      <c r="D45" s="65">
        <f t="shared" si="9"/>
        <v>359330055</v>
      </c>
      <c r="E45" s="65">
        <f t="shared" si="9"/>
        <v>333562325</v>
      </c>
      <c r="F45" s="65">
        <f t="shared" si="9"/>
        <v>1920901.29</v>
      </c>
      <c r="G45" s="65">
        <f t="shared" si="9"/>
        <v>47500</v>
      </c>
      <c r="H45" s="53">
        <f t="shared" si="9"/>
        <v>0</v>
      </c>
      <c r="I45" s="54">
        <f>IF(ISERROR(+#REF!/E45)=TRUE,0,++#REF!/E45)</f>
        <v>0</v>
      </c>
      <c r="J45" s="54">
        <f>IF(ISERROR(+G45/E45)=TRUE,0,++G45/E45)</f>
        <v>1.424021732670199E-4</v>
      </c>
      <c r="K45" s="54">
        <f>IF(ISERROR(+H45/E45)=TRUE,0,++H45/E45)</f>
        <v>0</v>
      </c>
      <c r="L45" s="55">
        <f>SUM(L13:L44)</f>
        <v>359282555</v>
      </c>
    </row>
    <row r="46" spans="2:12" x14ac:dyDescent="0.2">
      <c r="B46" s="11" t="s">
        <v>62</v>
      </c>
    </row>
    <row r="49" spans="2:11" s="22" customFormat="1" x14ac:dyDescent="0.25">
      <c r="K49" s="23"/>
    </row>
    <row r="50" spans="2:11" s="22" customFormat="1" x14ac:dyDescent="0.25">
      <c r="C50" s="22">
        <v>1000000</v>
      </c>
      <c r="K50" s="23"/>
    </row>
    <row r="51" spans="2:11" s="22" customFormat="1" ht="30" x14ac:dyDescent="0.25">
      <c r="B51" s="30" t="s">
        <v>55</v>
      </c>
      <c r="C51" s="30" t="s">
        <v>3</v>
      </c>
      <c r="D51" s="30" t="s">
        <v>2</v>
      </c>
      <c r="E51" s="31" t="s">
        <v>18</v>
      </c>
      <c r="F51" s="31" t="s">
        <v>19</v>
      </c>
      <c r="G51" s="31" t="str">
        <f>MID(G11,1,25)</f>
        <v>DEVENGADO
AL MES DE ENERO</v>
      </c>
      <c r="K51" s="23"/>
    </row>
    <row r="52" spans="2:11" s="22" customFormat="1" x14ac:dyDescent="0.25">
      <c r="B52" s="22" t="s">
        <v>56</v>
      </c>
      <c r="C52" s="66">
        <f>+C45/$C$50</f>
        <v>36.407767999999997</v>
      </c>
      <c r="D52" s="40">
        <f>+D45/$C$50</f>
        <v>359.33005500000002</v>
      </c>
      <c r="E52" s="40">
        <f>+E45/$C$50</f>
        <v>333.56232499999999</v>
      </c>
      <c r="F52" s="40">
        <f>+F45/$C$50</f>
        <v>1.92090129</v>
      </c>
      <c r="G52" s="40">
        <f>+G45/$C$50</f>
        <v>4.7500000000000001E-2</v>
      </c>
      <c r="H52" s="22">
        <v>1373981</v>
      </c>
      <c r="K52" s="23"/>
    </row>
    <row r="53" spans="2:11" s="22" customFormat="1" x14ac:dyDescent="0.25">
      <c r="C53" s="40"/>
      <c r="D53" s="40"/>
      <c r="E53" s="40"/>
      <c r="F53" s="40"/>
      <c r="G53" s="40"/>
      <c r="H53" s="22">
        <v>5072</v>
      </c>
      <c r="K53" s="23"/>
    </row>
    <row r="54" spans="2:11" s="22" customFormat="1" x14ac:dyDescent="0.25">
      <c r="C54" s="40"/>
      <c r="D54" s="40"/>
      <c r="E54" s="40"/>
      <c r="F54" s="40"/>
      <c r="G54" s="40"/>
      <c r="H54" s="22">
        <v>3078714.9799999995</v>
      </c>
      <c r="K54" s="23"/>
    </row>
    <row r="55" spans="2:11" s="22" customFormat="1" x14ac:dyDescent="0.25">
      <c r="C55" s="40"/>
      <c r="D55" s="40"/>
      <c r="E55" s="40"/>
      <c r="F55" s="40"/>
      <c r="G55" s="40"/>
      <c r="H55" s="22">
        <v>0</v>
      </c>
      <c r="K55" s="23"/>
    </row>
    <row r="56" spans="2:11" s="22" customFormat="1" x14ac:dyDescent="0.25">
      <c r="K56" s="23"/>
    </row>
    <row r="57" spans="2:11" s="22" customFormat="1" x14ac:dyDescent="0.25">
      <c r="K57" s="23"/>
    </row>
    <row r="58" spans="2:11" s="22" customFormat="1" x14ac:dyDescent="0.25">
      <c r="K58" s="23"/>
    </row>
    <row r="59" spans="2:11" s="22" customFormat="1" x14ac:dyDescent="0.25">
      <c r="K59" s="23"/>
    </row>
  </sheetData>
  <mergeCells count="10">
    <mergeCell ref="B6:L6"/>
    <mergeCell ref="I10:K10"/>
    <mergeCell ref="I11:K11"/>
    <mergeCell ref="L11:L12"/>
    <mergeCell ref="H11:H12"/>
    <mergeCell ref="B11:B12"/>
    <mergeCell ref="C11:D11"/>
    <mergeCell ref="F11:F12"/>
    <mergeCell ref="G11:G12"/>
    <mergeCell ref="E11:E12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 tint="0.39997558519241921"/>
    <pageSetUpPr fitToPage="1"/>
  </sheetPr>
  <dimension ref="A1:M31"/>
  <sheetViews>
    <sheetView showGridLines="0" zoomScale="130" zoomScaleNormal="130" workbookViewId="0">
      <selection activeCell="G17" sqref="G17"/>
    </sheetView>
  </sheetViews>
  <sheetFormatPr baseColWidth="10" defaultRowHeight="15" x14ac:dyDescent="0.25"/>
  <cols>
    <col min="1" max="1" width="5.85546875" style="1" customWidth="1"/>
    <col min="2" max="2" width="65.7109375" style="1" customWidth="1"/>
    <col min="3" max="5" width="14.7109375" style="1" customWidth="1"/>
    <col min="6" max="6" width="16.85546875" style="1" customWidth="1"/>
    <col min="7" max="7" width="17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3" s="48" customFormat="1" x14ac:dyDescent="0.25">
      <c r="A1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3" s="48" customFormat="1" ht="15" customHeight="1" x14ac:dyDescent="0.25">
      <c r="A2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7"/>
    </row>
    <row r="3" spans="1:13" s="48" customFormat="1" ht="15" customHeight="1" x14ac:dyDescent="0.25">
      <c r="A3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7"/>
    </row>
    <row r="4" spans="1:13" s="48" customFormat="1" ht="15" customHeight="1" x14ac:dyDescent="0.25">
      <c r="A4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7"/>
    </row>
    <row r="5" spans="1:13" ht="5.0999999999999996" customHeight="1" x14ac:dyDescent="0.25"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3" ht="43.5" customHeight="1" x14ac:dyDescent="0.25">
      <c r="B6" s="78" t="s">
        <v>60</v>
      </c>
      <c r="C6" s="78"/>
      <c r="D6" s="78"/>
      <c r="E6" s="78"/>
      <c r="F6" s="78"/>
      <c r="G6" s="78"/>
      <c r="H6" s="78"/>
      <c r="I6" s="78"/>
      <c r="J6" s="78"/>
      <c r="K6" s="78"/>
      <c r="L6" s="78"/>
    </row>
    <row r="8" spans="1:13" ht="15.75" x14ac:dyDescent="0.25">
      <c r="B8" s="2" t="s">
        <v>14</v>
      </c>
    </row>
    <row r="9" spans="1:13" x14ac:dyDescent="0.2">
      <c r="B9" s="3" t="s">
        <v>1</v>
      </c>
    </row>
    <row r="10" spans="1:13" x14ac:dyDescent="0.25">
      <c r="L10" s="21" t="s">
        <v>21</v>
      </c>
    </row>
    <row r="11" spans="1:13" s="5" customFormat="1" ht="15" customHeight="1" x14ac:dyDescent="0.25">
      <c r="B11" s="85" t="s">
        <v>20</v>
      </c>
      <c r="C11" s="84" t="s">
        <v>0</v>
      </c>
      <c r="D11" s="84"/>
      <c r="E11" s="82" t="s">
        <v>8</v>
      </c>
      <c r="F11" s="82" t="s">
        <v>22</v>
      </c>
      <c r="G11" s="82" t="s">
        <v>58</v>
      </c>
      <c r="H11" s="82" t="s">
        <v>15</v>
      </c>
      <c r="I11" s="88" t="s">
        <v>17</v>
      </c>
      <c r="J11" s="88"/>
      <c r="K11" s="88"/>
      <c r="L11" s="80" t="s">
        <v>16</v>
      </c>
    </row>
    <row r="12" spans="1:13" s="5" customFormat="1" ht="46.5" customHeight="1" x14ac:dyDescent="0.25">
      <c r="B12" s="86"/>
      <c r="C12" s="50" t="s">
        <v>3</v>
      </c>
      <c r="D12" s="50" t="s">
        <v>2</v>
      </c>
      <c r="E12" s="83"/>
      <c r="F12" s="83"/>
      <c r="G12" s="83"/>
      <c r="H12" s="83"/>
      <c r="I12" s="50" t="s">
        <v>9</v>
      </c>
      <c r="J12" s="50" t="s">
        <v>10</v>
      </c>
      <c r="K12" s="51" t="s">
        <v>11</v>
      </c>
      <c r="L12" s="81"/>
    </row>
    <row r="13" spans="1:13" ht="20.100000000000001" customHeight="1" x14ac:dyDescent="0.25">
      <c r="B13" s="17" t="s">
        <v>51</v>
      </c>
      <c r="C13" s="18">
        <v>0</v>
      </c>
      <c r="D13" s="18">
        <v>0</v>
      </c>
      <c r="E13" s="76">
        <v>0</v>
      </c>
      <c r="F13" s="73">
        <v>0</v>
      </c>
      <c r="G13" s="8">
        <v>0</v>
      </c>
      <c r="H13" s="8"/>
      <c r="I13" s="12">
        <f>IF(ISERROR(+#REF!/E13)=TRUE,0,++#REF!/E13)</f>
        <v>0</v>
      </c>
      <c r="J13" s="12">
        <f>IF(ISERROR(+G13/E13)=TRUE,0,++G13/E13)</f>
        <v>0</v>
      </c>
      <c r="K13" s="12">
        <f>IF(ISERROR(+H13/E13)=TRUE,0,++H13/E13)</f>
        <v>0</v>
      </c>
      <c r="L13" s="14">
        <f>+D13-G13</f>
        <v>0</v>
      </c>
    </row>
    <row r="14" spans="1:13" ht="20.100000000000001" customHeight="1" x14ac:dyDescent="0.25">
      <c r="B14" s="16" t="s">
        <v>52</v>
      </c>
      <c r="C14" s="19">
        <v>0</v>
      </c>
      <c r="D14" s="19">
        <v>0</v>
      </c>
      <c r="E14" s="59">
        <v>0</v>
      </c>
      <c r="F14" s="59">
        <v>0</v>
      </c>
      <c r="G14" s="9">
        <v>0</v>
      </c>
      <c r="H14" s="9"/>
      <c r="I14" s="13">
        <f>IF(ISERROR(+#REF!/E14)=TRUE,0,++#REF!/E14)</f>
        <v>0</v>
      </c>
      <c r="J14" s="13">
        <f>IF(ISERROR(+G14/E14)=TRUE,0,++G14/E14)</f>
        <v>0</v>
      </c>
      <c r="K14" s="13">
        <f>IF(ISERROR(+H14/E14)=TRUE,0,++H14/E14)</f>
        <v>0</v>
      </c>
      <c r="L14" s="15">
        <f>+D14-G14</f>
        <v>0</v>
      </c>
    </row>
    <row r="15" spans="1:13" ht="20.100000000000001" customHeight="1" x14ac:dyDescent="0.25">
      <c r="B15" s="16" t="s">
        <v>53</v>
      </c>
      <c r="C15" s="19">
        <v>0</v>
      </c>
      <c r="D15" s="19">
        <v>0</v>
      </c>
      <c r="E15" s="59">
        <v>0</v>
      </c>
      <c r="F15" s="59">
        <v>0</v>
      </c>
      <c r="G15" s="9">
        <v>0</v>
      </c>
      <c r="H15" s="9"/>
      <c r="I15" s="13">
        <f>IF(ISERROR(+#REF!/E15)=TRUE,0,++#REF!/E15)</f>
        <v>0</v>
      </c>
      <c r="J15" s="13">
        <f>IF(ISERROR(+G15/E15)=TRUE,0,++G15/E15)</f>
        <v>0</v>
      </c>
      <c r="K15" s="13">
        <f>IF(ISERROR(+H15/E15)=TRUE,0,++H15/E15)</f>
        <v>0</v>
      </c>
      <c r="L15" s="15">
        <f>+D15-G15</f>
        <v>0</v>
      </c>
    </row>
    <row r="16" spans="1:13" ht="20.100000000000001" customHeight="1" x14ac:dyDescent="0.25">
      <c r="B16" s="68" t="s">
        <v>54</v>
      </c>
      <c r="C16" s="69">
        <v>0</v>
      </c>
      <c r="D16" s="69">
        <v>0</v>
      </c>
      <c r="E16" s="74">
        <v>0</v>
      </c>
      <c r="F16" s="74">
        <v>0</v>
      </c>
      <c r="G16" s="70">
        <v>0</v>
      </c>
      <c r="H16" s="70"/>
      <c r="I16" s="71">
        <f>IF(ISERROR(+#REF!/E16)=TRUE,0,++#REF!/E16)</f>
        <v>0</v>
      </c>
      <c r="J16" s="71">
        <f>IF(ISERROR(+G16/E16)=TRUE,0,++G16/E16)</f>
        <v>0</v>
      </c>
      <c r="K16" s="71">
        <f>IF(ISERROR(+H16/E16)=TRUE,0,++H16/E16)</f>
        <v>0</v>
      </c>
      <c r="L16" s="72">
        <f>+D16-G16</f>
        <v>0</v>
      </c>
    </row>
    <row r="17" spans="2:12" ht="23.25" customHeight="1" x14ac:dyDescent="0.25">
      <c r="B17" s="52" t="s">
        <v>4</v>
      </c>
      <c r="C17" s="65">
        <f t="shared" ref="C17:H17" si="0">SUM(C13:C16)</f>
        <v>0</v>
      </c>
      <c r="D17" s="65">
        <f t="shared" si="0"/>
        <v>0</v>
      </c>
      <c r="E17" s="65">
        <f t="shared" si="0"/>
        <v>0</v>
      </c>
      <c r="F17" s="65">
        <f t="shared" si="0"/>
        <v>0</v>
      </c>
      <c r="G17" s="65">
        <f t="shared" si="0"/>
        <v>0</v>
      </c>
      <c r="H17" s="53">
        <f t="shared" si="0"/>
        <v>0</v>
      </c>
      <c r="I17" s="54">
        <f>IF(ISERROR(+#REF!/E17)=TRUE,0,++#REF!/E17)</f>
        <v>0</v>
      </c>
      <c r="J17" s="54">
        <f>IF(ISERROR(+G17/E17)=TRUE,0,++G17/E17)</f>
        <v>0</v>
      </c>
      <c r="K17" s="54">
        <f>IF(ISERROR(+H17/E17)=TRUE,0,++H17/E17)</f>
        <v>0</v>
      </c>
      <c r="L17" s="55">
        <f>SUM(L13:L16)</f>
        <v>0</v>
      </c>
    </row>
    <row r="18" spans="2:12" x14ac:dyDescent="0.2">
      <c r="B18" s="11" t="s">
        <v>59</v>
      </c>
    </row>
    <row r="19" spans="2:12" s="22" customFormat="1" x14ac:dyDescent="0.25">
      <c r="K19" s="23"/>
    </row>
    <row r="20" spans="2:12" s="22" customFormat="1" x14ac:dyDescent="0.25">
      <c r="K20" s="23"/>
    </row>
    <row r="21" spans="2:12" s="22" customFormat="1" x14ac:dyDescent="0.25">
      <c r="K21" s="23"/>
    </row>
    <row r="22" spans="2:12" s="22" customFormat="1" x14ac:dyDescent="0.25">
      <c r="C22" s="22">
        <v>1000000</v>
      </c>
      <c r="K22" s="23"/>
    </row>
    <row r="23" spans="2:12" s="22" customFormat="1" ht="30" x14ac:dyDescent="0.25">
      <c r="B23" s="30" t="s">
        <v>55</v>
      </c>
      <c r="C23" s="30" t="s">
        <v>3</v>
      </c>
      <c r="D23" s="30" t="s">
        <v>2</v>
      </c>
      <c r="E23" s="31" t="s">
        <v>18</v>
      </c>
      <c r="F23" s="31" t="s">
        <v>19</v>
      </c>
      <c r="G23" s="31" t="str">
        <f>MID(G11,1,25)</f>
        <v>DEVENGADO
AL MES DE ENERO</v>
      </c>
      <c r="K23" s="23"/>
    </row>
    <row r="24" spans="2:12" s="22" customFormat="1" x14ac:dyDescent="0.25">
      <c r="B24" s="22" t="s">
        <v>56</v>
      </c>
      <c r="C24" s="66">
        <f>+C17/$C$22</f>
        <v>0</v>
      </c>
      <c r="D24" s="40">
        <f>+D17/$C$22</f>
        <v>0</v>
      </c>
      <c r="E24" s="40">
        <f>+E17/$C$22</f>
        <v>0</v>
      </c>
      <c r="F24" s="40">
        <f>+F17/$C$22</f>
        <v>0</v>
      </c>
      <c r="G24" s="40">
        <f>+G17/$C$22</f>
        <v>0</v>
      </c>
      <c r="H24" s="22">
        <v>1373981</v>
      </c>
      <c r="K24" s="23"/>
    </row>
    <row r="25" spans="2:12" s="22" customFormat="1" x14ac:dyDescent="0.25">
      <c r="C25" s="40"/>
      <c r="D25" s="40"/>
      <c r="E25" s="40"/>
      <c r="F25" s="40"/>
      <c r="G25" s="40"/>
      <c r="H25" s="22">
        <v>5072</v>
      </c>
      <c r="K25" s="23"/>
    </row>
    <row r="26" spans="2:12" s="22" customFormat="1" x14ac:dyDescent="0.25">
      <c r="C26" s="40"/>
      <c r="D26" s="40"/>
      <c r="E26" s="40"/>
      <c r="F26" s="40"/>
      <c r="G26" s="40"/>
      <c r="H26" s="22">
        <v>3078714.9799999995</v>
      </c>
      <c r="K26" s="23"/>
    </row>
    <row r="27" spans="2:12" s="22" customFormat="1" x14ac:dyDescent="0.25">
      <c r="C27" s="40"/>
      <c r="D27" s="40"/>
      <c r="E27" s="40"/>
      <c r="F27" s="40"/>
      <c r="G27" s="40"/>
      <c r="H27" s="22">
        <v>0</v>
      </c>
      <c r="K27" s="23"/>
    </row>
    <row r="28" spans="2:12" s="22" customFormat="1" x14ac:dyDescent="0.25">
      <c r="K28" s="23"/>
    </row>
    <row r="29" spans="2:12" s="22" customFormat="1" x14ac:dyDescent="0.25">
      <c r="K29" s="23"/>
    </row>
    <row r="30" spans="2:12" s="22" customFormat="1" x14ac:dyDescent="0.25">
      <c r="K30" s="23"/>
    </row>
    <row r="31" spans="2:12" s="22" customFormat="1" x14ac:dyDescent="0.25">
      <c r="K31" s="23"/>
    </row>
  </sheetData>
  <mergeCells count="9">
    <mergeCell ref="B6:L6"/>
    <mergeCell ref="L11:L12"/>
    <mergeCell ref="B11:B12"/>
    <mergeCell ref="C11:D11"/>
    <mergeCell ref="E11:E12"/>
    <mergeCell ref="F11:F12"/>
    <mergeCell ref="G11:G12"/>
    <mergeCell ref="H11:H12"/>
    <mergeCell ref="I11:K11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RO</vt:lpstr>
      <vt:lpstr>RDR</vt:lpstr>
      <vt:lpstr>ROOC</vt:lpstr>
      <vt:lpstr>DYT</vt:lpstr>
      <vt:lpstr>RD</vt:lpstr>
      <vt:lpstr>DYT!Área_de_impresión</vt:lpstr>
      <vt:lpstr>RD!Área_de_impresión</vt:lpstr>
      <vt:lpstr>RDR!Área_de_impresión</vt:lpstr>
      <vt:lpstr>RO!Área_de_impresión</vt:lpstr>
      <vt:lpstr>ROOC!Área_de_impresión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dvicente</dc:creator>
  <cp:lastModifiedBy>admin</cp:lastModifiedBy>
  <cp:lastPrinted>2014-05-15T17:44:28Z</cp:lastPrinted>
  <dcterms:created xsi:type="dcterms:W3CDTF">2011-03-09T14:32:28Z</dcterms:created>
  <dcterms:modified xsi:type="dcterms:W3CDTF">2021-02-27T18:35:29Z</dcterms:modified>
</cp:coreProperties>
</file>