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ño 2021\5.- Informacion Portal MINSA - Transparencia\PCA - 2021\3. Marzo - 2021 - F\"/>
    </mc:Choice>
  </mc:AlternateContent>
  <xr:revisionPtr revIDLastSave="0" documentId="13_ncr:1_{721BCF3E-F409-429A-BEB9-65B0B19583A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RO!$B$11:$L$45</definedName>
    <definedName name="_xlnm.Print_Area" localSheetId="3">DYT!$B$2:$L$47</definedName>
    <definedName name="_xlnm.Print_Area" localSheetId="4">RD!$B$2:$L$19</definedName>
    <definedName name="_xlnm.Print_Area" localSheetId="1">RDR!$B$2:$L$48</definedName>
    <definedName name="_xlnm.Print_Area" localSheetId="0">RO!$B$2:$L$48</definedName>
    <definedName name="_xlnm.Print_Area" localSheetId="2">ROOC!$B$2:$L$47</definedName>
  </definedNames>
  <calcPr calcId="191029"/>
</workbook>
</file>

<file path=xl/calcChain.xml><?xml version="1.0" encoding="utf-8"?>
<calcChain xmlns="http://schemas.openxmlformats.org/spreadsheetml/2006/main">
  <c r="J40" i="5" l="1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41" i="4"/>
  <c r="K41" i="4"/>
  <c r="J41" i="4"/>
  <c r="C46" i="4"/>
  <c r="D46" i="4"/>
  <c r="L44" i="1"/>
  <c r="K44" i="1"/>
  <c r="J44" i="1"/>
  <c r="E46" i="1" l="1"/>
  <c r="C45" i="6" l="1"/>
  <c r="D45" i="6"/>
  <c r="J37" i="6" l="1"/>
  <c r="G23" i="7" l="1"/>
  <c r="G51" i="6"/>
  <c r="G51" i="5"/>
  <c r="G52" i="4"/>
  <c r="G52" i="1"/>
  <c r="K36" i="6" l="1"/>
  <c r="J36" i="6" l="1"/>
  <c r="L36" i="6"/>
  <c r="L39" i="6" l="1"/>
  <c r="K39" i="6"/>
  <c r="J39" i="6"/>
  <c r="L38" i="6"/>
  <c r="K38" i="6"/>
  <c r="J38" i="6"/>
  <c r="L37" i="6"/>
  <c r="K37" i="6"/>
  <c r="C52" i="6"/>
  <c r="D52" i="6"/>
  <c r="G45" i="5" l="1"/>
  <c r="G52" i="5" s="1"/>
  <c r="F45" i="5"/>
  <c r="F52" i="5" s="1"/>
  <c r="E45" i="5"/>
  <c r="E52" i="5" s="1"/>
  <c r="D45" i="5"/>
  <c r="D52" i="5" s="1"/>
  <c r="C45" i="5"/>
  <c r="C52" i="5" s="1"/>
  <c r="G45" i="6" l="1"/>
  <c r="G52" i="6" s="1"/>
  <c r="F45" i="6"/>
  <c r="F52" i="6" s="1"/>
  <c r="E45" i="6"/>
  <c r="E52" i="6" s="1"/>
  <c r="K44" i="5" l="1"/>
  <c r="J44" i="5"/>
  <c r="K43" i="5"/>
  <c r="J43" i="5"/>
  <c r="K42" i="5"/>
  <c r="J42" i="5"/>
  <c r="K41" i="5"/>
  <c r="J41" i="5"/>
  <c r="L44" i="6" l="1"/>
  <c r="K44" i="6"/>
  <c r="J44" i="6"/>
  <c r="L43" i="6"/>
  <c r="K43" i="6"/>
  <c r="J43" i="6"/>
  <c r="L42" i="6"/>
  <c r="K42" i="6"/>
  <c r="J42" i="6"/>
  <c r="L41" i="6"/>
  <c r="K41" i="6"/>
  <c r="J41" i="6"/>
  <c r="L40" i="6"/>
  <c r="K40" i="6"/>
  <c r="J40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L45" i="4" l="1"/>
  <c r="K45" i="4"/>
  <c r="J45" i="4"/>
  <c r="L44" i="4"/>
  <c r="K44" i="4"/>
  <c r="J44" i="4"/>
  <c r="L43" i="4"/>
  <c r="K43" i="4"/>
  <c r="J43" i="4"/>
  <c r="L42" i="4"/>
  <c r="K42" i="4"/>
  <c r="J42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K45" i="1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5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J18" i="1" l="1"/>
  <c r="J26" i="1"/>
  <c r="J34" i="1"/>
  <c r="J42" i="1"/>
  <c r="K22" i="1"/>
  <c r="K31" i="1"/>
  <c r="J38" i="1"/>
  <c r="J30" i="1"/>
  <c r="K15" i="1"/>
  <c r="K37" i="1"/>
  <c r="J20" i="1"/>
  <c r="J28" i="1"/>
  <c r="J36" i="1"/>
  <c r="J45" i="1"/>
  <c r="C46" i="1"/>
  <c r="C53" i="1" s="1"/>
  <c r="D46" i="1"/>
  <c r="D53" i="1" s="1"/>
  <c r="C53" i="4" l="1"/>
  <c r="G46" i="4" l="1"/>
  <c r="G53" i="4" s="1"/>
  <c r="F46" i="4"/>
  <c r="F53" i="4" s="1"/>
  <c r="D53" i="4"/>
  <c r="G17" i="7"/>
  <c r="G24" i="7" s="1"/>
  <c r="F17" i="7"/>
  <c r="F24" i="7" s="1"/>
  <c r="E17" i="7"/>
  <c r="E24" i="7" s="1"/>
  <c r="D17" i="7"/>
  <c r="D24" i="7" s="1"/>
  <c r="G46" i="1"/>
  <c r="G53" i="1" s="1"/>
  <c r="F46" i="1"/>
  <c r="F53" i="1" s="1"/>
  <c r="C17" i="7"/>
  <c r="C24" i="7" s="1"/>
  <c r="L16" i="7" l="1"/>
  <c r="L15" i="7"/>
  <c r="L14" i="7"/>
  <c r="L13" i="4"/>
  <c r="L13" i="6"/>
  <c r="L13" i="5"/>
  <c r="L13" i="7"/>
  <c r="L13" i="1"/>
  <c r="E46" i="4"/>
  <c r="E53" i="4" s="1"/>
  <c r="E53" i="1" l="1"/>
  <c r="H17" i="7" l="1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6" i="1"/>
  <c r="I13" i="1"/>
  <c r="H45" i="6"/>
  <c r="K13" i="6"/>
  <c r="J13" i="6"/>
  <c r="I13" i="6"/>
  <c r="H45" i="5"/>
  <c r="K13" i="5"/>
  <c r="J13" i="5"/>
  <c r="I13" i="5"/>
  <c r="H46" i="4"/>
  <c r="I14" i="4"/>
  <c r="K13" i="4"/>
  <c r="J13" i="4"/>
  <c r="I13" i="4"/>
  <c r="K13" i="1"/>
  <c r="J13" i="1"/>
  <c r="L45" i="5" l="1"/>
  <c r="L45" i="6"/>
  <c r="L46" i="4"/>
  <c r="L46" i="1"/>
  <c r="I17" i="7"/>
  <c r="K17" i="7"/>
  <c r="J17" i="7"/>
  <c r="J45" i="6"/>
  <c r="I45" i="6"/>
  <c r="K45" i="6"/>
  <c r="I45" i="5"/>
  <c r="K45" i="5"/>
  <c r="J45" i="5"/>
  <c r="I46" i="4"/>
  <c r="K46" i="4"/>
  <c r="J46" i="4"/>
  <c r="K46" i="1"/>
  <c r="I46" i="1" l="1"/>
  <c r="J46" i="1"/>
</calcChain>
</file>

<file path=xl/sharedStrings.xml><?xml version="1.0" encoding="utf-8"?>
<sst xmlns="http://schemas.openxmlformats.org/spreadsheetml/2006/main" count="260" uniqueCount="96">
  <si>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</si>
  <si>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</si>
  <si>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</si>
  <si>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</si>
  <si>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</si>
  <si>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</si>
  <si>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</si>
  <si>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</si>
  <si>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</si>
  <si>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</si>
  <si>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</si>
  <si>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</si>
  <si>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</si>
  <si>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</si>
  <si>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</si>
  <si>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</si>
  <si>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</si>
  <si>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</si>
  <si>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</si>
  <si>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</si>
  <si>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</si>
  <si>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</si>
  <si>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</si>
  <si>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001  ADMINISTRACION CENTRAL - MINSA</t>
  </si>
  <si>
    <t>005  INSTITUTO NACIONAL DE SALUD MENTAL</t>
  </si>
  <si>
    <t>007  INSTITUTO NACIONAL DE CIENCIAS NEUROLOGICAS</t>
  </si>
  <si>
    <t>008  INSTITUTO NACIONAL DE OFTALMOLOGIA</t>
  </si>
  <si>
    <t>009  INSTITUTO NACIONAL DE REHABILITACION</t>
  </si>
  <si>
    <t>010  INSTITUTO NACIONAL DE SALUD DEL NIÑO</t>
  </si>
  <si>
    <t>011  INSTITUTO NACIONAL MATERNO PERINATAL</t>
  </si>
  <si>
    <t>016  HOSPITAL NACIONAL HIPOLITO UNANUE</t>
  </si>
  <si>
    <t>017  HOSPITAL HERMILIO VALDIZAN</t>
  </si>
  <si>
    <t>020  HOSPITAL SERGIO BERNALES</t>
  </si>
  <si>
    <t>021  HOSPITAL CAYETANO HEREDIA</t>
  </si>
  <si>
    <t>025  HOSPITAL DE APOYO DEPARTAMENTAL MARIA AUXILIADORA</t>
  </si>
  <si>
    <t>027  HOSPITAL NACIONAL ARZOBISPO LOAYZA</t>
  </si>
  <si>
    <t>028  HOSPITAL NACIONAL DOS DE MAYO</t>
  </si>
  <si>
    <t>029  HOSPITAL DE APOYO SANTA ROSA</t>
  </si>
  <si>
    <t>030  HOSPITAL DE EMERGENCIAS CASIMIRO ULLOA</t>
  </si>
  <si>
    <t>031  HOSPITAL DE EMERGENCIAS PEDIATRICAS</t>
  </si>
  <si>
    <t>032  HOSPITAL NACIONAL VICTOR LARCO HERRERA</t>
  </si>
  <si>
    <t>033  HOSPITAL NACIONAL DOCENTE MADRE NIÑO - SAN BARTOLOME</t>
  </si>
  <si>
    <t>036  HOSPITAL CARLOS LANFRANCO LA HOZ</t>
  </si>
  <si>
    <t>042  HOSPITAL "JOSE AGURTO TELLO DE CHOSICA"</t>
  </si>
  <si>
    <t>049  HOSPITAL SAN JUAN DE LURIGANCHO</t>
  </si>
  <si>
    <t>050  HOSPITAL VITARTE</t>
  </si>
  <si>
    <t>124  CENTRO NACIONAL DE ABASTECIMIENTOS DE RECURSOS ESTRATEGICOS DE SALUD</t>
  </si>
  <si>
    <t>125  PROGRAMA NACIONAL DE INVERSIONES EN SALUD</t>
  </si>
  <si>
    <t>139  INSTITUTO NACIONAL DE SALUD DEL NIÑO - SAN BORJA</t>
  </si>
  <si>
    <t>140  HOSPITAL DE HUAYCAN</t>
  </si>
  <si>
    <t>142  HOSPITAL DE EMERGENCIAS VILLA EL SALVADOR</t>
  </si>
  <si>
    <t>143  DIRECCION DE REDES INTEGRADAS DE SALUD LIMA CENTRO</t>
  </si>
  <si>
    <t>144  DIRECCION DE REDES INTEGRADAS DE SALUD LIMA NORTE</t>
  </si>
  <si>
    <t>145  DIRECCION DE REDES INTEGRADAS DE SALUD LIMA SUR</t>
  </si>
  <si>
    <t>146  DIRECCION DE REDES INTEGRADAS DE SALUD LIMA ESTE</t>
  </si>
  <si>
    <t>PLIEGO</t>
  </si>
  <si>
    <t>011 MINISTERIO DE SALUD</t>
  </si>
  <si>
    <t>COMP ANUAL</t>
  </si>
  <si>
    <t>DEVENGADO
AL MES DE MARZO
(4)</t>
  </si>
  <si>
    <t>148  HOSPITAL EMERGENCIA ATE VITARTE</t>
  </si>
  <si>
    <t>EJECUCION PRESUPUESTAL MENSUALIZADA DE GASTOS 
AL MES DE MARZO 2021</t>
  </si>
  <si>
    <t>Fuente: SIAF, Consulta Amigable y Base de Datos al 31 de Marzo del 2021</t>
  </si>
  <si>
    <t>001. ADMINISTRACION CENTRAL - MINSA</t>
  </si>
  <si>
    <t>005. INSTITUTO NACIONAL DE SALUD MENTAL</t>
  </si>
  <si>
    <t>007. INSTITUTO NACIONAL DE CIENCIAS NEUROLOGICAS</t>
  </si>
  <si>
    <t>008. INSTITUTO NACIONAL DE OFTALMOLOGIA</t>
  </si>
  <si>
    <t>009. INSTITUTO NACIONAL DE REHABILITACION</t>
  </si>
  <si>
    <t>010. INSTITUTO NACIONAL DE SALUD DEL NIÑO</t>
  </si>
  <si>
    <t>011. INSTITUTO NACIONAL MATERNO PERINATAL</t>
  </si>
  <si>
    <t>016. HOSPITAL NACIONAL HIPOLITO UNANUE</t>
  </si>
  <si>
    <t>017. HOSPITAL HERMILIO VALDIZAN</t>
  </si>
  <si>
    <t>020. HOSPITAL SERGIO BERNALES</t>
  </si>
  <si>
    <t>021. HOSPITAL CAYETANO HEREDIA</t>
  </si>
  <si>
    <t>025. HOSPITAL DE APOYO DEPARTAMENTAL MARIA AUXILIADORA</t>
  </si>
  <si>
    <t>027. HOSPITAL NACIONAL ARZOBISPO LOAYZA</t>
  </si>
  <si>
    <t>028. HOSPITAL NACIONAL DOS DE MAYO</t>
  </si>
  <si>
    <t>029. HOSPITAL DE APOYO SANTA ROSA</t>
  </si>
  <si>
    <t>030. HOSPITAL DE EMERGENCIAS CASIMIRO ULLOA</t>
  </si>
  <si>
    <t>031. HOSPITAL DE EMERGENCIAS PEDIATRICAS</t>
  </si>
  <si>
    <t>032. HOSPITAL NACIONAL VICTOR LARCO HERRERA</t>
  </si>
  <si>
    <t>033. HOSPITAL NACIONAL DOCENTE MADRE NIÑO - SAN BARTOLOME</t>
  </si>
  <si>
    <t>036. HOSPITAL CARLOS LANFRANCO LA HOZ</t>
  </si>
  <si>
    <t>042. HOSPITAL "JOSE AGURTO TELLO DE CHOSICA"</t>
  </si>
  <si>
    <t>049. HOSPITAL SAN JUAN DE LURIGANCHO</t>
  </si>
  <si>
    <t>050. HOSPITAL VITARTE</t>
  </si>
  <si>
    <t>124. CENTRO NACIONAL DE ABASTECIMIENTOS DE RECURSOS ESTRATEGICOS DE SALUD</t>
  </si>
  <si>
    <t>125. PROGRAMA NACIONAL DE INVERSIONES EN SALUD</t>
  </si>
  <si>
    <t>139. INSTITUTO NACIONAL DE SALUD DEL NIÑO - SAN BORJA</t>
  </si>
  <si>
    <t>140. HOSPITAL DE HUAYCAN</t>
  </si>
  <si>
    <t>142. HOSPITAL DE EMERGENCIAS VILLA EL SALVADOR</t>
  </si>
  <si>
    <t>143. DIRECCION DE REDES INTEGRADAS DE SALUD LIMA CENTRO</t>
  </si>
  <si>
    <t>144. DIRECCION DE REDES INTEGRADAS DE SALUD LIMA NORTE</t>
  </si>
  <si>
    <t>145. DIRECCION DE REDES INTEGRADAS DE SALUD LIMA SUR</t>
  </si>
  <si>
    <t>146. DIRECCION DE REDES INTEGRADAS DE SALUD LIMA ESTE</t>
  </si>
  <si>
    <t>148. HOSPITAL EMERGENCIA ATE VITARTE</t>
  </si>
  <si>
    <t>EJECUCION PRESUPUESTAL MENSUALIZADA DE GASTOS 
AL MES DE MARZO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</si>
</sst>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  <numFmt numFmtId="169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26" fillId="0" borderId="0"/>
    <xf numFmtId="43" fontId="26" fillId="0" borderId="0" applyNumberFormat="0" applyFill="0" applyBorder="0" applyAlignment="0" applyProtection="0"/>
    <xf numFmtId="43" fontId="26" fillId="0" borderId="0" applyNumberFormat="0" applyFill="0" applyBorder="0" applyAlignment="0" applyProtection="0"/>
  </cellStyleXfs>
  <cellXfs count="89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43" fontId="23" fillId="36" borderId="2" xfId="0" applyNumberFormat="1" applyFont="1" applyFill="1" applyBorder="1" applyAlignment="1">
      <alignment vertical="center"/>
    </xf>
    <xf numFmtId="169" fontId="0" fillId="36" borderId="2" xfId="0" applyNumberFormat="1" applyFill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 xr:uid="{00000000-0005-0000-0000-000020000000}"/>
    <cellStyle name="Millares 3" xfId="45" xr:uid="{00000000-0005-0000-0000-000021000000}"/>
    <cellStyle name="Neutral" xfId="9" builtinId="28" customBuiltin="1"/>
    <cellStyle name="Normal" xfId="0" builtinId="0"/>
    <cellStyle name="Normal 2" xfId="43" xr:uid="{00000000-0005-0000-0000-000024000000}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585-4DA9-A368-E84D3FF245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585-4DA9-A368-E84D3FF245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585-4DA9-A368-E84D3FF245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585-4DA9-A368-E84D3FF2455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5585-4DA9-A368-E84D3FF24551}"/>
              </c:ext>
            </c:extLst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85-4DA9-A368-E84D3FF24551}"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85-4DA9-A368-E84D3FF24551}"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85-4DA9-A368-E84D3FF24551}"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585-4DA9-A368-E84D3FF24551}"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585-4DA9-A368-E84D3FF2455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MARZO</c:v>
                </c:pt>
              </c:strCache>
            </c:strRef>
          </c:cat>
          <c:val>
            <c:numRef>
              <c:f>RO!$C$53:$G$53</c:f>
              <c:numCache>
                <c:formatCode>_ * #,##0.0_ ;_ * \-#,##0.0_ ;_ * "-"??_ ;_ @_ </c:formatCode>
                <c:ptCount val="5"/>
                <c:pt idx="0">
                  <c:v>6396.4139850000001</c:v>
                </c:pt>
                <c:pt idx="1">
                  <c:v>6457.9591870000004</c:v>
                </c:pt>
                <c:pt idx="2" formatCode="#,##0">
                  <c:v>5432.2065000000002</c:v>
                </c:pt>
                <c:pt idx="3">
                  <c:v>3794.1692021800004</c:v>
                </c:pt>
                <c:pt idx="4">
                  <c:v>1370.8229287899997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585-4DA9-A368-E84D3FF24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073547776"/>
        <c:axId val="2073537984"/>
        <c:axId val="0"/>
      </c:bar3DChart>
      <c:catAx>
        <c:axId val="2073547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73537984"/>
        <c:crosses val="autoZero"/>
        <c:auto val="1"/>
        <c:lblAlgn val="ctr"/>
        <c:lblOffset val="100"/>
        <c:noMultiLvlLbl val="0"/>
      </c:catAx>
      <c:valAx>
        <c:axId val="2073537984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2073547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E59-459B-A063-30CD633763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E59-459B-A063-30CD633763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E59-459B-A063-30CD633763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E59-459B-A063-30CD633763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5E59-459B-A063-30CD63376309}"/>
              </c:ext>
            </c:extLst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59-459B-A063-30CD63376309}"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59-459B-A063-30CD63376309}"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59-459B-A063-30CD63376309}"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59-459B-A063-30CD63376309}"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59-459B-A063-30CD6337630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MARZO</c:v>
                </c:pt>
              </c:strCache>
            </c:strRef>
          </c:cat>
          <c:val>
            <c:numRef>
              <c:f>RDR!$C$53:$G$53</c:f>
              <c:numCache>
                <c:formatCode>#,##0.0</c:formatCode>
                <c:ptCount val="5"/>
                <c:pt idx="0">
                  <c:v>262.50769400000001</c:v>
                </c:pt>
                <c:pt idx="1">
                  <c:v>253.45426599999999</c:v>
                </c:pt>
                <c:pt idx="2">
                  <c:v>78.096506000000005</c:v>
                </c:pt>
                <c:pt idx="3">
                  <c:v>35.858587499999992</c:v>
                </c:pt>
                <c:pt idx="4">
                  <c:v>17.442421160000006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59-459B-A063-30CD63376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073551040"/>
        <c:axId val="1999031312"/>
        <c:axId val="0"/>
      </c:bar3DChart>
      <c:catAx>
        <c:axId val="2073551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99031312"/>
        <c:crosses val="autoZero"/>
        <c:auto val="1"/>
        <c:lblAlgn val="ctr"/>
        <c:lblOffset val="100"/>
        <c:noMultiLvlLbl val="0"/>
      </c:catAx>
      <c:valAx>
        <c:axId val="1999031312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2073551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ROOC!$B$52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99EB-47E0-B94E-B082B07EC6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99EB-47E0-B94E-B082B07EC6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99EB-47E0-B94E-B082B07EC6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99EB-47E0-B94E-B082B07EC6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99EB-47E0-B94E-B082B07EC6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ROOC!$C$51:$G$51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AL MES DE MARZO</c:v>
                </c:pt>
              </c:strCache>
            </c:strRef>
          </c:cat>
          <c:val>
            <c:numRef>
              <c:f>ROOC!$C$52:$G$52</c:f>
              <c:numCache>
                <c:formatCode>#,##0.0</c:formatCode>
                <c:ptCount val="5"/>
                <c:pt idx="0">
                  <c:v>1412.2183580000001</c:v>
                </c:pt>
                <c:pt idx="1">
                  <c:v>2187.430218</c:v>
                </c:pt>
                <c:pt idx="2">
                  <c:v>1515.108639</c:v>
                </c:pt>
                <c:pt idx="3">
                  <c:v>1154.2868771700003</c:v>
                </c:pt>
                <c:pt idx="4">
                  <c:v>764.45298648999994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EB-47E0-B94E-B082B07EC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108335168"/>
        <c:axId val="2108337888"/>
        <c:axId val="0"/>
      </c:bar3DChart>
      <c:catAx>
        <c:axId val="2108335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08337888"/>
        <c:crosses val="autoZero"/>
        <c:auto val="1"/>
        <c:lblAlgn val="ctr"/>
        <c:lblOffset val="100"/>
        <c:noMultiLvlLbl val="0"/>
      </c:catAx>
      <c:valAx>
        <c:axId val="2108337888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2108335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279A-4661-BCDB-99F4EB9F66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279A-4661-BCDB-99F4EB9F66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279A-4661-BCDB-99F4EB9F66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279A-4661-BCDB-99F4EB9F66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279A-4661-BCDB-99F4EB9F6690}"/>
              </c:ext>
            </c:extLst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9A-4661-BCDB-99F4EB9F6690}"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9A-4661-BCDB-99F4EB9F6690}"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9A-4661-BCDB-99F4EB9F6690}"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79A-4661-BCDB-99F4EB9F669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DYT!$C$51:$G$51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MARZO</c:v>
                </c:pt>
              </c:strCache>
            </c:strRef>
          </c:cat>
          <c:val>
            <c:numRef>
              <c:f>DYT!$C$52:$G$52</c:f>
              <c:numCache>
                <c:formatCode>0.0</c:formatCode>
                <c:ptCount val="5"/>
                <c:pt idx="0" formatCode="General">
                  <c:v>36.407767999999997</c:v>
                </c:pt>
                <c:pt idx="1">
                  <c:v>471.57338199999998</c:v>
                </c:pt>
                <c:pt idx="2">
                  <c:v>352.81537200000002</c:v>
                </c:pt>
                <c:pt idx="3">
                  <c:v>117.89483495000002</c:v>
                </c:pt>
                <c:pt idx="4">
                  <c:v>42.935025510000003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79A-4661-BCDB-99F4EB9F6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108338432"/>
        <c:axId val="2108335712"/>
        <c:axId val="0"/>
      </c:bar3DChart>
      <c:catAx>
        <c:axId val="21083384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08335712"/>
        <c:crosses val="autoZero"/>
        <c:auto val="1"/>
        <c:lblAlgn val="ctr"/>
        <c:lblOffset val="100"/>
        <c:noMultiLvlLbl val="0"/>
      </c:catAx>
      <c:valAx>
        <c:axId val="2108335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2108338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36C-4201-80E6-B25E8D6604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A36C-4201-80E6-B25E8D6604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A36C-4201-80E6-B25E8D66041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A36C-4201-80E6-B25E8D6604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8-A36C-4201-80E6-B25E8D660418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6C-4201-80E6-B25E8D660418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6C-4201-80E6-B25E8D660418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6C-4201-80E6-B25E8D660418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6C-4201-80E6-B25E8D660418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36C-4201-80E6-B25E8D6604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MARZO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1.257304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36C-4201-80E6-B25E8D66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08336256"/>
        <c:axId val="2108333536"/>
        <c:axId val="0"/>
      </c:bar3DChart>
      <c:catAx>
        <c:axId val="210833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08333536"/>
        <c:crosses val="autoZero"/>
        <c:auto val="1"/>
        <c:lblAlgn val="ctr"/>
        <c:lblOffset val="100"/>
        <c:noMultiLvlLbl val="0"/>
      </c:catAx>
      <c:valAx>
        <c:axId val="210833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08336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47</xdr:row>
      <xdr:rowOff>145246</xdr:rowOff>
    </xdr:from>
    <xdr:to>
      <xdr:col>11</xdr:col>
      <xdr:colOff>964567</xdr:colOff>
      <xdr:row>73</xdr:row>
      <xdr:rowOff>111629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427160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48</xdr:row>
      <xdr:rowOff>49072</xdr:rowOff>
    </xdr:from>
    <xdr:to>
      <xdr:col>12</xdr:col>
      <xdr:colOff>20478</xdr:colOff>
      <xdr:row>90</xdr:row>
      <xdr:rowOff>15455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>
          <a:grpSpLocks/>
        </xdr:cNvGrpSpPr>
      </xdr:nvGrpSpPr>
      <xdr:grpSpPr bwMode="auto">
        <a:xfrm>
          <a:off x="397094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363390</xdr:colOff>
      <xdr:row>47</xdr:row>
      <xdr:rowOff>23531</xdr:rowOff>
    </xdr:from>
    <xdr:to>
      <xdr:col>12</xdr:col>
      <xdr:colOff>38419</xdr:colOff>
      <xdr:row>72</xdr:row>
      <xdr:rowOff>145677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395968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47</xdr:row>
      <xdr:rowOff>5953</xdr:rowOff>
    </xdr:from>
    <xdr:to>
      <xdr:col>11</xdr:col>
      <xdr:colOff>991368</xdr:colOff>
      <xdr:row>83</xdr:row>
      <xdr:rowOff>104706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>
          <a:grpSpLocks/>
        </xdr:cNvGrpSpPr>
      </xdr:nvGrpSpPr>
      <xdr:grpSpPr bwMode="auto">
        <a:xfrm>
          <a:off x="438150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348582</xdr:colOff>
      <xdr:row>18</xdr:row>
      <xdr:rowOff>145117</xdr:rowOff>
    </xdr:from>
    <xdr:to>
      <xdr:col>12</xdr:col>
      <xdr:colOff>87680</xdr:colOff>
      <xdr:row>46</xdr:row>
      <xdr:rowOff>29989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>
          <a:grpSpLocks/>
        </xdr:cNvGrpSpPr>
      </xdr:nvGrpSpPr>
      <xdr:grpSpPr bwMode="auto">
        <a:xfrm>
          <a:off x="429939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1:M72"/>
  <sheetViews>
    <sheetView showGridLines="0" tabSelected="1" zoomScaleNormal="10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4" width="14.7109375" style="1" customWidth="1"/>
    <col min="5" max="5" width="16.855468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2" style="1" bestFit="1" customWidth="1"/>
    <col min="14" max="14" width="12.7109375" style="1" bestFit="1" customWidth="1"/>
    <col min="15" max="16384" width="11.42578125" style="1"/>
  </cols>
  <sheetData>
    <row r="1" spans="1:13" s="48" customFormat="1" x14ac:dyDescent="0.25">
      <c r="A1"/>
      <c r="B1" s="47"/>
      <c r="C1" s="47"/>
      <c r="D1" s="47"/>
      <c r="E1" s="75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75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75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75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60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5</v>
      </c>
    </row>
    <row r="9" spans="1:13" x14ac:dyDescent="0.2">
      <c r="B9" s="3" t="s">
        <v>1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13</v>
      </c>
      <c r="F11" s="82" t="s">
        <v>22</v>
      </c>
      <c r="G11" s="82" t="s">
        <v>58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6" t="s">
        <v>23</v>
      </c>
      <c r="C13" s="8">
        <v>2195055582</v>
      </c>
      <c r="D13" s="8">
        <v>1974025984</v>
      </c>
      <c r="E13" s="56">
        <v>1366703755</v>
      </c>
      <c r="F13" s="56">
        <v>1124249234.99</v>
      </c>
      <c r="G13" s="8">
        <v>344264446.53999972</v>
      </c>
      <c r="H13" s="8"/>
      <c r="I13" s="12">
        <f>IF(ISERROR(+#REF!/E13)=TRUE,0,++#REF!/E13)</f>
        <v>0</v>
      </c>
      <c r="J13" s="12">
        <f>IF(ISERROR(+G13/E13)=TRUE,0,++G13/E13)</f>
        <v>0.25189397869181951</v>
      </c>
      <c r="K13" s="12">
        <f>IF(ISERROR(+H13/E13)=TRUE,0,++H13/E13)</f>
        <v>0</v>
      </c>
      <c r="L13" s="14">
        <f>+D13-G13</f>
        <v>1629761537.4600003</v>
      </c>
    </row>
    <row r="14" spans="1:13" ht="20.100000000000001" customHeight="1" x14ac:dyDescent="0.25">
      <c r="B14" s="25" t="s">
        <v>24</v>
      </c>
      <c r="C14" s="26">
        <v>36897267</v>
      </c>
      <c r="D14" s="26">
        <v>37358447</v>
      </c>
      <c r="E14" s="57">
        <v>34936607</v>
      </c>
      <c r="F14" s="57">
        <v>31848196.98</v>
      </c>
      <c r="G14" s="26">
        <v>8492007.0800000038</v>
      </c>
      <c r="H14" s="26"/>
      <c r="I14" s="27"/>
      <c r="J14" s="27">
        <f t="shared" ref="J14:J45" si="0">IF(ISERROR(+G14/E14)=TRUE,0,++G14/E14)</f>
        <v>0.24306902728132712</v>
      </c>
      <c r="K14" s="27">
        <f t="shared" ref="K14:K45" si="1">IF(ISERROR(+H14/E14)=TRUE,0,++H14/E14)</f>
        <v>0</v>
      </c>
      <c r="L14" s="28">
        <f t="shared" ref="L14:L45" si="2">+D14-G14</f>
        <v>28866439.919999994</v>
      </c>
    </row>
    <row r="15" spans="1:13" ht="20.100000000000001" customHeight="1" x14ac:dyDescent="0.25">
      <c r="B15" s="25" t="s">
        <v>25</v>
      </c>
      <c r="C15" s="26">
        <v>47566106</v>
      </c>
      <c r="D15" s="26">
        <v>49646329</v>
      </c>
      <c r="E15" s="57">
        <v>44479155</v>
      </c>
      <c r="F15" s="57">
        <v>43164767.43</v>
      </c>
      <c r="G15" s="26">
        <v>12237042.430000002</v>
      </c>
      <c r="H15" s="26"/>
      <c r="I15" s="27"/>
      <c r="J15" s="27">
        <f t="shared" si="0"/>
        <v>0.27511859049480597</v>
      </c>
      <c r="K15" s="27">
        <f t="shared" si="1"/>
        <v>0</v>
      </c>
      <c r="L15" s="28">
        <f t="shared" si="2"/>
        <v>37409286.57</v>
      </c>
    </row>
    <row r="16" spans="1:13" ht="20.100000000000001" customHeight="1" x14ac:dyDescent="0.25">
      <c r="B16" s="25" t="s">
        <v>26</v>
      </c>
      <c r="C16" s="26">
        <v>29819316</v>
      </c>
      <c r="D16" s="26">
        <v>32216832</v>
      </c>
      <c r="E16" s="57">
        <v>30995736</v>
      </c>
      <c r="F16" s="57">
        <v>27594921.32</v>
      </c>
      <c r="G16" s="26">
        <v>8150679.6500000013</v>
      </c>
      <c r="H16" s="26"/>
      <c r="I16" s="27"/>
      <c r="J16" s="27">
        <f t="shared" si="0"/>
        <v>0.26296131990542188</v>
      </c>
      <c r="K16" s="27">
        <f t="shared" si="1"/>
        <v>0</v>
      </c>
      <c r="L16" s="28">
        <f t="shared" si="2"/>
        <v>24066152.349999998</v>
      </c>
    </row>
    <row r="17" spans="2:12" ht="20.100000000000001" customHeight="1" x14ac:dyDescent="0.25">
      <c r="B17" s="25" t="s">
        <v>27</v>
      </c>
      <c r="C17" s="26">
        <v>35469502</v>
      </c>
      <c r="D17" s="26">
        <v>37094234</v>
      </c>
      <c r="E17" s="57">
        <v>36000973</v>
      </c>
      <c r="F17" s="57">
        <v>32086397.520000003</v>
      </c>
      <c r="G17" s="26">
        <v>10666049.790000001</v>
      </c>
      <c r="H17" s="26"/>
      <c r="I17" s="27"/>
      <c r="J17" s="27">
        <f t="shared" si="0"/>
        <v>0.29627115328244047</v>
      </c>
      <c r="K17" s="27">
        <f t="shared" si="1"/>
        <v>0</v>
      </c>
      <c r="L17" s="28">
        <f t="shared" si="2"/>
        <v>26428184.210000001</v>
      </c>
    </row>
    <row r="18" spans="2:12" ht="20.100000000000001" customHeight="1" x14ac:dyDescent="0.25">
      <c r="B18" s="25" t="s">
        <v>28</v>
      </c>
      <c r="C18" s="26">
        <v>174427518</v>
      </c>
      <c r="D18" s="26">
        <v>177537972</v>
      </c>
      <c r="E18" s="57">
        <v>166923555</v>
      </c>
      <c r="F18" s="57">
        <v>158068774.85000002</v>
      </c>
      <c r="G18" s="26">
        <v>43922621.469999991</v>
      </c>
      <c r="H18" s="26"/>
      <c r="I18" s="27"/>
      <c r="J18" s="27">
        <f t="shared" si="0"/>
        <v>0.26313015841293336</v>
      </c>
      <c r="K18" s="27">
        <f t="shared" si="1"/>
        <v>0</v>
      </c>
      <c r="L18" s="28">
        <f t="shared" si="2"/>
        <v>133615350.53</v>
      </c>
    </row>
    <row r="19" spans="2:12" ht="20.100000000000001" customHeight="1" x14ac:dyDescent="0.25">
      <c r="B19" s="25" t="s">
        <v>29</v>
      </c>
      <c r="C19" s="26">
        <v>116530703</v>
      </c>
      <c r="D19" s="26">
        <v>120922806</v>
      </c>
      <c r="E19" s="57">
        <v>113492668</v>
      </c>
      <c r="F19" s="57">
        <v>111238694.87</v>
      </c>
      <c r="G19" s="26">
        <v>33124485.82</v>
      </c>
      <c r="H19" s="26"/>
      <c r="I19" s="27"/>
      <c r="J19" s="27">
        <f t="shared" si="0"/>
        <v>0.29186454423646119</v>
      </c>
      <c r="K19" s="27">
        <f t="shared" si="1"/>
        <v>0</v>
      </c>
      <c r="L19" s="28">
        <f t="shared" si="2"/>
        <v>87798320.180000007</v>
      </c>
    </row>
    <row r="20" spans="2:12" ht="20.100000000000001" customHeight="1" x14ac:dyDescent="0.25">
      <c r="B20" s="25" t="s">
        <v>30</v>
      </c>
      <c r="C20" s="26">
        <v>143731722</v>
      </c>
      <c r="D20" s="26">
        <v>153798267</v>
      </c>
      <c r="E20" s="57">
        <v>146889330</v>
      </c>
      <c r="F20" s="57">
        <v>58302285.719999999</v>
      </c>
      <c r="G20" s="26">
        <v>44353257.389999986</v>
      </c>
      <c r="H20" s="26"/>
      <c r="I20" s="27"/>
      <c r="J20" s="27">
        <f t="shared" si="0"/>
        <v>0.3019501647260559</v>
      </c>
      <c r="K20" s="27">
        <f t="shared" si="1"/>
        <v>0</v>
      </c>
      <c r="L20" s="28">
        <f t="shared" si="2"/>
        <v>109445009.61000001</v>
      </c>
    </row>
    <row r="21" spans="2:12" ht="20.100000000000001" customHeight="1" x14ac:dyDescent="0.25">
      <c r="B21" s="25" t="s">
        <v>31</v>
      </c>
      <c r="C21" s="26">
        <v>37120097</v>
      </c>
      <c r="D21" s="26">
        <v>38327813</v>
      </c>
      <c r="E21" s="57">
        <v>37638811</v>
      </c>
      <c r="F21" s="57">
        <v>33861630.940000005</v>
      </c>
      <c r="G21" s="26">
        <v>10486183.130000008</v>
      </c>
      <c r="H21" s="26"/>
      <c r="I21" s="27"/>
      <c r="J21" s="27">
        <f t="shared" si="0"/>
        <v>0.27860027592263764</v>
      </c>
      <c r="K21" s="27">
        <f t="shared" si="1"/>
        <v>0</v>
      </c>
      <c r="L21" s="28">
        <f t="shared" si="2"/>
        <v>27841629.86999999</v>
      </c>
    </row>
    <row r="22" spans="2:12" ht="20.100000000000001" customHeight="1" x14ac:dyDescent="0.25">
      <c r="B22" s="25" t="s">
        <v>32</v>
      </c>
      <c r="C22" s="26">
        <v>80559079</v>
      </c>
      <c r="D22" s="26">
        <v>82771346</v>
      </c>
      <c r="E22" s="57">
        <v>77174343</v>
      </c>
      <c r="F22" s="57">
        <v>23623255.340000007</v>
      </c>
      <c r="G22" s="26">
        <v>20471044.340000007</v>
      </c>
      <c r="H22" s="26"/>
      <c r="I22" s="27"/>
      <c r="J22" s="27">
        <f t="shared" si="0"/>
        <v>0.26525712489706593</v>
      </c>
      <c r="K22" s="27">
        <f t="shared" si="1"/>
        <v>0</v>
      </c>
      <c r="L22" s="28">
        <f t="shared" si="2"/>
        <v>62300301.659999996</v>
      </c>
    </row>
    <row r="23" spans="2:12" ht="20.100000000000001" customHeight="1" x14ac:dyDescent="0.25">
      <c r="B23" s="25" t="s">
        <v>33</v>
      </c>
      <c r="C23" s="26">
        <v>148131955</v>
      </c>
      <c r="D23" s="26">
        <v>155161854</v>
      </c>
      <c r="E23" s="57">
        <v>144559550</v>
      </c>
      <c r="F23" s="57">
        <v>134616147.39999998</v>
      </c>
      <c r="G23" s="26">
        <v>42314359.559999958</v>
      </c>
      <c r="H23" s="26"/>
      <c r="I23" s="27"/>
      <c r="J23" s="27">
        <f t="shared" si="0"/>
        <v>0.29271230824943739</v>
      </c>
      <c r="K23" s="27">
        <f t="shared" si="1"/>
        <v>0</v>
      </c>
      <c r="L23" s="28">
        <f t="shared" si="2"/>
        <v>112847494.44000004</v>
      </c>
    </row>
    <row r="24" spans="2:12" ht="20.100000000000001" customHeight="1" x14ac:dyDescent="0.25">
      <c r="B24" s="25" t="s">
        <v>34</v>
      </c>
      <c r="C24" s="26">
        <v>131962658</v>
      </c>
      <c r="D24" s="26">
        <v>136102259</v>
      </c>
      <c r="E24" s="57">
        <v>134018007</v>
      </c>
      <c r="F24" s="57">
        <v>124873746.13000003</v>
      </c>
      <c r="G24" s="26">
        <v>36351008.470000051</v>
      </c>
      <c r="H24" s="26"/>
      <c r="I24" s="27"/>
      <c r="J24" s="27">
        <f t="shared" si="0"/>
        <v>0.27123973325465173</v>
      </c>
      <c r="K24" s="27">
        <f t="shared" si="1"/>
        <v>0</v>
      </c>
      <c r="L24" s="28">
        <f t="shared" si="2"/>
        <v>99751250.529999942</v>
      </c>
    </row>
    <row r="25" spans="2:12" ht="20.100000000000001" customHeight="1" x14ac:dyDescent="0.25">
      <c r="B25" s="25" t="s">
        <v>35</v>
      </c>
      <c r="C25" s="26">
        <v>195521621</v>
      </c>
      <c r="D25" s="26">
        <v>205627807</v>
      </c>
      <c r="E25" s="57">
        <v>195979660</v>
      </c>
      <c r="F25" s="57">
        <v>186396625.00999996</v>
      </c>
      <c r="G25" s="26">
        <v>59147426.43</v>
      </c>
      <c r="H25" s="26"/>
      <c r="I25" s="27"/>
      <c r="J25" s="27">
        <f t="shared" si="0"/>
        <v>0.30180390368061666</v>
      </c>
      <c r="K25" s="27">
        <f t="shared" si="1"/>
        <v>0</v>
      </c>
      <c r="L25" s="28">
        <f t="shared" si="2"/>
        <v>146480380.56999999</v>
      </c>
    </row>
    <row r="26" spans="2:12" ht="20.100000000000001" customHeight="1" x14ac:dyDescent="0.25">
      <c r="B26" s="25" t="s">
        <v>36</v>
      </c>
      <c r="C26" s="26">
        <v>175988356</v>
      </c>
      <c r="D26" s="26">
        <v>185645362</v>
      </c>
      <c r="E26" s="57">
        <v>174268982</v>
      </c>
      <c r="F26" s="57">
        <v>159427997.93000001</v>
      </c>
      <c r="G26" s="26">
        <v>50053400.839999937</v>
      </c>
      <c r="H26" s="26"/>
      <c r="I26" s="27"/>
      <c r="J26" s="27">
        <f t="shared" si="0"/>
        <v>0.28721921862147526</v>
      </c>
      <c r="K26" s="27">
        <f t="shared" si="1"/>
        <v>0</v>
      </c>
      <c r="L26" s="28">
        <f t="shared" si="2"/>
        <v>135591961.16000006</v>
      </c>
    </row>
    <row r="27" spans="2:12" ht="20.100000000000001" customHeight="1" x14ac:dyDescent="0.25">
      <c r="B27" s="25" t="s">
        <v>37</v>
      </c>
      <c r="C27" s="26">
        <v>89501719</v>
      </c>
      <c r="D27" s="26">
        <v>95602981</v>
      </c>
      <c r="E27" s="57">
        <v>89821762</v>
      </c>
      <c r="F27" s="57">
        <v>43972885.389999971</v>
      </c>
      <c r="G27" s="26">
        <v>30908148.649999984</v>
      </c>
      <c r="H27" s="26"/>
      <c r="I27" s="27"/>
      <c r="J27" s="27">
        <f t="shared" si="0"/>
        <v>0.34410534776639079</v>
      </c>
      <c r="K27" s="27">
        <f t="shared" si="1"/>
        <v>0</v>
      </c>
      <c r="L27" s="28">
        <f t="shared" si="2"/>
        <v>64694832.350000016</v>
      </c>
    </row>
    <row r="28" spans="2:12" ht="20.100000000000001" customHeight="1" x14ac:dyDescent="0.25">
      <c r="B28" s="25" t="s">
        <v>38</v>
      </c>
      <c r="C28" s="26">
        <v>62976195</v>
      </c>
      <c r="D28" s="26">
        <v>64840600</v>
      </c>
      <c r="E28" s="57">
        <v>60152654</v>
      </c>
      <c r="F28" s="57">
        <v>53690112.260000005</v>
      </c>
      <c r="G28" s="26">
        <v>16153279.740000002</v>
      </c>
      <c r="H28" s="26"/>
      <c r="I28" s="27"/>
      <c r="J28" s="27">
        <f t="shared" si="0"/>
        <v>0.26853810540096873</v>
      </c>
      <c r="K28" s="27">
        <f t="shared" si="1"/>
        <v>0</v>
      </c>
      <c r="L28" s="28">
        <f t="shared" si="2"/>
        <v>48687320.259999998</v>
      </c>
    </row>
    <row r="29" spans="2:12" ht="20.100000000000001" customHeight="1" x14ac:dyDescent="0.25">
      <c r="B29" s="25" t="s">
        <v>39</v>
      </c>
      <c r="C29" s="26">
        <v>41558974</v>
      </c>
      <c r="D29" s="26">
        <v>41586518</v>
      </c>
      <c r="E29" s="57">
        <v>39136244</v>
      </c>
      <c r="F29" s="57">
        <v>34392670.480000004</v>
      </c>
      <c r="G29" s="26">
        <v>10391920.580000004</v>
      </c>
      <c r="H29" s="26"/>
      <c r="I29" s="27"/>
      <c r="J29" s="27">
        <f t="shared" si="0"/>
        <v>0.2655318834377669</v>
      </c>
      <c r="K29" s="27">
        <f t="shared" si="1"/>
        <v>0</v>
      </c>
      <c r="L29" s="28">
        <f t="shared" si="2"/>
        <v>31194597.419999994</v>
      </c>
    </row>
    <row r="30" spans="2:12" ht="20.100000000000001" customHeight="1" x14ac:dyDescent="0.25">
      <c r="B30" s="25" t="s">
        <v>40</v>
      </c>
      <c r="C30" s="26">
        <v>53196957</v>
      </c>
      <c r="D30" s="26">
        <v>53810999</v>
      </c>
      <c r="E30" s="57">
        <v>51751851</v>
      </c>
      <c r="F30" s="57">
        <v>48623182.460000008</v>
      </c>
      <c r="G30" s="26">
        <v>12261035.439999998</v>
      </c>
      <c r="H30" s="26"/>
      <c r="I30" s="27"/>
      <c r="J30" s="27">
        <f t="shared" si="0"/>
        <v>0.23691974688982617</v>
      </c>
      <c r="K30" s="27">
        <f t="shared" si="1"/>
        <v>0</v>
      </c>
      <c r="L30" s="28">
        <f t="shared" si="2"/>
        <v>41549963.560000002</v>
      </c>
    </row>
    <row r="31" spans="2:12" ht="20.100000000000001" customHeight="1" x14ac:dyDescent="0.25">
      <c r="B31" s="25" t="s">
        <v>41</v>
      </c>
      <c r="C31" s="26">
        <v>93627889</v>
      </c>
      <c r="D31" s="26">
        <v>96411727</v>
      </c>
      <c r="E31" s="57">
        <v>89034680</v>
      </c>
      <c r="F31" s="57">
        <v>82818083.909999982</v>
      </c>
      <c r="G31" s="26">
        <v>24750955.620000005</v>
      </c>
      <c r="H31" s="26"/>
      <c r="I31" s="27"/>
      <c r="J31" s="27">
        <f t="shared" si="0"/>
        <v>0.27799230165144645</v>
      </c>
      <c r="K31" s="27">
        <f t="shared" si="1"/>
        <v>0</v>
      </c>
      <c r="L31" s="28">
        <f t="shared" si="2"/>
        <v>71660771.379999995</v>
      </c>
    </row>
    <row r="32" spans="2:12" ht="20.100000000000001" customHeight="1" x14ac:dyDescent="0.25">
      <c r="B32" s="25" t="s">
        <v>42</v>
      </c>
      <c r="C32" s="26">
        <v>46717089</v>
      </c>
      <c r="D32" s="26">
        <v>49314037</v>
      </c>
      <c r="E32" s="57">
        <v>48461695</v>
      </c>
      <c r="F32" s="57">
        <v>43920783.800000012</v>
      </c>
      <c r="G32" s="26">
        <v>14004153.49</v>
      </c>
      <c r="H32" s="26"/>
      <c r="I32" s="27"/>
      <c r="J32" s="27">
        <f t="shared" si="0"/>
        <v>0.28897366239459849</v>
      </c>
      <c r="K32" s="27">
        <f t="shared" si="1"/>
        <v>0</v>
      </c>
      <c r="L32" s="28">
        <f t="shared" si="2"/>
        <v>35309883.509999998</v>
      </c>
    </row>
    <row r="33" spans="2:12" ht="20.100000000000001" customHeight="1" x14ac:dyDescent="0.25">
      <c r="B33" s="25" t="s">
        <v>43</v>
      </c>
      <c r="C33" s="26">
        <v>28156932</v>
      </c>
      <c r="D33" s="26">
        <v>29066966</v>
      </c>
      <c r="E33" s="57">
        <v>28931834</v>
      </c>
      <c r="F33" s="57">
        <v>24491361.869999994</v>
      </c>
      <c r="G33" s="26">
        <v>7057058.3900000034</v>
      </c>
      <c r="H33" s="26"/>
      <c r="I33" s="27"/>
      <c r="J33" s="27">
        <f t="shared" si="0"/>
        <v>0.24392018805306306</v>
      </c>
      <c r="K33" s="27">
        <f t="shared" si="1"/>
        <v>0</v>
      </c>
      <c r="L33" s="28">
        <f t="shared" si="2"/>
        <v>22009907.609999996</v>
      </c>
    </row>
    <row r="34" spans="2:12" ht="20.100000000000001" customHeight="1" x14ac:dyDescent="0.25">
      <c r="B34" s="25" t="s">
        <v>44</v>
      </c>
      <c r="C34" s="26">
        <v>57177279</v>
      </c>
      <c r="D34" s="26">
        <v>61451312</v>
      </c>
      <c r="E34" s="57">
        <v>56267000</v>
      </c>
      <c r="F34" s="57">
        <v>22907360.630000018</v>
      </c>
      <c r="G34" s="26">
        <v>18506363.290000003</v>
      </c>
      <c r="H34" s="26"/>
      <c r="I34" s="27"/>
      <c r="J34" s="27">
        <f t="shared" si="0"/>
        <v>0.32890261236604051</v>
      </c>
      <c r="K34" s="27">
        <f t="shared" si="1"/>
        <v>0</v>
      </c>
      <c r="L34" s="28">
        <f t="shared" si="2"/>
        <v>42944948.709999993</v>
      </c>
    </row>
    <row r="35" spans="2:12" ht="20.100000000000001" customHeight="1" x14ac:dyDescent="0.25">
      <c r="B35" s="25" t="s">
        <v>45</v>
      </c>
      <c r="C35" s="26">
        <v>55144994</v>
      </c>
      <c r="D35" s="26">
        <v>54684260</v>
      </c>
      <c r="E35" s="57">
        <v>52021304</v>
      </c>
      <c r="F35" s="57">
        <v>48669786.800000004</v>
      </c>
      <c r="G35" s="26">
        <v>13192730.500000006</v>
      </c>
      <c r="H35" s="26"/>
      <c r="I35" s="27"/>
      <c r="J35" s="27">
        <f t="shared" si="0"/>
        <v>0.25360245679347071</v>
      </c>
      <c r="K35" s="27">
        <f t="shared" si="1"/>
        <v>0</v>
      </c>
      <c r="L35" s="28">
        <f t="shared" si="2"/>
        <v>41491529.499999993</v>
      </c>
    </row>
    <row r="36" spans="2:12" ht="20.100000000000001" customHeight="1" x14ac:dyDescent="0.25">
      <c r="B36" s="25" t="s">
        <v>46</v>
      </c>
      <c r="C36" s="26">
        <v>1124144636</v>
      </c>
      <c r="D36" s="26">
        <v>1155048876</v>
      </c>
      <c r="E36" s="57">
        <v>937316310</v>
      </c>
      <c r="F36" s="57">
        <v>196493908.85000002</v>
      </c>
      <c r="G36" s="26">
        <v>110325282.18999997</v>
      </c>
      <c r="H36" s="26"/>
      <c r="I36" s="27"/>
      <c r="J36" s="27">
        <f t="shared" si="0"/>
        <v>0.11770336332886383</v>
      </c>
      <c r="K36" s="27">
        <f t="shared" si="1"/>
        <v>0</v>
      </c>
      <c r="L36" s="28">
        <f t="shared" si="2"/>
        <v>1044723593.8100001</v>
      </c>
    </row>
    <row r="37" spans="2:12" ht="20.100000000000001" customHeight="1" x14ac:dyDescent="0.25">
      <c r="B37" s="25" t="s">
        <v>47</v>
      </c>
      <c r="C37" s="26">
        <v>65953571</v>
      </c>
      <c r="D37" s="26">
        <v>135331298</v>
      </c>
      <c r="E37" s="57">
        <v>135321298</v>
      </c>
      <c r="F37" s="57">
        <v>84151550.380000025</v>
      </c>
      <c r="G37" s="26">
        <v>34303525.07</v>
      </c>
      <c r="H37" s="26"/>
      <c r="I37" s="27"/>
      <c r="J37" s="27">
        <f t="shared" si="0"/>
        <v>0.25349686691595286</v>
      </c>
      <c r="K37" s="27">
        <f t="shared" si="1"/>
        <v>0</v>
      </c>
      <c r="L37" s="28">
        <f t="shared" si="2"/>
        <v>101027772.93000001</v>
      </c>
    </row>
    <row r="38" spans="2:12" ht="20.100000000000001" customHeight="1" x14ac:dyDescent="0.25">
      <c r="B38" s="25" t="s">
        <v>48</v>
      </c>
      <c r="C38" s="26">
        <v>107955381</v>
      </c>
      <c r="D38" s="26">
        <v>114734918</v>
      </c>
      <c r="E38" s="57">
        <v>103865375</v>
      </c>
      <c r="F38" s="57">
        <v>93042226.599999979</v>
      </c>
      <c r="G38" s="26">
        <v>31833868.930000015</v>
      </c>
      <c r="H38" s="26"/>
      <c r="I38" s="27"/>
      <c r="J38" s="27">
        <f t="shared" si="0"/>
        <v>0.30649163814216251</v>
      </c>
      <c r="K38" s="27">
        <f t="shared" si="1"/>
        <v>0</v>
      </c>
      <c r="L38" s="28">
        <f t="shared" si="2"/>
        <v>82901049.069999993</v>
      </c>
    </row>
    <row r="39" spans="2:12" ht="20.100000000000001" customHeight="1" x14ac:dyDescent="0.25">
      <c r="B39" s="25" t="s">
        <v>49</v>
      </c>
      <c r="C39" s="26">
        <v>27481689</v>
      </c>
      <c r="D39" s="26">
        <v>30039862</v>
      </c>
      <c r="E39" s="57">
        <v>26803407</v>
      </c>
      <c r="F39" s="57">
        <v>21627442.289999988</v>
      </c>
      <c r="G39" s="26">
        <v>8001619.120000001</v>
      </c>
      <c r="H39" s="26"/>
      <c r="I39" s="27"/>
      <c r="J39" s="27">
        <f t="shared" si="0"/>
        <v>0.29852992643808307</v>
      </c>
      <c r="K39" s="27">
        <f t="shared" si="1"/>
        <v>0</v>
      </c>
      <c r="L39" s="28">
        <f t="shared" si="2"/>
        <v>22038242.879999999</v>
      </c>
    </row>
    <row r="40" spans="2:12" ht="20.100000000000001" customHeight="1" x14ac:dyDescent="0.25">
      <c r="B40" s="25" t="s">
        <v>50</v>
      </c>
      <c r="C40" s="26">
        <v>83795309</v>
      </c>
      <c r="D40" s="26">
        <v>101885760</v>
      </c>
      <c r="E40" s="57">
        <v>97510271</v>
      </c>
      <c r="F40" s="57">
        <v>72690325.770000011</v>
      </c>
      <c r="G40" s="26">
        <v>39439695.910000011</v>
      </c>
      <c r="H40" s="26"/>
      <c r="I40" s="27"/>
      <c r="J40" s="27">
        <f t="shared" si="0"/>
        <v>0.40446709362545008</v>
      </c>
      <c r="K40" s="27">
        <f t="shared" si="1"/>
        <v>0</v>
      </c>
      <c r="L40" s="28">
        <f t="shared" si="2"/>
        <v>62446064.089999989</v>
      </c>
    </row>
    <row r="41" spans="2:12" ht="20.100000000000001" customHeight="1" x14ac:dyDescent="0.25">
      <c r="B41" s="25" t="s">
        <v>51</v>
      </c>
      <c r="C41" s="26">
        <v>207048579</v>
      </c>
      <c r="D41" s="26">
        <v>218619387</v>
      </c>
      <c r="E41" s="57">
        <v>207195848</v>
      </c>
      <c r="F41" s="57">
        <v>182082295.97999999</v>
      </c>
      <c r="G41" s="26">
        <v>60381422.289999977</v>
      </c>
      <c r="H41" s="26"/>
      <c r="I41" s="27"/>
      <c r="J41" s="27">
        <f t="shared" si="0"/>
        <v>0.29142197043446533</v>
      </c>
      <c r="K41" s="27">
        <f t="shared" si="1"/>
        <v>0</v>
      </c>
      <c r="L41" s="28">
        <f t="shared" si="2"/>
        <v>158237964.71000004</v>
      </c>
    </row>
    <row r="42" spans="2:12" ht="20.100000000000001" customHeight="1" x14ac:dyDescent="0.25">
      <c r="B42" s="25" t="s">
        <v>52</v>
      </c>
      <c r="C42" s="26">
        <v>252509881</v>
      </c>
      <c r="D42" s="26">
        <v>272086613</v>
      </c>
      <c r="E42" s="57">
        <v>248652691</v>
      </c>
      <c r="F42" s="57">
        <v>234043355.58999997</v>
      </c>
      <c r="G42" s="26">
        <v>71496275.879999965</v>
      </c>
      <c r="H42" s="26"/>
      <c r="I42" s="27"/>
      <c r="J42" s="27">
        <f t="shared" si="0"/>
        <v>0.28753469585414609</v>
      </c>
      <c r="K42" s="27">
        <f t="shared" si="1"/>
        <v>0</v>
      </c>
      <c r="L42" s="28">
        <f t="shared" si="2"/>
        <v>200590337.12000003</v>
      </c>
    </row>
    <row r="43" spans="2:12" ht="20.100000000000001" customHeight="1" x14ac:dyDescent="0.25">
      <c r="B43" s="25" t="s">
        <v>53</v>
      </c>
      <c r="C43" s="26">
        <v>284400353</v>
      </c>
      <c r="D43" s="26">
        <v>301002237</v>
      </c>
      <c r="E43" s="57">
        <v>272292555</v>
      </c>
      <c r="F43" s="57">
        <v>98974370.739999935</v>
      </c>
      <c r="G43" s="26">
        <v>78720946.420000002</v>
      </c>
      <c r="H43" s="26"/>
      <c r="I43" s="27"/>
      <c r="J43" s="27">
        <f t="shared" si="0"/>
        <v>0.28910429232999046</v>
      </c>
      <c r="K43" s="27">
        <f t="shared" si="1"/>
        <v>0</v>
      </c>
      <c r="L43" s="28">
        <f t="shared" si="2"/>
        <v>222281290.57999998</v>
      </c>
    </row>
    <row r="44" spans="2:12" ht="20.100000000000001" customHeight="1" x14ac:dyDescent="0.25">
      <c r="B44" s="25" t="s">
        <v>54</v>
      </c>
      <c r="C44" s="26">
        <v>144586232</v>
      </c>
      <c r="D44" s="26">
        <v>148257412</v>
      </c>
      <c r="E44" s="57">
        <v>135825595</v>
      </c>
      <c r="F44" s="57">
        <v>115426027.58000001</v>
      </c>
      <c r="G44" s="26">
        <v>36645142.700000025</v>
      </c>
      <c r="H44" s="26"/>
      <c r="I44" s="27"/>
      <c r="J44" s="27">
        <f t="shared" ref="J44" si="3">IF(ISERROR(+G44/E44)=TRUE,0,++G44/E44)</f>
        <v>0.26979556172752289</v>
      </c>
      <c r="K44" s="27">
        <f t="shared" ref="K44" si="4">IF(ISERROR(+H44/E44)=TRUE,0,++H44/E44)</f>
        <v>0</v>
      </c>
      <c r="L44" s="28">
        <f t="shared" ref="L44" si="5">+D44-G44</f>
        <v>111612269.29999998</v>
      </c>
    </row>
    <row r="45" spans="2:12" ht="20.100000000000001" customHeight="1" x14ac:dyDescent="0.25">
      <c r="B45" s="25" t="s">
        <v>59</v>
      </c>
      <c r="C45" s="26">
        <v>21698844</v>
      </c>
      <c r="D45" s="26">
        <v>47946112</v>
      </c>
      <c r="E45" s="57">
        <v>47782994</v>
      </c>
      <c r="F45" s="57">
        <v>42798794.369999997</v>
      </c>
      <c r="G45" s="26">
        <v>28415491.639999993</v>
      </c>
      <c r="H45" s="26"/>
      <c r="I45" s="27"/>
      <c r="J45" s="27">
        <f t="shared" si="0"/>
        <v>0.59467792327956659</v>
      </c>
      <c r="K45" s="27">
        <f t="shared" si="1"/>
        <v>0</v>
      </c>
      <c r="L45" s="28">
        <f t="shared" si="2"/>
        <v>19530620.360000007</v>
      </c>
    </row>
    <row r="46" spans="2:12" ht="23.25" customHeight="1" x14ac:dyDescent="0.25">
      <c r="B46" s="52" t="s">
        <v>4</v>
      </c>
      <c r="C46" s="53">
        <f t="shared" ref="C46:H46" si="6">SUM(C13:C45)</f>
        <v>6396413985</v>
      </c>
      <c r="D46" s="53">
        <f t="shared" si="6"/>
        <v>6457959187</v>
      </c>
      <c r="E46" s="53">
        <f>SUM(E13:E45)</f>
        <v>5432206500</v>
      </c>
      <c r="F46" s="53">
        <f t="shared" si="6"/>
        <v>3794169202.1800003</v>
      </c>
      <c r="G46" s="53">
        <f t="shared" si="6"/>
        <v>1370822928.7899997</v>
      </c>
      <c r="H46" s="53">
        <f t="shared" si="6"/>
        <v>0</v>
      </c>
      <c r="I46" s="54">
        <f>IF(ISERROR(+#REF!/E46)=TRUE,0,++#REF!/E46)</f>
        <v>0</v>
      </c>
      <c r="J46" s="54">
        <f>IF(ISERROR(+G46/E46)=TRUE,0,++G46/E46)</f>
        <v>0.25235103429702088</v>
      </c>
      <c r="K46" s="54">
        <f>IF(ISERROR(+H46/E46)=TRUE,0,++H46/E46)</f>
        <v>0</v>
      </c>
      <c r="L46" s="55">
        <f>SUM(L13:L45)</f>
        <v>5087136258.21</v>
      </c>
    </row>
    <row r="47" spans="2:12" x14ac:dyDescent="0.2">
      <c r="B47" s="11" t="s">
        <v>61</v>
      </c>
    </row>
    <row r="48" spans="2:12" s="22" customFormat="1" x14ac:dyDescent="0.2">
      <c r="B48" s="11"/>
    </row>
    <row r="49" spans="2:12" s="22" customFormat="1" x14ac:dyDescent="0.25">
      <c r="K49" s="23"/>
    </row>
    <row r="50" spans="2:12" s="22" customFormat="1" x14ac:dyDescent="0.25">
      <c r="K50" s="23"/>
    </row>
    <row r="51" spans="2:12" s="22" customFormat="1" x14ac:dyDescent="0.25">
      <c r="C51" s="22">
        <v>1000000</v>
      </c>
      <c r="K51" s="23"/>
    </row>
    <row r="52" spans="2:12" s="22" customFormat="1" ht="44.25" customHeight="1" x14ac:dyDescent="0.25">
      <c r="B52" s="30" t="s">
        <v>55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AL MES DE MARZO</v>
      </c>
      <c r="H52" s="32" t="s">
        <v>15</v>
      </c>
      <c r="I52" s="79"/>
      <c r="J52" s="79"/>
      <c r="K52" s="79"/>
      <c r="L52" s="31"/>
    </row>
    <row r="53" spans="2:12" s="22" customFormat="1" x14ac:dyDescent="0.25">
      <c r="B53" s="33" t="s">
        <v>56</v>
      </c>
      <c r="C53" s="67">
        <f>+C46/$C$51</f>
        <v>6396.4139850000001</v>
      </c>
      <c r="D53" s="67">
        <f>+D46/$C$51</f>
        <v>6457.9591870000004</v>
      </c>
      <c r="E53" s="33">
        <f>+E46/$C$51</f>
        <v>5432.2065000000002</v>
      </c>
      <c r="F53" s="67">
        <f>+F46/$C$51</f>
        <v>3794.1692021800004</v>
      </c>
      <c r="G53" s="67">
        <f>+G46/$C$51</f>
        <v>1370.8229287899997</v>
      </c>
      <c r="H53" s="35"/>
      <c r="I53" s="36"/>
      <c r="J53" s="36"/>
      <c r="K53" s="36"/>
      <c r="L53" s="37"/>
    </row>
    <row r="54" spans="2:12" s="22" customFormat="1" x14ac:dyDescent="0.25">
      <c r="B54" s="33"/>
      <c r="C54" s="34"/>
      <c r="D54" s="34"/>
      <c r="E54" s="33"/>
      <c r="F54" s="34"/>
      <c r="G54" s="34"/>
      <c r="H54" s="38"/>
      <c r="I54" s="36"/>
      <c r="J54" s="36"/>
      <c r="K54" s="36"/>
      <c r="L54" s="37"/>
    </row>
    <row r="55" spans="2:12" s="22" customFormat="1" x14ac:dyDescent="0.25">
      <c r="B55" s="33"/>
      <c r="C55" s="34"/>
      <c r="D55" s="34"/>
      <c r="E55" s="33"/>
      <c r="F55" s="34"/>
      <c r="G55" s="34"/>
      <c r="H55" s="38"/>
      <c r="I55" s="36"/>
      <c r="J55" s="36"/>
      <c r="K55" s="36"/>
      <c r="L55" s="37"/>
    </row>
    <row r="56" spans="2:12" s="22" customFormat="1" x14ac:dyDescent="0.25">
      <c r="B56" s="33"/>
      <c r="C56" s="34"/>
      <c r="D56" s="34"/>
      <c r="E56" s="33"/>
      <c r="F56" s="34"/>
      <c r="G56" s="34"/>
      <c r="H56" s="38"/>
      <c r="I56" s="36"/>
      <c r="J56" s="36"/>
      <c r="K56" s="36"/>
      <c r="L56" s="37"/>
    </row>
    <row r="57" spans="2:12" s="22" customFormat="1" x14ac:dyDescent="0.25">
      <c r="K57" s="23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  <row r="72" spans="11:11" s="22" customFormat="1" x14ac:dyDescent="0.25">
      <c r="K72" s="23"/>
    </row>
  </sheetData>
  <mergeCells count="11">
    <mergeCell ref="B6:L6"/>
    <mergeCell ref="I52:K52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  <pageSetUpPr fitToPage="1"/>
  </sheetPr>
  <dimension ref="A1:M61"/>
  <sheetViews>
    <sheetView showGridLines="0" zoomScaleNormal="10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60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58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6" t="s">
        <v>62</v>
      </c>
      <c r="C13" s="8">
        <v>73997217</v>
      </c>
      <c r="D13" s="8">
        <v>73997217</v>
      </c>
      <c r="E13" s="77">
        <v>32758254</v>
      </c>
      <c r="F13" s="56">
        <v>19858466.579999998</v>
      </c>
      <c r="G13" s="8">
        <v>8974309.7300000004</v>
      </c>
      <c r="H13" s="8"/>
      <c r="I13" s="12">
        <f>IF(ISERROR(+#REF!/E13)=TRUE,0,++#REF!/E13)</f>
        <v>0</v>
      </c>
      <c r="J13" s="12">
        <f>IF(ISERROR(+G13/E13)=TRUE,0,++G13/E13)</f>
        <v>0.27395567938388904</v>
      </c>
      <c r="K13" s="12">
        <f>IF(ISERROR(+H13/E13)=TRUE,0,++H13/E13)</f>
        <v>0</v>
      </c>
      <c r="L13" s="14">
        <f>+D13-G13</f>
        <v>65022907.269999996</v>
      </c>
    </row>
    <row r="14" spans="1:13" ht="20.100000000000001" customHeight="1" x14ac:dyDescent="0.25">
      <c r="B14" s="7" t="s">
        <v>63</v>
      </c>
      <c r="C14" s="9">
        <v>1530068</v>
      </c>
      <c r="D14" s="9">
        <v>2589701</v>
      </c>
      <c r="E14" s="58">
        <v>778806</v>
      </c>
      <c r="F14" s="59">
        <v>351367.80000000005</v>
      </c>
      <c r="G14" s="9">
        <v>283445.80000000005</v>
      </c>
      <c r="H14" s="9"/>
      <c r="I14" s="13">
        <f>IF(ISERROR(+#REF!/E14)=TRUE,0,++#REF!/E14)</f>
        <v>0</v>
      </c>
      <c r="J14" s="13">
        <f t="shared" ref="J14:J45" si="0">IF(ISERROR(+G14/E14)=TRUE,0,++G14/E14)</f>
        <v>0.36394917347837591</v>
      </c>
      <c r="K14" s="13">
        <f t="shared" ref="K14:K45" si="1">IF(ISERROR(+H14/E14)=TRUE,0,++H14/E14)</f>
        <v>0</v>
      </c>
      <c r="L14" s="15">
        <f t="shared" ref="L14:L45" si="2">+D14-G14</f>
        <v>2306255.2000000002</v>
      </c>
    </row>
    <row r="15" spans="1:13" ht="20.100000000000001" customHeight="1" x14ac:dyDescent="0.25">
      <c r="B15" s="7" t="s">
        <v>64</v>
      </c>
      <c r="C15" s="9">
        <v>4374069</v>
      </c>
      <c r="D15" s="9">
        <v>4374069</v>
      </c>
      <c r="E15" s="58">
        <v>567283</v>
      </c>
      <c r="F15" s="59">
        <v>467355.71</v>
      </c>
      <c r="G15" s="9">
        <v>83936.220000000016</v>
      </c>
      <c r="H15" s="9"/>
      <c r="I15" s="13"/>
      <c r="J15" s="13">
        <f t="shared" si="0"/>
        <v>0.14796181094797484</v>
      </c>
      <c r="K15" s="13">
        <f t="shared" si="1"/>
        <v>0</v>
      </c>
      <c r="L15" s="15">
        <f t="shared" si="2"/>
        <v>4290132.78</v>
      </c>
    </row>
    <row r="16" spans="1:13" ht="20.100000000000001" customHeight="1" x14ac:dyDescent="0.25">
      <c r="B16" s="7" t="s">
        <v>65</v>
      </c>
      <c r="C16" s="9">
        <v>16597950</v>
      </c>
      <c r="D16" s="9">
        <v>4815299</v>
      </c>
      <c r="E16" s="58">
        <v>817381</v>
      </c>
      <c r="F16" s="59">
        <v>358089.17</v>
      </c>
      <c r="G16" s="9">
        <v>222668.78</v>
      </c>
      <c r="H16" s="9"/>
      <c r="I16" s="13"/>
      <c r="J16" s="13">
        <f t="shared" si="0"/>
        <v>0.2724173671763841</v>
      </c>
      <c r="K16" s="13">
        <f t="shared" si="1"/>
        <v>0</v>
      </c>
      <c r="L16" s="15">
        <f t="shared" si="2"/>
        <v>4592630.22</v>
      </c>
    </row>
    <row r="17" spans="2:12" ht="20.100000000000001" customHeight="1" x14ac:dyDescent="0.25">
      <c r="B17" s="7" t="s">
        <v>66</v>
      </c>
      <c r="C17" s="9">
        <v>3548416</v>
      </c>
      <c r="D17" s="9">
        <v>4100246</v>
      </c>
      <c r="E17" s="58">
        <v>1829447</v>
      </c>
      <c r="F17" s="59">
        <v>178264.83000000002</v>
      </c>
      <c r="G17" s="9">
        <v>149602.83000000002</v>
      </c>
      <c r="H17" s="9"/>
      <c r="I17" s="13"/>
      <c r="J17" s="13">
        <f t="shared" si="0"/>
        <v>8.1774891538262659E-2</v>
      </c>
      <c r="K17" s="13">
        <f t="shared" si="1"/>
        <v>0</v>
      </c>
      <c r="L17" s="15">
        <f t="shared" si="2"/>
        <v>3950643.17</v>
      </c>
    </row>
    <row r="18" spans="2:12" ht="20.100000000000001" customHeight="1" x14ac:dyDescent="0.25">
      <c r="B18" s="7" t="s">
        <v>67</v>
      </c>
      <c r="C18" s="9">
        <v>13773194</v>
      </c>
      <c r="D18" s="9">
        <v>11931730</v>
      </c>
      <c r="E18" s="58">
        <v>1228472</v>
      </c>
      <c r="F18" s="59">
        <v>591337.67000000004</v>
      </c>
      <c r="G18" s="9">
        <v>359892.39999999997</v>
      </c>
      <c r="H18" s="9"/>
      <c r="I18" s="13"/>
      <c r="J18" s="13">
        <f t="shared" si="0"/>
        <v>0.29295938368965674</v>
      </c>
      <c r="K18" s="13">
        <f t="shared" si="1"/>
        <v>0</v>
      </c>
      <c r="L18" s="15">
        <f t="shared" si="2"/>
        <v>11571837.6</v>
      </c>
    </row>
    <row r="19" spans="2:12" ht="20.100000000000001" customHeight="1" x14ac:dyDescent="0.25">
      <c r="B19" s="7" t="s">
        <v>68</v>
      </c>
      <c r="C19" s="9">
        <v>6338744</v>
      </c>
      <c r="D19" s="9">
        <v>6367944</v>
      </c>
      <c r="E19" s="58">
        <v>700000</v>
      </c>
      <c r="F19" s="59">
        <v>80900</v>
      </c>
      <c r="G19" s="9">
        <v>76940</v>
      </c>
      <c r="H19" s="9"/>
      <c r="I19" s="13"/>
      <c r="J19" s="13">
        <f t="shared" si="0"/>
        <v>0.10991428571428571</v>
      </c>
      <c r="K19" s="13">
        <f t="shared" si="1"/>
        <v>0</v>
      </c>
      <c r="L19" s="15">
        <f t="shared" si="2"/>
        <v>6291004</v>
      </c>
    </row>
    <row r="20" spans="2:12" ht="20.100000000000001" customHeight="1" x14ac:dyDescent="0.25">
      <c r="B20" s="7" t="s">
        <v>69</v>
      </c>
      <c r="C20" s="9">
        <v>9930000</v>
      </c>
      <c r="D20" s="9">
        <v>9930000</v>
      </c>
      <c r="E20" s="58">
        <v>800000</v>
      </c>
      <c r="F20" s="59">
        <v>601842.4</v>
      </c>
      <c r="G20" s="9">
        <v>342266.49</v>
      </c>
      <c r="H20" s="9"/>
      <c r="I20" s="13"/>
      <c r="J20" s="13">
        <f t="shared" si="0"/>
        <v>0.4278331125</v>
      </c>
      <c r="K20" s="13">
        <f t="shared" si="1"/>
        <v>0</v>
      </c>
      <c r="L20" s="15">
        <f t="shared" si="2"/>
        <v>9587733.5099999998</v>
      </c>
    </row>
    <row r="21" spans="2:12" ht="20.100000000000001" customHeight="1" x14ac:dyDescent="0.25">
      <c r="B21" s="7" t="s">
        <v>70</v>
      </c>
      <c r="C21" s="9">
        <v>3541637</v>
      </c>
      <c r="D21" s="9">
        <v>3571167</v>
      </c>
      <c r="E21" s="58">
        <v>400000</v>
      </c>
      <c r="F21" s="59">
        <v>107105</v>
      </c>
      <c r="G21" s="9">
        <v>92705</v>
      </c>
      <c r="H21" s="9"/>
      <c r="I21" s="13"/>
      <c r="J21" s="13">
        <f t="shared" si="0"/>
        <v>0.23176250000000001</v>
      </c>
      <c r="K21" s="13">
        <f t="shared" si="1"/>
        <v>0</v>
      </c>
      <c r="L21" s="15">
        <f t="shared" si="2"/>
        <v>3478462</v>
      </c>
    </row>
    <row r="22" spans="2:12" ht="20.100000000000001" customHeight="1" x14ac:dyDescent="0.25">
      <c r="B22" s="7" t="s">
        <v>71</v>
      </c>
      <c r="C22" s="9">
        <v>3486605</v>
      </c>
      <c r="D22" s="9">
        <v>4610133</v>
      </c>
      <c r="E22" s="58">
        <v>1700000</v>
      </c>
      <c r="F22" s="59">
        <v>1051498.76</v>
      </c>
      <c r="G22" s="9">
        <v>97643.1</v>
      </c>
      <c r="H22" s="9"/>
      <c r="I22" s="13"/>
      <c r="J22" s="13">
        <f t="shared" si="0"/>
        <v>5.7437117647058826E-2</v>
      </c>
      <c r="K22" s="13">
        <f t="shared" si="1"/>
        <v>0</v>
      </c>
      <c r="L22" s="15">
        <f t="shared" si="2"/>
        <v>4512489.9000000004</v>
      </c>
    </row>
    <row r="23" spans="2:12" ht="20.100000000000001" customHeight="1" x14ac:dyDescent="0.25">
      <c r="B23" s="7" t="s">
        <v>72</v>
      </c>
      <c r="C23" s="9">
        <v>10756479</v>
      </c>
      <c r="D23" s="9">
        <v>6673836</v>
      </c>
      <c r="E23" s="58">
        <v>1067412</v>
      </c>
      <c r="F23" s="59">
        <v>694659.74000000011</v>
      </c>
      <c r="G23" s="9">
        <v>208041.86</v>
      </c>
      <c r="H23" s="9"/>
      <c r="I23" s="13"/>
      <c r="J23" s="13">
        <f t="shared" si="0"/>
        <v>0.19490305524015092</v>
      </c>
      <c r="K23" s="13">
        <f t="shared" si="1"/>
        <v>0</v>
      </c>
      <c r="L23" s="15">
        <f t="shared" si="2"/>
        <v>6465794.1399999997</v>
      </c>
    </row>
    <row r="24" spans="2:12" ht="20.100000000000001" customHeight="1" x14ac:dyDescent="0.25">
      <c r="B24" s="7" t="s">
        <v>73</v>
      </c>
      <c r="C24" s="9">
        <v>4154496</v>
      </c>
      <c r="D24" s="9">
        <v>4760049</v>
      </c>
      <c r="E24" s="58">
        <v>500000</v>
      </c>
      <c r="F24" s="59">
        <v>407320</v>
      </c>
      <c r="G24" s="9">
        <v>42746</v>
      </c>
      <c r="H24" s="9"/>
      <c r="I24" s="13"/>
      <c r="J24" s="13">
        <f t="shared" si="0"/>
        <v>8.5491999999999999E-2</v>
      </c>
      <c r="K24" s="13">
        <f t="shared" si="1"/>
        <v>0</v>
      </c>
      <c r="L24" s="15">
        <f t="shared" si="2"/>
        <v>4717303</v>
      </c>
    </row>
    <row r="25" spans="2:12" ht="20.100000000000001" customHeight="1" x14ac:dyDescent="0.25">
      <c r="B25" s="7" t="s">
        <v>74</v>
      </c>
      <c r="C25" s="9">
        <v>20995704</v>
      </c>
      <c r="D25" s="9">
        <v>12632865</v>
      </c>
      <c r="E25" s="58">
        <v>421728</v>
      </c>
      <c r="F25" s="59">
        <v>50652</v>
      </c>
      <c r="G25" s="9">
        <v>50652</v>
      </c>
      <c r="H25" s="9"/>
      <c r="I25" s="13"/>
      <c r="J25" s="13">
        <f t="shared" si="0"/>
        <v>0.12010585021625313</v>
      </c>
      <c r="K25" s="13">
        <f t="shared" si="1"/>
        <v>0</v>
      </c>
      <c r="L25" s="15">
        <f t="shared" si="2"/>
        <v>12582213</v>
      </c>
    </row>
    <row r="26" spans="2:12" ht="20.100000000000001" customHeight="1" x14ac:dyDescent="0.25">
      <c r="B26" s="7" t="s">
        <v>75</v>
      </c>
      <c r="C26" s="9">
        <v>10075062</v>
      </c>
      <c r="D26" s="9">
        <v>6698066</v>
      </c>
      <c r="E26" s="58">
        <v>1400964</v>
      </c>
      <c r="F26" s="59">
        <v>605483</v>
      </c>
      <c r="G26" s="9">
        <v>605483</v>
      </c>
      <c r="H26" s="9"/>
      <c r="I26" s="13"/>
      <c r="J26" s="13">
        <f t="shared" si="0"/>
        <v>0.43219026327585863</v>
      </c>
      <c r="K26" s="13">
        <f t="shared" si="1"/>
        <v>0</v>
      </c>
      <c r="L26" s="15">
        <f t="shared" si="2"/>
        <v>6092583</v>
      </c>
    </row>
    <row r="27" spans="2:12" ht="20.100000000000001" customHeight="1" x14ac:dyDescent="0.25">
      <c r="B27" s="7" t="s">
        <v>76</v>
      </c>
      <c r="C27" s="9">
        <v>600000</v>
      </c>
      <c r="D27" s="9">
        <v>600000</v>
      </c>
      <c r="E27" s="58">
        <v>386785</v>
      </c>
      <c r="F27" s="59">
        <v>307635.75</v>
      </c>
      <c r="G27" s="9">
        <v>170670.76</v>
      </c>
      <c r="H27" s="9"/>
      <c r="I27" s="13"/>
      <c r="J27" s="13">
        <f t="shared" si="0"/>
        <v>0.44125485734969044</v>
      </c>
      <c r="K27" s="13">
        <f t="shared" si="1"/>
        <v>0</v>
      </c>
      <c r="L27" s="15">
        <f t="shared" si="2"/>
        <v>429329.24</v>
      </c>
    </row>
    <row r="28" spans="2:12" ht="20.100000000000001" customHeight="1" x14ac:dyDescent="0.25">
      <c r="B28" s="7" t="s">
        <v>77</v>
      </c>
      <c r="C28" s="9">
        <v>8011926</v>
      </c>
      <c r="D28" s="9">
        <v>8011926</v>
      </c>
      <c r="E28" s="58">
        <v>1841545</v>
      </c>
      <c r="F28" s="59">
        <v>595539.88</v>
      </c>
      <c r="G28" s="9">
        <v>431274.82</v>
      </c>
      <c r="H28" s="9"/>
      <c r="I28" s="13"/>
      <c r="J28" s="13">
        <f t="shared" si="0"/>
        <v>0.23419184434808815</v>
      </c>
      <c r="K28" s="13">
        <f t="shared" si="1"/>
        <v>0</v>
      </c>
      <c r="L28" s="15">
        <f t="shared" si="2"/>
        <v>7580651.1799999997</v>
      </c>
    </row>
    <row r="29" spans="2:12" ht="20.100000000000001" customHeight="1" x14ac:dyDescent="0.25">
      <c r="B29" s="7" t="s">
        <v>78</v>
      </c>
      <c r="C29" s="9">
        <v>1492331</v>
      </c>
      <c r="D29" s="9">
        <v>1146489</v>
      </c>
      <c r="E29" s="58">
        <v>300000</v>
      </c>
      <c r="F29" s="59">
        <v>300000</v>
      </c>
      <c r="G29" s="9">
        <v>90440.13</v>
      </c>
      <c r="H29" s="9"/>
      <c r="I29" s="13"/>
      <c r="J29" s="13">
        <f t="shared" si="0"/>
        <v>0.30146709999999999</v>
      </c>
      <c r="K29" s="13">
        <f t="shared" si="1"/>
        <v>0</v>
      </c>
      <c r="L29" s="15">
        <f t="shared" si="2"/>
        <v>1056048.8700000001</v>
      </c>
    </row>
    <row r="30" spans="2:12" ht="20.100000000000001" customHeight="1" x14ac:dyDescent="0.25">
      <c r="B30" s="7" t="s">
        <v>79</v>
      </c>
      <c r="C30" s="9">
        <v>3105374</v>
      </c>
      <c r="D30" s="9">
        <v>3330912</v>
      </c>
      <c r="E30" s="58">
        <v>1604670</v>
      </c>
      <c r="F30" s="59">
        <v>869435.27</v>
      </c>
      <c r="G30" s="9">
        <v>556228.37999999989</v>
      </c>
      <c r="H30" s="9"/>
      <c r="I30" s="13"/>
      <c r="J30" s="13">
        <f t="shared" si="0"/>
        <v>0.34663100824468573</v>
      </c>
      <c r="K30" s="13">
        <f t="shared" si="1"/>
        <v>0</v>
      </c>
      <c r="L30" s="15">
        <f t="shared" si="2"/>
        <v>2774683.62</v>
      </c>
    </row>
    <row r="31" spans="2:12" ht="20.100000000000001" customHeight="1" x14ac:dyDescent="0.25">
      <c r="B31" s="7" t="s">
        <v>80</v>
      </c>
      <c r="C31" s="9">
        <v>4503749</v>
      </c>
      <c r="D31" s="9">
        <v>5389297</v>
      </c>
      <c r="E31" s="58">
        <v>660886</v>
      </c>
      <c r="F31" s="59">
        <v>489338.58999999997</v>
      </c>
      <c r="G31" s="9">
        <v>209399.51</v>
      </c>
      <c r="H31" s="9"/>
      <c r="I31" s="13"/>
      <c r="J31" s="13">
        <f t="shared" si="0"/>
        <v>0.31684664223481812</v>
      </c>
      <c r="K31" s="13">
        <f t="shared" si="1"/>
        <v>0</v>
      </c>
      <c r="L31" s="15">
        <f t="shared" si="2"/>
        <v>5179897.49</v>
      </c>
    </row>
    <row r="32" spans="2:12" ht="20.100000000000001" customHeight="1" x14ac:dyDescent="0.25">
      <c r="B32" s="7" t="s">
        <v>81</v>
      </c>
      <c r="C32" s="9">
        <v>3469590</v>
      </c>
      <c r="D32" s="9">
        <v>4749957</v>
      </c>
      <c r="E32" s="58">
        <v>867990</v>
      </c>
      <c r="F32" s="59">
        <v>341501.66</v>
      </c>
      <c r="G32" s="9">
        <v>335511.65999999997</v>
      </c>
      <c r="H32" s="9"/>
      <c r="I32" s="13"/>
      <c r="J32" s="13">
        <f t="shared" si="0"/>
        <v>0.38653862371686309</v>
      </c>
      <c r="K32" s="13">
        <f t="shared" si="1"/>
        <v>0</v>
      </c>
      <c r="L32" s="15">
        <f t="shared" si="2"/>
        <v>4414445.34</v>
      </c>
    </row>
    <row r="33" spans="2:12" ht="20.100000000000001" customHeight="1" x14ac:dyDescent="0.25">
      <c r="B33" s="7" t="s">
        <v>82</v>
      </c>
      <c r="C33" s="9">
        <v>2877544</v>
      </c>
      <c r="D33" s="9">
        <v>3258203</v>
      </c>
      <c r="E33" s="58">
        <v>1220659</v>
      </c>
      <c r="F33" s="59">
        <v>324051.12</v>
      </c>
      <c r="G33" s="9">
        <v>7300</v>
      </c>
      <c r="H33" s="9"/>
      <c r="I33" s="13"/>
      <c r="J33" s="13">
        <f t="shared" si="0"/>
        <v>5.9803761738536319E-3</v>
      </c>
      <c r="K33" s="13">
        <f t="shared" si="1"/>
        <v>0</v>
      </c>
      <c r="L33" s="15">
        <f t="shared" si="2"/>
        <v>3250903</v>
      </c>
    </row>
    <row r="34" spans="2:12" ht="20.100000000000001" customHeight="1" x14ac:dyDescent="0.25">
      <c r="B34" s="7" t="s">
        <v>83</v>
      </c>
      <c r="C34" s="9">
        <v>2448797</v>
      </c>
      <c r="D34" s="9">
        <v>2847938</v>
      </c>
      <c r="E34" s="58">
        <v>200000</v>
      </c>
      <c r="F34" s="59">
        <v>36254.449999999997</v>
      </c>
      <c r="G34" s="9">
        <v>1532.4</v>
      </c>
      <c r="H34" s="9"/>
      <c r="I34" s="13"/>
      <c r="J34" s="13">
        <f t="shared" si="0"/>
        <v>7.6620000000000004E-3</v>
      </c>
      <c r="K34" s="13">
        <f t="shared" si="1"/>
        <v>0</v>
      </c>
      <c r="L34" s="15">
        <f t="shared" si="2"/>
        <v>2846405.6</v>
      </c>
    </row>
    <row r="35" spans="2:12" ht="20.100000000000001" customHeight="1" x14ac:dyDescent="0.25">
      <c r="B35" s="7" t="s">
        <v>84</v>
      </c>
      <c r="C35" s="9">
        <v>4116587</v>
      </c>
      <c r="D35" s="9">
        <v>5087417</v>
      </c>
      <c r="E35" s="58">
        <v>1401150</v>
      </c>
      <c r="F35" s="59">
        <v>13749.12</v>
      </c>
      <c r="G35" s="9">
        <v>0</v>
      </c>
      <c r="H35" s="9"/>
      <c r="I35" s="13"/>
      <c r="J35" s="13">
        <f t="shared" si="0"/>
        <v>0</v>
      </c>
      <c r="K35" s="13">
        <f t="shared" si="1"/>
        <v>0</v>
      </c>
      <c r="L35" s="15">
        <f t="shared" si="2"/>
        <v>5087417</v>
      </c>
    </row>
    <row r="36" spans="2:12" ht="20.100000000000001" customHeight="1" x14ac:dyDescent="0.25">
      <c r="B36" s="7" t="s">
        <v>85</v>
      </c>
      <c r="C36" s="9">
        <v>4000000</v>
      </c>
      <c r="D36" s="9">
        <v>11687791</v>
      </c>
      <c r="E36" s="58">
        <v>6559599</v>
      </c>
      <c r="F36" s="59">
        <v>4502896.76</v>
      </c>
      <c r="G36" s="9">
        <v>2632894.4700000002</v>
      </c>
      <c r="H36" s="9"/>
      <c r="I36" s="13"/>
      <c r="J36" s="13">
        <f t="shared" si="0"/>
        <v>0.40138039992993479</v>
      </c>
      <c r="K36" s="13">
        <f t="shared" si="1"/>
        <v>0</v>
      </c>
      <c r="L36" s="15">
        <f t="shared" si="2"/>
        <v>9054896.5299999993</v>
      </c>
    </row>
    <row r="37" spans="2:12" ht="20.100000000000001" customHeight="1" x14ac:dyDescent="0.25">
      <c r="B37" s="7" t="s">
        <v>86</v>
      </c>
      <c r="C37" s="9">
        <v>1830442</v>
      </c>
      <c r="D37" s="9">
        <v>1895958</v>
      </c>
      <c r="E37" s="58">
        <v>1754479</v>
      </c>
      <c r="F37" s="59">
        <v>833193.25</v>
      </c>
      <c r="G37" s="9">
        <v>100550</v>
      </c>
      <c r="H37" s="9"/>
      <c r="I37" s="13"/>
      <c r="J37" s="13">
        <f t="shared" si="0"/>
        <v>5.7310460826262385E-2</v>
      </c>
      <c r="K37" s="13">
        <f t="shared" si="1"/>
        <v>0</v>
      </c>
      <c r="L37" s="15">
        <f t="shared" si="2"/>
        <v>1795408</v>
      </c>
    </row>
    <row r="38" spans="2:12" ht="20.100000000000001" customHeight="1" x14ac:dyDescent="0.25">
      <c r="B38" s="7" t="s">
        <v>87</v>
      </c>
      <c r="C38" s="9">
        <v>7176987</v>
      </c>
      <c r="D38" s="9">
        <v>7827263</v>
      </c>
      <c r="E38" s="58">
        <v>1123000</v>
      </c>
      <c r="F38" s="59">
        <v>704122.01</v>
      </c>
      <c r="G38" s="9">
        <v>424543.71</v>
      </c>
      <c r="H38" s="9"/>
      <c r="I38" s="13"/>
      <c r="J38" s="13">
        <f t="shared" si="0"/>
        <v>0.37804426536064117</v>
      </c>
      <c r="K38" s="13">
        <f t="shared" si="1"/>
        <v>0</v>
      </c>
      <c r="L38" s="15">
        <f t="shared" si="2"/>
        <v>7402719.29</v>
      </c>
    </row>
    <row r="39" spans="2:12" ht="20.100000000000001" customHeight="1" x14ac:dyDescent="0.25">
      <c r="B39" s="7" t="s">
        <v>88</v>
      </c>
      <c r="C39" s="9">
        <v>624606</v>
      </c>
      <c r="D39" s="9">
        <v>696132</v>
      </c>
      <c r="E39" s="58">
        <v>451526</v>
      </c>
      <c r="F39" s="59">
        <v>0</v>
      </c>
      <c r="G39" s="9">
        <v>0</v>
      </c>
      <c r="H39" s="9"/>
      <c r="I39" s="13"/>
      <c r="J39" s="13">
        <f t="shared" si="0"/>
        <v>0</v>
      </c>
      <c r="K39" s="13">
        <f t="shared" si="1"/>
        <v>0</v>
      </c>
      <c r="L39" s="15">
        <f t="shared" si="2"/>
        <v>696132</v>
      </c>
    </row>
    <row r="40" spans="2:12" ht="20.100000000000001" customHeight="1" x14ac:dyDescent="0.25">
      <c r="B40" s="7" t="s">
        <v>89</v>
      </c>
      <c r="C40" s="9">
        <v>1349653</v>
      </c>
      <c r="D40" s="9">
        <v>2240225</v>
      </c>
      <c r="E40" s="58">
        <v>2238966</v>
      </c>
      <c r="F40" s="59">
        <v>181160.94</v>
      </c>
      <c r="G40" s="9">
        <v>55418.109999999993</v>
      </c>
      <c r="H40" s="9"/>
      <c r="I40" s="13"/>
      <c r="J40" s="13">
        <f t="shared" si="0"/>
        <v>2.4751653218494606E-2</v>
      </c>
      <c r="K40" s="13">
        <f t="shared" si="1"/>
        <v>0</v>
      </c>
      <c r="L40" s="15">
        <f t="shared" si="2"/>
        <v>2184806.89</v>
      </c>
    </row>
    <row r="41" spans="2:12" ht="20.100000000000001" customHeight="1" x14ac:dyDescent="0.25">
      <c r="B41" s="7" t="s">
        <v>90</v>
      </c>
      <c r="C41" s="9">
        <v>7450996</v>
      </c>
      <c r="D41" s="9">
        <v>10417884</v>
      </c>
      <c r="E41" s="58">
        <v>4300000</v>
      </c>
      <c r="F41" s="59">
        <v>136059.69</v>
      </c>
      <c r="G41" s="9">
        <v>119907.99</v>
      </c>
      <c r="H41" s="9"/>
      <c r="I41" s="13"/>
      <c r="J41" s="13">
        <f t="shared" ref="J41" si="3">IF(ISERROR(+G41/E41)=TRUE,0,++G41/E41)</f>
        <v>2.7885579069767442E-2</v>
      </c>
      <c r="K41" s="13">
        <f t="shared" ref="K41" si="4">IF(ISERROR(+H41/E41)=TRUE,0,++H41/E41)</f>
        <v>0</v>
      </c>
      <c r="L41" s="15">
        <f t="shared" ref="L41" si="5">+D41-G41</f>
        <v>10297976.01</v>
      </c>
    </row>
    <row r="42" spans="2:12" ht="20.100000000000001" customHeight="1" x14ac:dyDescent="0.25">
      <c r="B42" s="7" t="s">
        <v>91</v>
      </c>
      <c r="C42" s="9">
        <v>7630600</v>
      </c>
      <c r="D42" s="9">
        <v>7630600</v>
      </c>
      <c r="E42" s="58">
        <v>2000000</v>
      </c>
      <c r="F42" s="59">
        <v>179700</v>
      </c>
      <c r="G42" s="9">
        <v>179700</v>
      </c>
      <c r="H42" s="9"/>
      <c r="I42" s="13"/>
      <c r="J42" s="13">
        <f t="shared" si="0"/>
        <v>8.9849999999999999E-2</v>
      </c>
      <c r="K42" s="13">
        <f t="shared" si="1"/>
        <v>0</v>
      </c>
      <c r="L42" s="15">
        <f t="shared" si="2"/>
        <v>7450900</v>
      </c>
    </row>
    <row r="43" spans="2:12" ht="20.100000000000001" customHeight="1" x14ac:dyDescent="0.25">
      <c r="B43" s="7" t="s">
        <v>92</v>
      </c>
      <c r="C43" s="9">
        <v>10576219</v>
      </c>
      <c r="D43" s="9">
        <v>10576219</v>
      </c>
      <c r="E43" s="58">
        <v>4949955</v>
      </c>
      <c r="F43" s="59">
        <v>567882.5</v>
      </c>
      <c r="G43" s="9">
        <v>532913.53</v>
      </c>
      <c r="H43" s="9"/>
      <c r="I43" s="13"/>
      <c r="J43" s="13">
        <f t="shared" si="0"/>
        <v>0.10766027771969645</v>
      </c>
      <c r="K43" s="13">
        <f t="shared" si="1"/>
        <v>0</v>
      </c>
      <c r="L43" s="15">
        <f t="shared" si="2"/>
        <v>10043305.470000001</v>
      </c>
    </row>
    <row r="44" spans="2:12" ht="20.100000000000001" customHeight="1" x14ac:dyDescent="0.25">
      <c r="B44" s="7" t="s">
        <v>93</v>
      </c>
      <c r="C44" s="9">
        <v>8142652</v>
      </c>
      <c r="D44" s="9">
        <v>8969184</v>
      </c>
      <c r="E44" s="58">
        <v>1227000</v>
      </c>
      <c r="F44" s="59">
        <v>71723.850000000006</v>
      </c>
      <c r="G44" s="9">
        <v>3802.48</v>
      </c>
      <c r="H44" s="9"/>
      <c r="I44" s="13"/>
      <c r="J44" s="13">
        <f t="shared" si="0"/>
        <v>3.099005704971475E-3</v>
      </c>
      <c r="K44" s="13">
        <f t="shared" si="1"/>
        <v>0</v>
      </c>
      <c r="L44" s="15">
        <f t="shared" si="2"/>
        <v>8965381.5199999996</v>
      </c>
    </row>
    <row r="45" spans="2:12" ht="20.100000000000001" customHeight="1" x14ac:dyDescent="0.25">
      <c r="B45" s="7" t="s">
        <v>94</v>
      </c>
      <c r="C45" s="9">
        <v>0</v>
      </c>
      <c r="D45" s="9">
        <v>38549</v>
      </c>
      <c r="E45" s="58">
        <v>38549</v>
      </c>
      <c r="F45" s="59">
        <v>0</v>
      </c>
      <c r="G45" s="9">
        <v>0</v>
      </c>
      <c r="H45" s="9"/>
      <c r="I45" s="13"/>
      <c r="J45" s="13">
        <f t="shared" si="0"/>
        <v>0</v>
      </c>
      <c r="K45" s="13">
        <f t="shared" si="1"/>
        <v>0</v>
      </c>
      <c r="L45" s="15">
        <f t="shared" si="2"/>
        <v>38549</v>
      </c>
    </row>
    <row r="46" spans="2:12" ht="23.25" customHeight="1" x14ac:dyDescent="0.25">
      <c r="B46" s="52" t="s">
        <v>4</v>
      </c>
      <c r="C46" s="53">
        <f t="shared" ref="C46:H46" si="6">SUM(C13:C45)</f>
        <v>262507694</v>
      </c>
      <c r="D46" s="53">
        <f t="shared" si="6"/>
        <v>253454266</v>
      </c>
      <c r="E46" s="53">
        <f t="shared" si="6"/>
        <v>78096506</v>
      </c>
      <c r="F46" s="53">
        <f t="shared" si="6"/>
        <v>35858587.499999993</v>
      </c>
      <c r="G46" s="53">
        <f t="shared" si="6"/>
        <v>17442421.160000004</v>
      </c>
      <c r="H46" s="53">
        <f t="shared" si="6"/>
        <v>0</v>
      </c>
      <c r="I46" s="54">
        <f>IF(ISERROR(+#REF!/E46)=TRUE,0,++#REF!/E46)</f>
        <v>0</v>
      </c>
      <c r="J46" s="54">
        <f>IF(ISERROR(+G46/E46)=TRUE,0,++G46/E46)</f>
        <v>0.22334444975041526</v>
      </c>
      <c r="K46" s="54">
        <f>IF(ISERROR(+H46/E46)=TRUE,0,++H46/E46)</f>
        <v>0</v>
      </c>
      <c r="L46" s="55">
        <f>SUM(L13:L45)</f>
        <v>236011844.84000003</v>
      </c>
    </row>
    <row r="47" spans="2:12" x14ac:dyDescent="0.2">
      <c r="B47" s="11" t="s">
        <v>61</v>
      </c>
    </row>
    <row r="49" spans="2:11" s="20" customFormat="1" x14ac:dyDescent="0.25">
      <c r="K49" s="24"/>
    </row>
    <row r="50" spans="2:11" s="22" customFormat="1" x14ac:dyDescent="0.25">
      <c r="K50" s="23"/>
    </row>
    <row r="51" spans="2:11" s="22" customFormat="1" x14ac:dyDescent="0.25">
      <c r="C51" s="22">
        <v>1000000</v>
      </c>
      <c r="K51" s="23"/>
    </row>
    <row r="52" spans="2:11" s="22" customFormat="1" ht="30" x14ac:dyDescent="0.25">
      <c r="B52" s="30" t="s">
        <v>55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AL MES DE MARZO</v>
      </c>
      <c r="K52" s="23"/>
    </row>
    <row r="53" spans="2:11" s="22" customFormat="1" x14ac:dyDescent="0.25">
      <c r="B53" s="22" t="s">
        <v>56</v>
      </c>
      <c r="C53" s="39">
        <f>+C46/$C$51</f>
        <v>262.50769400000001</v>
      </c>
      <c r="D53" s="39">
        <f>+D46/$C$51</f>
        <v>253.45426599999999</v>
      </c>
      <c r="E53" s="39">
        <f>+E46/$C$51</f>
        <v>78.096506000000005</v>
      </c>
      <c r="F53" s="39">
        <f>+F46/$C$51</f>
        <v>35.858587499999992</v>
      </c>
      <c r="G53" s="39">
        <f>+G46/$C$51</f>
        <v>17.442421160000006</v>
      </c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  <pageSetUpPr fitToPage="1"/>
  </sheetPr>
  <dimension ref="A1:M59"/>
  <sheetViews>
    <sheetView showGridLines="0" zoomScaleNormal="10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5.570312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60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58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6" t="s">
        <v>62</v>
      </c>
      <c r="C13" s="41">
        <v>329956725</v>
      </c>
      <c r="D13" s="41">
        <v>342349365</v>
      </c>
      <c r="E13" s="62">
        <v>145786955</v>
      </c>
      <c r="F13" s="62">
        <v>122969290</v>
      </c>
      <c r="G13" s="41">
        <v>101148363.28999999</v>
      </c>
      <c r="H13" s="8"/>
      <c r="I13" s="12">
        <f>IF(ISERROR(+#REF!/E13)=TRUE,0,++#REF!/E13)</f>
        <v>0</v>
      </c>
      <c r="J13" s="12">
        <f>IF(ISERROR(+G13/E13)=TRUE,0,++G13/E13)</f>
        <v>0.69380942410107949</v>
      </c>
      <c r="K13" s="12">
        <f>IF(ISERROR(+H13/E13)=TRUE,0,++H13/E13)</f>
        <v>0</v>
      </c>
      <c r="L13" s="14">
        <f>+D13-G13</f>
        <v>241201001.71000001</v>
      </c>
    </row>
    <row r="14" spans="1:13" ht="20.100000000000001" customHeight="1" x14ac:dyDescent="0.25">
      <c r="B14" s="25" t="s">
        <v>63</v>
      </c>
      <c r="C14" s="42">
        <v>320000</v>
      </c>
      <c r="D14" s="42">
        <v>496400</v>
      </c>
      <c r="E14" s="63">
        <v>496400</v>
      </c>
      <c r="F14" s="63">
        <v>176400</v>
      </c>
      <c r="G14" s="42">
        <v>0</v>
      </c>
      <c r="H14" s="26"/>
      <c r="I14" s="27"/>
      <c r="J14" s="13">
        <f t="shared" ref="J14:J40" si="0">IF(ISERROR(+G14/E14)=TRUE,0,++G14/E14)</f>
        <v>0</v>
      </c>
      <c r="K14" s="27"/>
      <c r="L14" s="28">
        <f t="shared" ref="L14:L44" si="1">+D14-G14</f>
        <v>496400</v>
      </c>
    </row>
    <row r="15" spans="1:13" ht="20.100000000000001" customHeight="1" x14ac:dyDescent="0.25">
      <c r="B15" s="25" t="s">
        <v>64</v>
      </c>
      <c r="C15" s="42">
        <v>0</v>
      </c>
      <c r="D15" s="42">
        <v>762480</v>
      </c>
      <c r="E15" s="63">
        <v>762480</v>
      </c>
      <c r="F15" s="63">
        <v>762480</v>
      </c>
      <c r="G15" s="42">
        <v>469550.4</v>
      </c>
      <c r="H15" s="26"/>
      <c r="I15" s="27"/>
      <c r="J15" s="13">
        <f t="shared" si="0"/>
        <v>0.61581995593327044</v>
      </c>
      <c r="K15" s="27"/>
      <c r="L15" s="28">
        <f t="shared" si="1"/>
        <v>292929.59999999998</v>
      </c>
    </row>
    <row r="16" spans="1:13" ht="20.100000000000001" customHeight="1" x14ac:dyDescent="0.25">
      <c r="B16" s="25" t="s">
        <v>66</v>
      </c>
      <c r="C16" s="42">
        <v>1600000</v>
      </c>
      <c r="D16" s="42">
        <v>1870000</v>
      </c>
      <c r="E16" s="63">
        <v>770000</v>
      </c>
      <c r="F16" s="63">
        <v>290000</v>
      </c>
      <c r="G16" s="42">
        <v>207337.12</v>
      </c>
      <c r="H16" s="26"/>
      <c r="I16" s="27"/>
      <c r="J16" s="13">
        <f t="shared" si="0"/>
        <v>0.26926898701298702</v>
      </c>
      <c r="K16" s="27"/>
      <c r="L16" s="28">
        <f t="shared" si="1"/>
        <v>1662662.88</v>
      </c>
    </row>
    <row r="17" spans="2:12" ht="20.100000000000001" customHeight="1" x14ac:dyDescent="0.25">
      <c r="B17" s="25" t="s">
        <v>67</v>
      </c>
      <c r="C17" s="42">
        <v>961745</v>
      </c>
      <c r="D17" s="42">
        <v>2041025</v>
      </c>
      <c r="E17" s="63">
        <v>1686686</v>
      </c>
      <c r="F17" s="63">
        <v>1251518.24</v>
      </c>
      <c r="G17" s="42">
        <v>1249887.24</v>
      </c>
      <c r="H17" s="26"/>
      <c r="I17" s="27"/>
      <c r="J17" s="13">
        <f t="shared" si="0"/>
        <v>0.7410313715771637</v>
      </c>
      <c r="K17" s="27"/>
      <c r="L17" s="28">
        <f t="shared" si="1"/>
        <v>791137.76</v>
      </c>
    </row>
    <row r="18" spans="2:12" ht="20.100000000000001" customHeight="1" x14ac:dyDescent="0.25">
      <c r="B18" s="25" t="s">
        <v>68</v>
      </c>
      <c r="C18" s="42">
        <v>0</v>
      </c>
      <c r="D18" s="42">
        <v>1278000</v>
      </c>
      <c r="E18" s="63">
        <v>1278000</v>
      </c>
      <c r="F18" s="63">
        <v>1278000</v>
      </c>
      <c r="G18" s="42">
        <v>1278000</v>
      </c>
      <c r="H18" s="26"/>
      <c r="I18" s="27"/>
      <c r="J18" s="13">
        <f t="shared" si="0"/>
        <v>1</v>
      </c>
      <c r="K18" s="27"/>
      <c r="L18" s="28">
        <f t="shared" si="1"/>
        <v>0</v>
      </c>
    </row>
    <row r="19" spans="2:12" ht="20.100000000000001" customHeight="1" x14ac:dyDescent="0.25">
      <c r="B19" s="25" t="s">
        <v>69</v>
      </c>
      <c r="C19" s="42">
        <v>0</v>
      </c>
      <c r="D19" s="42">
        <v>1522080</v>
      </c>
      <c r="E19" s="63">
        <v>1522080</v>
      </c>
      <c r="F19" s="63">
        <v>1522080</v>
      </c>
      <c r="G19" s="42">
        <v>1522080</v>
      </c>
      <c r="H19" s="26"/>
      <c r="I19" s="27"/>
      <c r="J19" s="13">
        <f t="shared" si="0"/>
        <v>1</v>
      </c>
      <c r="K19" s="27"/>
      <c r="L19" s="28">
        <f t="shared" si="1"/>
        <v>0</v>
      </c>
    </row>
    <row r="20" spans="2:12" ht="20.100000000000001" customHeight="1" x14ac:dyDescent="0.25">
      <c r="B20" s="25" t="s">
        <v>70</v>
      </c>
      <c r="C20" s="42">
        <v>0</v>
      </c>
      <c r="D20" s="42">
        <v>266400</v>
      </c>
      <c r="E20" s="63">
        <v>266400</v>
      </c>
      <c r="F20" s="63">
        <v>264240</v>
      </c>
      <c r="G20" s="42">
        <v>264240</v>
      </c>
      <c r="H20" s="26"/>
      <c r="I20" s="27"/>
      <c r="J20" s="13">
        <f t="shared" si="0"/>
        <v>0.99189189189189186</v>
      </c>
      <c r="K20" s="27"/>
      <c r="L20" s="28">
        <f t="shared" si="1"/>
        <v>2160</v>
      </c>
    </row>
    <row r="21" spans="2:12" ht="20.100000000000001" customHeight="1" x14ac:dyDescent="0.25">
      <c r="B21" s="25" t="s">
        <v>71</v>
      </c>
      <c r="C21" s="42">
        <v>0</v>
      </c>
      <c r="D21" s="42">
        <v>781920</v>
      </c>
      <c r="E21" s="63">
        <v>781920</v>
      </c>
      <c r="F21" s="63">
        <v>756000</v>
      </c>
      <c r="G21" s="42">
        <v>756000</v>
      </c>
      <c r="H21" s="26"/>
      <c r="I21" s="27"/>
      <c r="J21" s="13">
        <f t="shared" si="0"/>
        <v>0.96685082872928174</v>
      </c>
      <c r="K21" s="27"/>
      <c r="L21" s="28">
        <f t="shared" si="1"/>
        <v>25920</v>
      </c>
    </row>
    <row r="22" spans="2:12" ht="20.100000000000001" customHeight="1" x14ac:dyDescent="0.25">
      <c r="B22" s="25" t="s">
        <v>72</v>
      </c>
      <c r="C22" s="42">
        <v>0</v>
      </c>
      <c r="D22" s="42">
        <v>1658880</v>
      </c>
      <c r="E22" s="63">
        <v>1658880</v>
      </c>
      <c r="F22" s="63">
        <v>1658880</v>
      </c>
      <c r="G22" s="42">
        <v>1658534.4</v>
      </c>
      <c r="H22" s="26"/>
      <c r="I22" s="27"/>
      <c r="J22" s="13">
        <f t="shared" si="0"/>
        <v>0.99979166666666663</v>
      </c>
      <c r="K22" s="27"/>
      <c r="L22" s="28">
        <f t="shared" si="1"/>
        <v>345.60000000009313</v>
      </c>
    </row>
    <row r="23" spans="2:12" ht="20.100000000000001" customHeight="1" x14ac:dyDescent="0.25">
      <c r="B23" s="25" t="s">
        <v>73</v>
      </c>
      <c r="C23" s="42">
        <v>0</v>
      </c>
      <c r="D23" s="42">
        <v>1236240</v>
      </c>
      <c r="E23" s="63">
        <v>1236240</v>
      </c>
      <c r="F23" s="63">
        <v>1236240</v>
      </c>
      <c r="G23" s="42">
        <v>1236240</v>
      </c>
      <c r="H23" s="26"/>
      <c r="I23" s="27"/>
      <c r="J23" s="13">
        <f t="shared" si="0"/>
        <v>1</v>
      </c>
      <c r="K23" s="27"/>
      <c r="L23" s="28">
        <f t="shared" si="1"/>
        <v>0</v>
      </c>
    </row>
    <row r="24" spans="2:12" ht="20.100000000000001" customHeight="1" x14ac:dyDescent="0.25">
      <c r="B24" s="25" t="s">
        <v>74</v>
      </c>
      <c r="C24" s="42">
        <v>0</v>
      </c>
      <c r="D24" s="42">
        <v>1613520</v>
      </c>
      <c r="E24" s="63">
        <v>1613520</v>
      </c>
      <c r="F24" s="63">
        <v>1613520</v>
      </c>
      <c r="G24" s="42">
        <v>1613520</v>
      </c>
      <c r="H24" s="26"/>
      <c r="I24" s="27"/>
      <c r="J24" s="13">
        <f t="shared" si="0"/>
        <v>1</v>
      </c>
      <c r="K24" s="27"/>
      <c r="L24" s="28">
        <f t="shared" si="1"/>
        <v>0</v>
      </c>
    </row>
    <row r="25" spans="2:12" ht="20.100000000000001" customHeight="1" x14ac:dyDescent="0.25">
      <c r="B25" s="25" t="s">
        <v>75</v>
      </c>
      <c r="C25" s="42">
        <v>3726374</v>
      </c>
      <c r="D25" s="42">
        <v>5314694</v>
      </c>
      <c r="E25" s="63">
        <v>5242030</v>
      </c>
      <c r="F25" s="63">
        <v>1624863</v>
      </c>
      <c r="G25" s="42">
        <v>1460599.8</v>
      </c>
      <c r="H25" s="26"/>
      <c r="I25" s="27"/>
      <c r="J25" s="13">
        <f t="shared" si="0"/>
        <v>0.27863247634981103</v>
      </c>
      <c r="K25" s="27"/>
      <c r="L25" s="28">
        <f t="shared" si="1"/>
        <v>3854094.2</v>
      </c>
    </row>
    <row r="26" spans="2:12" ht="20.100000000000001" customHeight="1" x14ac:dyDescent="0.25">
      <c r="B26" s="25" t="s">
        <v>76</v>
      </c>
      <c r="C26" s="42">
        <v>50000</v>
      </c>
      <c r="D26" s="42">
        <v>770720</v>
      </c>
      <c r="E26" s="63">
        <v>720720</v>
      </c>
      <c r="F26" s="63">
        <v>705600</v>
      </c>
      <c r="G26" s="42">
        <v>702720</v>
      </c>
      <c r="H26" s="26"/>
      <c r="I26" s="27"/>
      <c r="J26" s="13">
        <f t="shared" si="0"/>
        <v>0.97502497502497498</v>
      </c>
      <c r="K26" s="27"/>
      <c r="L26" s="28">
        <f t="shared" si="1"/>
        <v>68000</v>
      </c>
    </row>
    <row r="27" spans="2:12" ht="20.100000000000001" customHeight="1" x14ac:dyDescent="0.25">
      <c r="B27" s="25" t="s">
        <v>77</v>
      </c>
      <c r="C27" s="42">
        <v>0</v>
      </c>
      <c r="D27" s="42">
        <v>441360</v>
      </c>
      <c r="E27" s="63">
        <v>441360</v>
      </c>
      <c r="F27" s="63">
        <v>441360</v>
      </c>
      <c r="G27" s="42">
        <v>441360</v>
      </c>
      <c r="H27" s="26"/>
      <c r="I27" s="27"/>
      <c r="J27" s="13">
        <f t="shared" si="0"/>
        <v>1</v>
      </c>
      <c r="K27" s="27"/>
      <c r="L27" s="28">
        <f t="shared" si="1"/>
        <v>0</v>
      </c>
    </row>
    <row r="28" spans="2:12" ht="20.100000000000001" customHeight="1" x14ac:dyDescent="0.25">
      <c r="B28" s="25" t="s">
        <v>78</v>
      </c>
      <c r="C28" s="42">
        <v>0</v>
      </c>
      <c r="D28" s="42">
        <v>355680</v>
      </c>
      <c r="E28" s="63">
        <v>355680</v>
      </c>
      <c r="F28" s="63">
        <v>355680</v>
      </c>
      <c r="G28" s="42">
        <v>355680</v>
      </c>
      <c r="H28" s="26"/>
      <c r="I28" s="27"/>
      <c r="J28" s="13">
        <f t="shared" si="0"/>
        <v>1</v>
      </c>
      <c r="K28" s="27"/>
      <c r="L28" s="28">
        <f t="shared" si="1"/>
        <v>0</v>
      </c>
    </row>
    <row r="29" spans="2:12" ht="20.100000000000001" customHeight="1" x14ac:dyDescent="0.25">
      <c r="B29" s="25" t="s">
        <v>79</v>
      </c>
      <c r="C29" s="42">
        <v>0</v>
      </c>
      <c r="D29" s="42">
        <v>335520</v>
      </c>
      <c r="E29" s="63">
        <v>335520</v>
      </c>
      <c r="F29" s="63">
        <v>328320</v>
      </c>
      <c r="G29" s="42">
        <v>328320</v>
      </c>
      <c r="H29" s="26"/>
      <c r="I29" s="27"/>
      <c r="J29" s="13">
        <f t="shared" si="0"/>
        <v>0.97854077253218885</v>
      </c>
      <c r="K29" s="27"/>
      <c r="L29" s="28">
        <f t="shared" si="1"/>
        <v>7200</v>
      </c>
    </row>
    <row r="30" spans="2:12" ht="20.100000000000001" customHeight="1" x14ac:dyDescent="0.25">
      <c r="B30" s="25" t="s">
        <v>80</v>
      </c>
      <c r="C30" s="42">
        <v>0</v>
      </c>
      <c r="D30" s="42">
        <v>672480</v>
      </c>
      <c r="E30" s="63">
        <v>672480</v>
      </c>
      <c r="F30" s="63">
        <v>672480</v>
      </c>
      <c r="G30" s="42">
        <v>644846.4</v>
      </c>
      <c r="H30" s="26"/>
      <c r="I30" s="27"/>
      <c r="J30" s="13">
        <f t="shared" si="0"/>
        <v>0.95890792291220561</v>
      </c>
      <c r="K30" s="27"/>
      <c r="L30" s="28">
        <f t="shared" si="1"/>
        <v>27633.599999999977</v>
      </c>
    </row>
    <row r="31" spans="2:12" ht="20.100000000000001" customHeight="1" x14ac:dyDescent="0.25">
      <c r="B31" s="25" t="s">
        <v>81</v>
      </c>
      <c r="C31" s="42">
        <v>0</v>
      </c>
      <c r="D31" s="42">
        <v>448560</v>
      </c>
      <c r="E31" s="63">
        <v>448560</v>
      </c>
      <c r="F31" s="63">
        <v>448560</v>
      </c>
      <c r="G31" s="42">
        <v>423360</v>
      </c>
      <c r="H31" s="26"/>
      <c r="I31" s="27"/>
      <c r="J31" s="13">
        <f t="shared" si="0"/>
        <v>0.9438202247191011</v>
      </c>
      <c r="K31" s="27"/>
      <c r="L31" s="28">
        <f t="shared" si="1"/>
        <v>25200</v>
      </c>
    </row>
    <row r="32" spans="2:12" ht="20.100000000000001" customHeight="1" x14ac:dyDescent="0.25">
      <c r="B32" s="25" t="s">
        <v>82</v>
      </c>
      <c r="C32" s="42">
        <v>120000</v>
      </c>
      <c r="D32" s="42">
        <v>329520</v>
      </c>
      <c r="E32" s="63">
        <v>329520</v>
      </c>
      <c r="F32" s="63">
        <v>329520</v>
      </c>
      <c r="G32" s="42">
        <v>209520</v>
      </c>
      <c r="H32" s="26"/>
      <c r="I32" s="27"/>
      <c r="J32" s="13">
        <f t="shared" si="0"/>
        <v>0.63583394027676621</v>
      </c>
      <c r="K32" s="27"/>
      <c r="L32" s="28">
        <f t="shared" si="1"/>
        <v>120000</v>
      </c>
    </row>
    <row r="33" spans="2:12" ht="20.100000000000001" customHeight="1" x14ac:dyDescent="0.25">
      <c r="B33" s="25" t="s">
        <v>83</v>
      </c>
      <c r="C33" s="42">
        <v>301000</v>
      </c>
      <c r="D33" s="42">
        <v>889960</v>
      </c>
      <c r="E33" s="63">
        <v>889960</v>
      </c>
      <c r="F33" s="63">
        <v>700515</v>
      </c>
      <c r="G33" s="42">
        <v>688060</v>
      </c>
      <c r="H33" s="26"/>
      <c r="I33" s="27"/>
      <c r="J33" s="13">
        <f t="shared" si="0"/>
        <v>0.77313587127511352</v>
      </c>
      <c r="K33" s="27"/>
      <c r="L33" s="28">
        <f t="shared" si="1"/>
        <v>201900</v>
      </c>
    </row>
    <row r="34" spans="2:12" ht="20.100000000000001" customHeight="1" x14ac:dyDescent="0.25">
      <c r="B34" s="25" t="s">
        <v>84</v>
      </c>
      <c r="C34" s="42">
        <v>0</v>
      </c>
      <c r="D34" s="42">
        <v>474480</v>
      </c>
      <c r="E34" s="63">
        <v>474480</v>
      </c>
      <c r="F34" s="63">
        <v>474480</v>
      </c>
      <c r="G34" s="42">
        <v>474480</v>
      </c>
      <c r="H34" s="26"/>
      <c r="I34" s="27"/>
      <c r="J34" s="13">
        <f t="shared" si="0"/>
        <v>1</v>
      </c>
      <c r="K34" s="27"/>
      <c r="L34" s="28">
        <f t="shared" si="1"/>
        <v>0</v>
      </c>
    </row>
    <row r="35" spans="2:12" ht="20.100000000000001" customHeight="1" x14ac:dyDescent="0.25">
      <c r="B35" s="25" t="s">
        <v>85</v>
      </c>
      <c r="C35" s="42">
        <v>650000000</v>
      </c>
      <c r="D35" s="42">
        <v>1301320722</v>
      </c>
      <c r="E35" s="63">
        <v>1044378779</v>
      </c>
      <c r="F35" s="63">
        <v>933939018.35000014</v>
      </c>
      <c r="G35" s="42">
        <v>602619704.25</v>
      </c>
      <c r="H35" s="26"/>
      <c r="I35" s="27"/>
      <c r="J35" s="13">
        <f t="shared" si="0"/>
        <v>0.57701259003655037</v>
      </c>
      <c r="K35" s="27"/>
      <c r="L35" s="28">
        <f t="shared" si="1"/>
        <v>698701017.75</v>
      </c>
    </row>
    <row r="36" spans="2:12" ht="20.100000000000001" customHeight="1" x14ac:dyDescent="0.25">
      <c r="B36" s="25" t="s">
        <v>86</v>
      </c>
      <c r="C36" s="42">
        <v>414965705</v>
      </c>
      <c r="D36" s="42">
        <v>499662923</v>
      </c>
      <c r="E36" s="63">
        <v>288200000</v>
      </c>
      <c r="F36" s="63">
        <v>69135109.929999992</v>
      </c>
      <c r="G36" s="42">
        <v>34285520.179999992</v>
      </c>
      <c r="H36" s="26"/>
      <c r="I36" s="27"/>
      <c r="J36" s="13">
        <f t="shared" si="0"/>
        <v>0.11896433095072863</v>
      </c>
      <c r="K36" s="27"/>
      <c r="L36" s="28">
        <f t="shared" si="1"/>
        <v>465377402.81999999</v>
      </c>
    </row>
    <row r="37" spans="2:12" ht="20.100000000000001" customHeight="1" x14ac:dyDescent="0.25">
      <c r="B37" s="25" t="s">
        <v>87</v>
      </c>
      <c r="C37" s="42">
        <v>0</v>
      </c>
      <c r="D37" s="42">
        <v>483120</v>
      </c>
      <c r="E37" s="63">
        <v>483120</v>
      </c>
      <c r="F37" s="63">
        <v>483120</v>
      </c>
      <c r="G37" s="42">
        <v>483120</v>
      </c>
      <c r="H37" s="26"/>
      <c r="I37" s="27"/>
      <c r="J37" s="13">
        <f t="shared" si="0"/>
        <v>1</v>
      </c>
      <c r="K37" s="27"/>
      <c r="L37" s="28">
        <f t="shared" si="1"/>
        <v>0</v>
      </c>
    </row>
    <row r="38" spans="2:12" ht="20.100000000000001" customHeight="1" x14ac:dyDescent="0.25">
      <c r="B38" s="25" t="s">
        <v>88</v>
      </c>
      <c r="C38" s="42">
        <v>245110</v>
      </c>
      <c r="D38" s="42">
        <v>470470</v>
      </c>
      <c r="E38" s="63">
        <v>470470</v>
      </c>
      <c r="F38" s="63">
        <v>408574.07999999996</v>
      </c>
      <c r="G38" s="42">
        <v>216640.8</v>
      </c>
      <c r="H38" s="26"/>
      <c r="I38" s="27"/>
      <c r="J38" s="13">
        <f t="shared" si="0"/>
        <v>0.46047739494548001</v>
      </c>
      <c r="K38" s="27"/>
      <c r="L38" s="28">
        <f t="shared" si="1"/>
        <v>253829.2</v>
      </c>
    </row>
    <row r="39" spans="2:12" ht="20.100000000000001" customHeight="1" x14ac:dyDescent="0.25">
      <c r="B39" s="25" t="s">
        <v>89</v>
      </c>
      <c r="C39" s="42">
        <v>0</v>
      </c>
      <c r="D39" s="42">
        <v>916560</v>
      </c>
      <c r="E39" s="63">
        <v>916560</v>
      </c>
      <c r="F39" s="63">
        <v>916560</v>
      </c>
      <c r="G39" s="42">
        <v>916560</v>
      </c>
      <c r="H39" s="26"/>
      <c r="I39" s="27"/>
      <c r="J39" s="13">
        <f t="shared" si="0"/>
        <v>1</v>
      </c>
      <c r="K39" s="27"/>
      <c r="L39" s="28">
        <f t="shared" si="1"/>
        <v>0</v>
      </c>
    </row>
    <row r="40" spans="2:12" ht="20.100000000000001" customHeight="1" x14ac:dyDescent="0.25">
      <c r="B40" s="25" t="s">
        <v>90</v>
      </c>
      <c r="C40" s="42">
        <v>720035</v>
      </c>
      <c r="D40" s="42">
        <v>2394755</v>
      </c>
      <c r="E40" s="63">
        <v>2015285</v>
      </c>
      <c r="F40" s="63">
        <v>1721637.18</v>
      </c>
      <c r="G40" s="42">
        <v>1671120</v>
      </c>
      <c r="H40" s="26"/>
      <c r="I40" s="27"/>
      <c r="J40" s="13">
        <f t="shared" si="0"/>
        <v>0.82922266577680082</v>
      </c>
      <c r="K40" s="27"/>
      <c r="L40" s="28">
        <f t="shared" si="1"/>
        <v>723635</v>
      </c>
    </row>
    <row r="41" spans="2:12" ht="20.100000000000001" customHeight="1" x14ac:dyDescent="0.25">
      <c r="B41" s="25" t="s">
        <v>91</v>
      </c>
      <c r="C41" s="42">
        <v>4453834</v>
      </c>
      <c r="D41" s="42">
        <v>6973114</v>
      </c>
      <c r="E41" s="63">
        <v>6373114</v>
      </c>
      <c r="F41" s="63">
        <v>3322111.3899999997</v>
      </c>
      <c r="G41" s="42">
        <v>2761827.76</v>
      </c>
      <c r="H41" s="26"/>
      <c r="I41" s="27"/>
      <c r="J41" s="13">
        <f t="shared" ref="J41:J43" si="2">IF(ISERROR(+G41/E41)=TRUE,0,++G41/E41)</f>
        <v>0.43335608934658942</v>
      </c>
      <c r="K41" s="13">
        <f t="shared" ref="K41:K43" si="3">IF(ISERROR(+H41/E41)=TRUE,0,++H41/E41)</f>
        <v>0</v>
      </c>
      <c r="L41" s="15">
        <f t="shared" si="1"/>
        <v>4211286.24</v>
      </c>
    </row>
    <row r="42" spans="2:12" ht="20.100000000000001" customHeight="1" x14ac:dyDescent="0.25">
      <c r="B42" s="25" t="s">
        <v>92</v>
      </c>
      <c r="C42" s="42">
        <v>4797830</v>
      </c>
      <c r="D42" s="42">
        <v>7153670</v>
      </c>
      <c r="E42" s="63">
        <v>2355840</v>
      </c>
      <c r="F42" s="63">
        <v>2355840</v>
      </c>
      <c r="G42" s="42">
        <v>2233387.2000000002</v>
      </c>
      <c r="H42" s="26"/>
      <c r="I42" s="27"/>
      <c r="J42" s="13">
        <f t="shared" si="2"/>
        <v>0.94802159739201308</v>
      </c>
      <c r="K42" s="13">
        <f t="shared" si="3"/>
        <v>0</v>
      </c>
      <c r="L42" s="15">
        <f t="shared" si="1"/>
        <v>4920282.8</v>
      </c>
    </row>
    <row r="43" spans="2:12" ht="20.100000000000001" customHeight="1" x14ac:dyDescent="0.25">
      <c r="B43" s="25" t="s">
        <v>93</v>
      </c>
      <c r="C43" s="42">
        <v>0</v>
      </c>
      <c r="D43" s="42">
        <v>1395360</v>
      </c>
      <c r="E43" s="63">
        <v>1395360</v>
      </c>
      <c r="F43" s="63">
        <v>1395360</v>
      </c>
      <c r="G43" s="42">
        <v>1395360</v>
      </c>
      <c r="H43" s="26"/>
      <c r="I43" s="27"/>
      <c r="J43" s="13">
        <f t="shared" si="2"/>
        <v>1</v>
      </c>
      <c r="K43" s="13">
        <f t="shared" si="3"/>
        <v>0</v>
      </c>
      <c r="L43" s="15">
        <f t="shared" si="1"/>
        <v>0</v>
      </c>
    </row>
    <row r="44" spans="2:12" ht="20.100000000000001" customHeight="1" x14ac:dyDescent="0.25">
      <c r="B44" s="7" t="s">
        <v>94</v>
      </c>
      <c r="C44" s="43">
        <v>0</v>
      </c>
      <c r="D44" s="42">
        <v>750240</v>
      </c>
      <c r="E44" s="63">
        <v>750240</v>
      </c>
      <c r="F44" s="64">
        <v>749520</v>
      </c>
      <c r="G44" s="43">
        <v>737047.65</v>
      </c>
      <c r="H44" s="9"/>
      <c r="I44" s="13"/>
      <c r="J44" s="13">
        <f t="shared" ref="J44" si="4">IF(ISERROR(+G44/E44)=TRUE,0,++G44/E44)</f>
        <v>0.98241582693538065</v>
      </c>
      <c r="K44" s="13">
        <f t="shared" ref="K44" si="5">IF(ISERROR(+H44/E44)=TRUE,0,++H44/E44)</f>
        <v>0</v>
      </c>
      <c r="L44" s="15">
        <f t="shared" si="1"/>
        <v>13192.349999999977</v>
      </c>
    </row>
    <row r="45" spans="2:12" ht="23.25" customHeight="1" x14ac:dyDescent="0.25">
      <c r="B45" s="52" t="s">
        <v>4</v>
      </c>
      <c r="C45" s="65">
        <f>SUM(C13:C44)</f>
        <v>1412218358</v>
      </c>
      <c r="D45" s="65">
        <f>SUM(D13:D44)</f>
        <v>2187430218</v>
      </c>
      <c r="E45" s="65">
        <f>SUM(E13:E44)</f>
        <v>1515108639</v>
      </c>
      <c r="F45" s="65">
        <f>SUM(F13:F44)</f>
        <v>1154286877.1700003</v>
      </c>
      <c r="G45" s="65">
        <f>SUM(G13:G44)</f>
        <v>764452986.48999989</v>
      </c>
      <c r="H45" s="53">
        <f>SUM(H13:H44)</f>
        <v>0</v>
      </c>
      <c r="I45" s="54">
        <f>IF(ISERROR(+#REF!/E45)=TRUE,0,++#REF!/E45)</f>
        <v>0</v>
      </c>
      <c r="J45" s="54">
        <f>IF(ISERROR(+G45/E45)=TRUE,0,++G45/E45)</f>
        <v>0.50455324906242571</v>
      </c>
      <c r="K45" s="54">
        <f>IF(ISERROR(+H45/E45)=TRUE,0,++H45/E45)</f>
        <v>0</v>
      </c>
      <c r="L45" s="55">
        <f>SUM(L13:L44)</f>
        <v>1422977231.5099998</v>
      </c>
    </row>
    <row r="46" spans="2:12" x14ac:dyDescent="0.2">
      <c r="B46" s="11" t="s">
        <v>61</v>
      </c>
    </row>
    <row r="47" spans="2:12" s="20" customFormat="1" x14ac:dyDescent="0.25">
      <c r="K47" s="24"/>
    </row>
    <row r="48" spans="2:12" s="20" customFormat="1" x14ac:dyDescent="0.25">
      <c r="K48" s="24"/>
    </row>
    <row r="49" spans="2:11" s="22" customFormat="1" x14ac:dyDescent="0.25">
      <c r="K49" s="23"/>
    </row>
    <row r="50" spans="2:11" s="22" customFormat="1" x14ac:dyDescent="0.25">
      <c r="B50" s="22">
        <v>1000000</v>
      </c>
      <c r="K50" s="23"/>
    </row>
    <row r="51" spans="2:11" s="22" customFormat="1" ht="30" x14ac:dyDescent="0.25">
      <c r="B51" s="30" t="s">
        <v>55</v>
      </c>
      <c r="C51" s="30" t="s">
        <v>3</v>
      </c>
      <c r="D51" s="30" t="s">
        <v>2</v>
      </c>
      <c r="E51" s="31" t="s">
        <v>18</v>
      </c>
      <c r="F51" s="31" t="s">
        <v>57</v>
      </c>
      <c r="G51" s="31" t="str">
        <f>MID(G11,1,25)</f>
        <v>DEVENGADO
AL MES DE MARZO</v>
      </c>
      <c r="K51" s="23"/>
    </row>
    <row r="52" spans="2:11" s="22" customFormat="1" x14ac:dyDescent="0.25">
      <c r="B52" s="22" t="s">
        <v>56</v>
      </c>
      <c r="C52" s="39">
        <f>+C45/$B$50</f>
        <v>1412.2183580000001</v>
      </c>
      <c r="D52" s="39">
        <f t="shared" ref="D52:G52" si="6">+D45/$B$50</f>
        <v>2187.430218</v>
      </c>
      <c r="E52" s="39">
        <f t="shared" si="6"/>
        <v>1515.108639</v>
      </c>
      <c r="F52" s="39">
        <f t="shared" si="6"/>
        <v>1154.2868771700003</v>
      </c>
      <c r="G52" s="39">
        <f t="shared" si="6"/>
        <v>764.45298648999994</v>
      </c>
      <c r="K52" s="23"/>
    </row>
    <row r="53" spans="2:11" s="22" customFormat="1" x14ac:dyDescent="0.25">
      <c r="C53" s="39"/>
      <c r="D53" s="39"/>
      <c r="E53" s="39"/>
      <c r="F53" s="39"/>
      <c r="G53" s="39"/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  <pageSetUpPr fitToPage="1"/>
  </sheetPr>
  <dimension ref="A1:M59"/>
  <sheetViews>
    <sheetView showGridLines="0" zoomScaleNormal="10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74.71093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60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58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17" t="s">
        <v>62</v>
      </c>
      <c r="C13" s="44">
        <v>4789204</v>
      </c>
      <c r="D13" s="44">
        <v>4789204</v>
      </c>
      <c r="E13" s="60">
        <v>4310284</v>
      </c>
      <c r="F13" s="60">
        <v>0</v>
      </c>
      <c r="G13" s="41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4789204</v>
      </c>
    </row>
    <row r="14" spans="1:13" ht="20.100000000000001" customHeight="1" x14ac:dyDescent="0.25">
      <c r="B14" s="29" t="s">
        <v>63</v>
      </c>
      <c r="C14" s="45">
        <v>1829510</v>
      </c>
      <c r="D14" s="45">
        <v>5127532</v>
      </c>
      <c r="E14" s="61">
        <v>4023337</v>
      </c>
      <c r="F14" s="61">
        <v>1284404.23</v>
      </c>
      <c r="G14" s="42">
        <v>533672.95999999996</v>
      </c>
      <c r="H14" s="26"/>
      <c r="I14" s="27"/>
      <c r="J14" s="27">
        <f t="shared" ref="J14:J44" si="0">IF(ISERROR(+G14/E14)=TRUE,0,++G14/E14)</f>
        <v>0.13264435964474264</v>
      </c>
      <c r="K14" s="27">
        <f t="shared" ref="K14:K44" si="1">IF(ISERROR(+H14/E14)=TRUE,0,++H14/E14)</f>
        <v>0</v>
      </c>
      <c r="L14" s="28">
        <f t="shared" ref="L14:L44" si="2">+D14-G14</f>
        <v>4593859.04</v>
      </c>
    </row>
    <row r="15" spans="1:13" ht="20.100000000000001" customHeight="1" x14ac:dyDescent="0.25">
      <c r="B15" s="29" t="s">
        <v>64</v>
      </c>
      <c r="C15" s="45">
        <v>629515</v>
      </c>
      <c r="D15" s="45">
        <v>8079359</v>
      </c>
      <c r="E15" s="61">
        <v>3962515</v>
      </c>
      <c r="F15" s="61">
        <v>1994816.17</v>
      </c>
      <c r="G15" s="42">
        <v>289362.28999999998</v>
      </c>
      <c r="H15" s="26"/>
      <c r="I15" s="27"/>
      <c r="J15" s="27">
        <f t="shared" si="0"/>
        <v>7.302490716123472E-2</v>
      </c>
      <c r="K15" s="27">
        <f t="shared" si="1"/>
        <v>0</v>
      </c>
      <c r="L15" s="28">
        <f t="shared" si="2"/>
        <v>7789996.71</v>
      </c>
    </row>
    <row r="16" spans="1:13" ht="20.100000000000001" customHeight="1" x14ac:dyDescent="0.25">
      <c r="B16" s="29" t="s">
        <v>65</v>
      </c>
      <c r="C16" s="45">
        <v>49198</v>
      </c>
      <c r="D16" s="45">
        <v>8056050</v>
      </c>
      <c r="E16" s="61">
        <v>8056050</v>
      </c>
      <c r="F16" s="61">
        <v>3437124.7</v>
      </c>
      <c r="G16" s="42">
        <v>2831727.76</v>
      </c>
      <c r="H16" s="26"/>
      <c r="I16" s="27"/>
      <c r="J16" s="27">
        <f t="shared" si="0"/>
        <v>0.35150325035221974</v>
      </c>
      <c r="K16" s="27">
        <f t="shared" si="1"/>
        <v>0</v>
      </c>
      <c r="L16" s="28">
        <f t="shared" si="2"/>
        <v>5224322.24</v>
      </c>
    </row>
    <row r="17" spans="2:12" ht="20.100000000000001" customHeight="1" x14ac:dyDescent="0.25">
      <c r="B17" s="29" t="s">
        <v>66</v>
      </c>
      <c r="C17" s="45">
        <v>0</v>
      </c>
      <c r="D17" s="45">
        <v>1235231</v>
      </c>
      <c r="E17" s="61">
        <v>1122584</v>
      </c>
      <c r="F17" s="61">
        <v>570455.59000000008</v>
      </c>
      <c r="G17" s="42">
        <v>303645.18</v>
      </c>
      <c r="H17" s="26"/>
      <c r="I17" s="27"/>
      <c r="J17" s="27">
        <f t="shared" si="0"/>
        <v>0.27048771405970512</v>
      </c>
      <c r="K17" s="27">
        <f t="shared" si="1"/>
        <v>0</v>
      </c>
      <c r="L17" s="28">
        <f t="shared" si="2"/>
        <v>931585.82000000007</v>
      </c>
    </row>
    <row r="18" spans="2:12" ht="20.100000000000001" customHeight="1" x14ac:dyDescent="0.25">
      <c r="B18" s="29" t="s">
        <v>67</v>
      </c>
      <c r="C18" s="45">
        <v>2937357</v>
      </c>
      <c r="D18" s="45">
        <v>26730487</v>
      </c>
      <c r="E18" s="61">
        <v>13130995</v>
      </c>
      <c r="F18" s="61">
        <v>3517285.7600000002</v>
      </c>
      <c r="G18" s="42">
        <v>1554840.69</v>
      </c>
      <c r="H18" s="26"/>
      <c r="I18" s="27"/>
      <c r="J18" s="27">
        <f t="shared" si="0"/>
        <v>0.11840996740917197</v>
      </c>
      <c r="K18" s="27">
        <f t="shared" si="1"/>
        <v>0</v>
      </c>
      <c r="L18" s="28">
        <f t="shared" si="2"/>
        <v>25175646.309999999</v>
      </c>
    </row>
    <row r="19" spans="2:12" ht="20.100000000000001" customHeight="1" x14ac:dyDescent="0.25">
      <c r="B19" s="29" t="s">
        <v>68</v>
      </c>
      <c r="C19" s="45">
        <v>1087586</v>
      </c>
      <c r="D19" s="45">
        <v>18034576</v>
      </c>
      <c r="E19" s="61">
        <v>16636471</v>
      </c>
      <c r="F19" s="61">
        <v>7006799.9900000012</v>
      </c>
      <c r="G19" s="42">
        <v>3075781.0299999993</v>
      </c>
      <c r="H19" s="26"/>
      <c r="I19" s="27"/>
      <c r="J19" s="27">
        <f t="shared" si="0"/>
        <v>0.18488181958781999</v>
      </c>
      <c r="K19" s="27">
        <f t="shared" si="1"/>
        <v>0</v>
      </c>
      <c r="L19" s="28">
        <f t="shared" si="2"/>
        <v>14958794.970000001</v>
      </c>
    </row>
    <row r="20" spans="2:12" ht="20.100000000000001" customHeight="1" x14ac:dyDescent="0.25">
      <c r="B20" s="29" t="s">
        <v>69</v>
      </c>
      <c r="C20" s="45">
        <v>318520</v>
      </c>
      <c r="D20" s="45">
        <v>19368206</v>
      </c>
      <c r="E20" s="61">
        <v>18439809</v>
      </c>
      <c r="F20" s="61">
        <v>9531250.3899999987</v>
      </c>
      <c r="G20" s="42">
        <v>3595692.8100000005</v>
      </c>
      <c r="H20" s="26"/>
      <c r="I20" s="27"/>
      <c r="J20" s="27">
        <f t="shared" si="0"/>
        <v>0.19499620684791261</v>
      </c>
      <c r="K20" s="27">
        <f t="shared" si="1"/>
        <v>0</v>
      </c>
      <c r="L20" s="28">
        <f t="shared" si="2"/>
        <v>15772513.189999999</v>
      </c>
    </row>
    <row r="21" spans="2:12" ht="20.100000000000001" customHeight="1" x14ac:dyDescent="0.25">
      <c r="B21" s="29" t="s">
        <v>70</v>
      </c>
      <c r="C21" s="45">
        <v>0</v>
      </c>
      <c r="D21" s="45">
        <v>4124784</v>
      </c>
      <c r="E21" s="61">
        <v>3786098</v>
      </c>
      <c r="F21" s="61">
        <v>2397546.84</v>
      </c>
      <c r="G21" s="42">
        <v>650683.13</v>
      </c>
      <c r="H21" s="26"/>
      <c r="I21" s="27"/>
      <c r="J21" s="27">
        <f t="shared" si="0"/>
        <v>0.17186114305546238</v>
      </c>
      <c r="K21" s="27">
        <f t="shared" si="1"/>
        <v>0</v>
      </c>
      <c r="L21" s="28">
        <f t="shared" si="2"/>
        <v>3474100.87</v>
      </c>
    </row>
    <row r="22" spans="2:12" ht="20.100000000000001" customHeight="1" x14ac:dyDescent="0.25">
      <c r="B22" s="29" t="s">
        <v>71</v>
      </c>
      <c r="C22" s="45">
        <v>177676</v>
      </c>
      <c r="D22" s="45">
        <v>5403732</v>
      </c>
      <c r="E22" s="61">
        <v>5038908</v>
      </c>
      <c r="F22" s="61">
        <v>1580396.75</v>
      </c>
      <c r="G22" s="42">
        <v>145419.28</v>
      </c>
      <c r="H22" s="26"/>
      <c r="I22" s="27"/>
      <c r="J22" s="27">
        <f t="shared" si="0"/>
        <v>2.885928459102647E-2</v>
      </c>
      <c r="K22" s="27">
        <f t="shared" si="1"/>
        <v>0</v>
      </c>
      <c r="L22" s="28">
        <f t="shared" si="2"/>
        <v>5258312.72</v>
      </c>
    </row>
    <row r="23" spans="2:12" ht="20.100000000000001" customHeight="1" x14ac:dyDescent="0.25">
      <c r="B23" s="29" t="s">
        <v>72</v>
      </c>
      <c r="C23" s="45">
        <v>435388</v>
      </c>
      <c r="D23" s="45">
        <v>24904491</v>
      </c>
      <c r="E23" s="61">
        <v>22520634</v>
      </c>
      <c r="F23" s="61">
        <v>5393810.4000000004</v>
      </c>
      <c r="G23" s="42">
        <v>3457895.59</v>
      </c>
      <c r="H23" s="26"/>
      <c r="I23" s="27"/>
      <c r="J23" s="27">
        <f t="shared" si="0"/>
        <v>0.15354343887476701</v>
      </c>
      <c r="K23" s="27">
        <f t="shared" si="1"/>
        <v>0</v>
      </c>
      <c r="L23" s="28">
        <f t="shared" si="2"/>
        <v>21446595.41</v>
      </c>
    </row>
    <row r="24" spans="2:12" ht="20.100000000000001" customHeight="1" x14ac:dyDescent="0.25">
      <c r="B24" s="29" t="s">
        <v>73</v>
      </c>
      <c r="C24" s="45">
        <v>2038976</v>
      </c>
      <c r="D24" s="45">
        <v>25862988</v>
      </c>
      <c r="E24" s="61">
        <v>19883619</v>
      </c>
      <c r="F24" s="61">
        <v>8083798.1399999997</v>
      </c>
      <c r="G24" s="42">
        <v>3062378.82</v>
      </c>
      <c r="H24" s="26"/>
      <c r="I24" s="27"/>
      <c r="J24" s="27">
        <f t="shared" si="0"/>
        <v>0.15401516293387033</v>
      </c>
      <c r="K24" s="27">
        <f t="shared" si="1"/>
        <v>0</v>
      </c>
      <c r="L24" s="28">
        <f t="shared" si="2"/>
        <v>22800609.18</v>
      </c>
    </row>
    <row r="25" spans="2:12" ht="20.100000000000001" customHeight="1" x14ac:dyDescent="0.25">
      <c r="B25" s="29" t="s">
        <v>74</v>
      </c>
      <c r="C25" s="45">
        <v>3616277</v>
      </c>
      <c r="D25" s="45">
        <v>29298187</v>
      </c>
      <c r="E25" s="61">
        <v>16518081</v>
      </c>
      <c r="F25" s="61">
        <v>5022564.8299999991</v>
      </c>
      <c r="G25" s="42">
        <v>1489184.83</v>
      </c>
      <c r="H25" s="26"/>
      <c r="I25" s="27"/>
      <c r="J25" s="27">
        <f t="shared" si="0"/>
        <v>9.0154832755693595E-2</v>
      </c>
      <c r="K25" s="27">
        <f t="shared" si="1"/>
        <v>0</v>
      </c>
      <c r="L25" s="28">
        <f t="shared" si="2"/>
        <v>27809002.170000002</v>
      </c>
    </row>
    <row r="26" spans="2:12" ht="20.100000000000001" customHeight="1" x14ac:dyDescent="0.25">
      <c r="B26" s="29" t="s">
        <v>75</v>
      </c>
      <c r="C26" s="45">
        <v>1901691</v>
      </c>
      <c r="D26" s="45">
        <v>23568653</v>
      </c>
      <c r="E26" s="61">
        <v>22726120</v>
      </c>
      <c r="F26" s="61">
        <v>11887440.310000001</v>
      </c>
      <c r="G26" s="42">
        <v>3356699.0699999994</v>
      </c>
      <c r="H26" s="26"/>
      <c r="I26" s="27"/>
      <c r="J26" s="27">
        <f t="shared" si="0"/>
        <v>0.14770225053814726</v>
      </c>
      <c r="K26" s="27">
        <f t="shared" si="1"/>
        <v>0</v>
      </c>
      <c r="L26" s="28">
        <f t="shared" si="2"/>
        <v>20211953.93</v>
      </c>
    </row>
    <row r="27" spans="2:12" ht="20.100000000000001" customHeight="1" x14ac:dyDescent="0.25">
      <c r="B27" s="29" t="s">
        <v>76</v>
      </c>
      <c r="C27" s="45">
        <v>398642</v>
      </c>
      <c r="D27" s="45">
        <v>7103584</v>
      </c>
      <c r="E27" s="61">
        <v>6013277</v>
      </c>
      <c r="F27" s="61">
        <v>519988.19</v>
      </c>
      <c r="G27" s="42">
        <v>223742.72</v>
      </c>
      <c r="H27" s="26"/>
      <c r="I27" s="27"/>
      <c r="J27" s="27">
        <f t="shared" si="0"/>
        <v>3.7208117969619557E-2</v>
      </c>
      <c r="K27" s="27">
        <f t="shared" si="1"/>
        <v>0</v>
      </c>
      <c r="L27" s="28">
        <f t="shared" si="2"/>
        <v>6879841.2800000003</v>
      </c>
    </row>
    <row r="28" spans="2:12" ht="20.100000000000001" customHeight="1" x14ac:dyDescent="0.25">
      <c r="B28" s="29" t="s">
        <v>77</v>
      </c>
      <c r="C28" s="45">
        <v>84979</v>
      </c>
      <c r="D28" s="45">
        <v>5025638</v>
      </c>
      <c r="E28" s="61">
        <v>4496154</v>
      </c>
      <c r="F28" s="61">
        <v>2099096.12</v>
      </c>
      <c r="G28" s="42">
        <v>969251.22</v>
      </c>
      <c r="H28" s="26"/>
      <c r="I28" s="27"/>
      <c r="J28" s="27">
        <f t="shared" si="0"/>
        <v>0.21557340340210765</v>
      </c>
      <c r="K28" s="27">
        <f t="shared" si="1"/>
        <v>0</v>
      </c>
      <c r="L28" s="28">
        <f t="shared" si="2"/>
        <v>4056386.7800000003</v>
      </c>
    </row>
    <row r="29" spans="2:12" ht="20.100000000000001" customHeight="1" x14ac:dyDescent="0.25">
      <c r="B29" s="29" t="s">
        <v>78</v>
      </c>
      <c r="C29" s="45">
        <v>47794</v>
      </c>
      <c r="D29" s="45">
        <v>3398860</v>
      </c>
      <c r="E29" s="61">
        <v>2728118</v>
      </c>
      <c r="F29" s="61">
        <v>673689.72000000009</v>
      </c>
      <c r="G29" s="42">
        <v>312130.53000000003</v>
      </c>
      <c r="H29" s="26"/>
      <c r="I29" s="27"/>
      <c r="J29" s="27">
        <f t="shared" si="0"/>
        <v>0.11441240078325059</v>
      </c>
      <c r="K29" s="27">
        <f t="shared" si="1"/>
        <v>0</v>
      </c>
      <c r="L29" s="28">
        <f t="shared" si="2"/>
        <v>3086729.4699999997</v>
      </c>
    </row>
    <row r="30" spans="2:12" ht="20.100000000000001" customHeight="1" x14ac:dyDescent="0.25">
      <c r="B30" s="29" t="s">
        <v>79</v>
      </c>
      <c r="C30" s="45">
        <v>456053</v>
      </c>
      <c r="D30" s="45">
        <v>4417238</v>
      </c>
      <c r="E30" s="61">
        <v>4417238</v>
      </c>
      <c r="F30" s="61">
        <v>1149916.8999999999</v>
      </c>
      <c r="G30" s="42">
        <v>634738.1</v>
      </c>
      <c r="H30" s="26"/>
      <c r="I30" s="27"/>
      <c r="J30" s="27">
        <f t="shared" si="0"/>
        <v>0.14369569853378966</v>
      </c>
      <c r="K30" s="27">
        <f t="shared" si="1"/>
        <v>0</v>
      </c>
      <c r="L30" s="28">
        <f t="shared" si="2"/>
        <v>3782499.9</v>
      </c>
    </row>
    <row r="31" spans="2:12" ht="20.100000000000001" customHeight="1" x14ac:dyDescent="0.25">
      <c r="B31" s="29" t="s">
        <v>80</v>
      </c>
      <c r="C31" s="45">
        <v>459584</v>
      </c>
      <c r="D31" s="45">
        <v>11267905</v>
      </c>
      <c r="E31" s="61">
        <v>10594521</v>
      </c>
      <c r="F31" s="61">
        <v>4186495.2500000005</v>
      </c>
      <c r="G31" s="42">
        <v>1354507.7</v>
      </c>
      <c r="H31" s="26"/>
      <c r="I31" s="27"/>
      <c r="J31" s="27">
        <f t="shared" si="0"/>
        <v>0.12784982917113477</v>
      </c>
      <c r="K31" s="27">
        <f t="shared" si="1"/>
        <v>0</v>
      </c>
      <c r="L31" s="28">
        <f t="shared" si="2"/>
        <v>9913397.3000000007</v>
      </c>
    </row>
    <row r="32" spans="2:12" ht="20.100000000000001" customHeight="1" x14ac:dyDescent="0.25">
      <c r="B32" s="29" t="s">
        <v>81</v>
      </c>
      <c r="C32" s="45">
        <v>507213</v>
      </c>
      <c r="D32" s="45">
        <v>8824623</v>
      </c>
      <c r="E32" s="61">
        <v>7330847</v>
      </c>
      <c r="F32" s="61">
        <v>1864171.7300000002</v>
      </c>
      <c r="G32" s="42">
        <v>1180513.06</v>
      </c>
      <c r="H32" s="26"/>
      <c r="I32" s="27"/>
      <c r="J32" s="27">
        <f t="shared" si="0"/>
        <v>0.16103365136388742</v>
      </c>
      <c r="K32" s="27">
        <f t="shared" si="1"/>
        <v>0</v>
      </c>
      <c r="L32" s="28">
        <f t="shared" si="2"/>
        <v>7644109.9399999995</v>
      </c>
    </row>
    <row r="33" spans="2:12" ht="20.100000000000001" customHeight="1" x14ac:dyDescent="0.25">
      <c r="B33" s="29" t="s">
        <v>82</v>
      </c>
      <c r="C33" s="45">
        <v>23229</v>
      </c>
      <c r="D33" s="45">
        <v>2745143</v>
      </c>
      <c r="E33" s="61">
        <v>2682217</v>
      </c>
      <c r="F33" s="61">
        <v>815162.2</v>
      </c>
      <c r="G33" s="42">
        <v>252282.5</v>
      </c>
      <c r="H33" s="26"/>
      <c r="I33" s="27"/>
      <c r="J33" s="27">
        <f t="shared" si="0"/>
        <v>9.4057453218736584E-2</v>
      </c>
      <c r="K33" s="27">
        <f t="shared" si="1"/>
        <v>0</v>
      </c>
      <c r="L33" s="28">
        <f t="shared" si="2"/>
        <v>2492860.5</v>
      </c>
    </row>
    <row r="34" spans="2:12" ht="20.100000000000001" customHeight="1" x14ac:dyDescent="0.25">
      <c r="B34" s="29" t="s">
        <v>83</v>
      </c>
      <c r="C34" s="45">
        <v>859434</v>
      </c>
      <c r="D34" s="45">
        <v>8785062</v>
      </c>
      <c r="E34" s="61">
        <v>7674679</v>
      </c>
      <c r="F34" s="61">
        <v>1561545.27</v>
      </c>
      <c r="G34" s="42">
        <v>779666.85</v>
      </c>
      <c r="H34" s="26"/>
      <c r="I34" s="27"/>
      <c r="J34" s="27">
        <f t="shared" si="0"/>
        <v>0.10158950621908747</v>
      </c>
      <c r="K34" s="27">
        <f t="shared" si="1"/>
        <v>0</v>
      </c>
      <c r="L34" s="28">
        <f t="shared" si="2"/>
        <v>8005395.1500000004</v>
      </c>
    </row>
    <row r="35" spans="2:12" ht="20.100000000000001" customHeight="1" x14ac:dyDescent="0.25">
      <c r="B35" s="29" t="s">
        <v>84</v>
      </c>
      <c r="C35" s="45">
        <v>190941</v>
      </c>
      <c r="D35" s="45">
        <v>4102059</v>
      </c>
      <c r="E35" s="61">
        <v>3510509</v>
      </c>
      <c r="F35" s="61">
        <v>1339682.8999999999</v>
      </c>
      <c r="G35" s="42">
        <v>297113.98000000004</v>
      </c>
      <c r="H35" s="26"/>
      <c r="I35" s="27"/>
      <c r="J35" s="27">
        <f t="shared" si="0"/>
        <v>8.4635584184515708E-2</v>
      </c>
      <c r="K35" s="27">
        <f t="shared" si="1"/>
        <v>0</v>
      </c>
      <c r="L35" s="28">
        <f t="shared" si="2"/>
        <v>3804945.02</v>
      </c>
    </row>
    <row r="36" spans="2:12" ht="20.100000000000001" customHeight="1" x14ac:dyDescent="0.25">
      <c r="B36" s="29" t="s">
        <v>85</v>
      </c>
      <c r="C36" s="45">
        <v>21634</v>
      </c>
      <c r="D36" s="45">
        <v>957281</v>
      </c>
      <c r="E36" s="61">
        <v>637190</v>
      </c>
      <c r="F36" s="61">
        <v>137056</v>
      </c>
      <c r="G36" s="42">
        <v>0</v>
      </c>
      <c r="H36" s="26"/>
      <c r="I36" s="27"/>
      <c r="J36" s="27">
        <f t="shared" si="0"/>
        <v>0</v>
      </c>
      <c r="K36" s="27">
        <f t="shared" si="1"/>
        <v>0</v>
      </c>
      <c r="L36" s="28">
        <f t="shared" si="2"/>
        <v>957281</v>
      </c>
    </row>
    <row r="37" spans="2:12" ht="20.100000000000001" customHeight="1" x14ac:dyDescent="0.25">
      <c r="B37" s="29" t="s">
        <v>87</v>
      </c>
      <c r="C37" s="45">
        <v>6594434</v>
      </c>
      <c r="D37" s="45">
        <v>41006137</v>
      </c>
      <c r="E37" s="61">
        <v>34049016</v>
      </c>
      <c r="F37" s="61">
        <v>14873737.4</v>
      </c>
      <c r="G37" s="42">
        <v>6425824.6500000004</v>
      </c>
      <c r="H37" s="26"/>
      <c r="I37" s="27"/>
      <c r="J37" s="27">
        <f t="shared" ref="J37:J39" si="3">IF(ISERROR(+G37/E37)=TRUE,0,++G37/E37)</f>
        <v>0.18872277101928586</v>
      </c>
      <c r="K37" s="27">
        <f t="shared" ref="K37:K39" si="4">IF(ISERROR(+H37/E37)=TRUE,0,++H37/E37)</f>
        <v>0</v>
      </c>
      <c r="L37" s="28">
        <f t="shared" ref="L37:L39" si="5">+D37-G37</f>
        <v>34580312.350000001</v>
      </c>
    </row>
    <row r="38" spans="2:12" ht="20.100000000000001" customHeight="1" x14ac:dyDescent="0.25">
      <c r="B38" s="29" t="s">
        <v>88</v>
      </c>
      <c r="C38" s="45">
        <v>675576</v>
      </c>
      <c r="D38" s="45">
        <v>4480380</v>
      </c>
      <c r="E38" s="61">
        <v>4182023</v>
      </c>
      <c r="F38" s="61">
        <v>380464.69</v>
      </c>
      <c r="G38" s="42">
        <v>285578.59999999998</v>
      </c>
      <c r="H38" s="26"/>
      <c r="I38" s="27"/>
      <c r="J38" s="27">
        <f t="shared" si="3"/>
        <v>6.8287190194793276E-2</v>
      </c>
      <c r="K38" s="27">
        <f t="shared" si="4"/>
        <v>0</v>
      </c>
      <c r="L38" s="28">
        <f t="shared" si="5"/>
        <v>4194801.4000000004</v>
      </c>
    </row>
    <row r="39" spans="2:12" ht="20.100000000000001" customHeight="1" x14ac:dyDescent="0.25">
      <c r="B39" s="29" t="s">
        <v>89</v>
      </c>
      <c r="C39" s="45">
        <v>990050</v>
      </c>
      <c r="D39" s="45">
        <v>23660308</v>
      </c>
      <c r="E39" s="61">
        <v>18803534</v>
      </c>
      <c r="F39" s="61">
        <v>5745880.8100000015</v>
      </c>
      <c r="G39" s="42">
        <v>1546386.2799999998</v>
      </c>
      <c r="H39" s="26"/>
      <c r="I39" s="27"/>
      <c r="J39" s="27">
        <f t="shared" si="3"/>
        <v>8.22391301550017E-2</v>
      </c>
      <c r="K39" s="27">
        <f t="shared" si="4"/>
        <v>0</v>
      </c>
      <c r="L39" s="28">
        <f t="shared" si="5"/>
        <v>22113921.719999999</v>
      </c>
    </row>
    <row r="40" spans="2:12" ht="20.100000000000001" customHeight="1" x14ac:dyDescent="0.25">
      <c r="B40" s="29" t="s">
        <v>90</v>
      </c>
      <c r="C40" s="45">
        <v>515951</v>
      </c>
      <c r="D40" s="45">
        <v>39578439</v>
      </c>
      <c r="E40" s="61">
        <v>25683651</v>
      </c>
      <c r="F40" s="61">
        <v>3453870.99</v>
      </c>
      <c r="G40" s="42">
        <v>1484655.88</v>
      </c>
      <c r="H40" s="26"/>
      <c r="I40" s="27"/>
      <c r="J40" s="27">
        <f t="shared" si="0"/>
        <v>5.7805484119060793E-2</v>
      </c>
      <c r="K40" s="27">
        <f t="shared" si="1"/>
        <v>0</v>
      </c>
      <c r="L40" s="28">
        <f t="shared" si="2"/>
        <v>38093783.119999997</v>
      </c>
    </row>
    <row r="41" spans="2:12" ht="20.100000000000001" customHeight="1" x14ac:dyDescent="0.25">
      <c r="B41" s="29" t="s">
        <v>91</v>
      </c>
      <c r="C41" s="45">
        <v>717317</v>
      </c>
      <c r="D41" s="45">
        <v>37456982</v>
      </c>
      <c r="E41" s="61">
        <v>26563282</v>
      </c>
      <c r="F41" s="61">
        <v>3900969.4</v>
      </c>
      <c r="G41" s="42">
        <v>1475361.98</v>
      </c>
      <c r="H41" s="26"/>
      <c r="I41" s="27"/>
      <c r="J41" s="27">
        <f t="shared" si="0"/>
        <v>5.5541404108121882E-2</v>
      </c>
      <c r="K41" s="27">
        <f t="shared" si="1"/>
        <v>0</v>
      </c>
      <c r="L41" s="28">
        <f t="shared" si="2"/>
        <v>35981620.020000003</v>
      </c>
    </row>
    <row r="42" spans="2:12" ht="20.100000000000001" customHeight="1" x14ac:dyDescent="0.25">
      <c r="B42" s="29" t="s">
        <v>92</v>
      </c>
      <c r="C42" s="45">
        <v>1835450</v>
      </c>
      <c r="D42" s="45">
        <v>30563198</v>
      </c>
      <c r="E42" s="61">
        <v>19848815</v>
      </c>
      <c r="F42" s="61">
        <v>7098480.9699999997</v>
      </c>
      <c r="G42" s="42">
        <v>697375.02</v>
      </c>
      <c r="H42" s="26"/>
      <c r="I42" s="27"/>
      <c r="J42" s="27">
        <f t="shared" si="0"/>
        <v>3.5134340261622675E-2</v>
      </c>
      <c r="K42" s="27">
        <f t="shared" si="1"/>
        <v>0</v>
      </c>
      <c r="L42" s="28">
        <f t="shared" si="2"/>
        <v>29865822.98</v>
      </c>
    </row>
    <row r="43" spans="2:12" ht="20.100000000000001" customHeight="1" x14ac:dyDescent="0.25">
      <c r="B43" s="29" t="s">
        <v>93</v>
      </c>
      <c r="C43" s="45">
        <v>2218589</v>
      </c>
      <c r="D43" s="45">
        <v>22535633</v>
      </c>
      <c r="E43" s="61">
        <v>10224388</v>
      </c>
      <c r="F43" s="61">
        <v>5279385.0599999996</v>
      </c>
      <c r="G43" s="42">
        <v>572077</v>
      </c>
      <c r="H43" s="26"/>
      <c r="I43" s="27"/>
      <c r="J43" s="27">
        <f t="shared" si="0"/>
        <v>5.5952199779585828E-2</v>
      </c>
      <c r="K43" s="27">
        <f t="shared" si="1"/>
        <v>0</v>
      </c>
      <c r="L43" s="28">
        <f t="shared" si="2"/>
        <v>21963556</v>
      </c>
    </row>
    <row r="44" spans="2:12" ht="20.100000000000001" customHeight="1" x14ac:dyDescent="0.25">
      <c r="B44" s="29" t="s">
        <v>94</v>
      </c>
      <c r="C44" s="45">
        <v>0</v>
      </c>
      <c r="D44" s="45">
        <v>11081432</v>
      </c>
      <c r="E44" s="61">
        <v>3220408</v>
      </c>
      <c r="F44" s="61">
        <v>1107547.25</v>
      </c>
      <c r="G44" s="42">
        <v>96836</v>
      </c>
      <c r="H44" s="26"/>
      <c r="I44" s="27"/>
      <c r="J44" s="27">
        <f t="shared" si="0"/>
        <v>3.0069481879314672E-2</v>
      </c>
      <c r="K44" s="27">
        <f t="shared" si="1"/>
        <v>0</v>
      </c>
      <c r="L44" s="28">
        <f t="shared" si="2"/>
        <v>10984596</v>
      </c>
    </row>
    <row r="45" spans="2:12" ht="23.25" customHeight="1" x14ac:dyDescent="0.25">
      <c r="B45" s="52" t="s">
        <v>4</v>
      </c>
      <c r="C45" s="65">
        <f>SUM(C13:C44)</f>
        <v>36407768</v>
      </c>
      <c r="D45" s="65">
        <f t="shared" ref="D45:G45" si="6">SUM(D13:D44)</f>
        <v>471573382</v>
      </c>
      <c r="E45" s="65">
        <f t="shared" si="6"/>
        <v>352815372</v>
      </c>
      <c r="F45" s="65">
        <f t="shared" si="6"/>
        <v>117894834.95000002</v>
      </c>
      <c r="G45" s="65">
        <f t="shared" si="6"/>
        <v>42935025.510000005</v>
      </c>
      <c r="H45" s="53">
        <f t="shared" ref="H45" si="7">SUM(H13:H44)</f>
        <v>0</v>
      </c>
      <c r="I45" s="54">
        <f>IF(ISERROR(+#REF!/E45)=TRUE,0,++#REF!/E45)</f>
        <v>0</v>
      </c>
      <c r="J45" s="54">
        <f>IF(ISERROR(+G45/E45)=TRUE,0,++G45/E45)</f>
        <v>0.12169261579112831</v>
      </c>
      <c r="K45" s="54">
        <f>IF(ISERROR(+H45/E45)=TRUE,0,++H45/E45)</f>
        <v>0</v>
      </c>
      <c r="L45" s="55">
        <f>SUM(L13:L44)</f>
        <v>428638356.49000001</v>
      </c>
    </row>
    <row r="46" spans="2:12" x14ac:dyDescent="0.2">
      <c r="B46" s="11" t="s">
        <v>61</v>
      </c>
    </row>
    <row r="49" spans="2:11" s="22" customFormat="1" x14ac:dyDescent="0.25">
      <c r="K49" s="23"/>
    </row>
    <row r="50" spans="2:11" s="22" customFormat="1" x14ac:dyDescent="0.25">
      <c r="C50" s="22">
        <v>1000000</v>
      </c>
      <c r="K50" s="23"/>
    </row>
    <row r="51" spans="2:11" s="22" customFormat="1" ht="30" x14ac:dyDescent="0.25">
      <c r="B51" s="30" t="s">
        <v>55</v>
      </c>
      <c r="C51" s="30" t="s">
        <v>3</v>
      </c>
      <c r="D51" s="30" t="s">
        <v>2</v>
      </c>
      <c r="E51" s="31" t="s">
        <v>18</v>
      </c>
      <c r="F51" s="31" t="s">
        <v>19</v>
      </c>
      <c r="G51" s="31" t="str">
        <f>MID(G11,1,25)</f>
        <v>DEVENGADO
AL MES DE MARZO</v>
      </c>
      <c r="K51" s="23"/>
    </row>
    <row r="52" spans="2:11" s="22" customFormat="1" x14ac:dyDescent="0.25">
      <c r="B52" s="22" t="s">
        <v>56</v>
      </c>
      <c r="C52" s="66">
        <f>+C45/$C$50</f>
        <v>36.407767999999997</v>
      </c>
      <c r="D52" s="40">
        <f>+D45/$C$50</f>
        <v>471.57338199999998</v>
      </c>
      <c r="E52" s="40">
        <f>+E45/$C$50</f>
        <v>352.81537200000002</v>
      </c>
      <c r="F52" s="40">
        <f>+F45/$C$50</f>
        <v>117.89483495000002</v>
      </c>
      <c r="G52" s="40">
        <f>+G45/$C$50</f>
        <v>42.935025510000003</v>
      </c>
      <c r="H52" s="22">
        <v>1373981</v>
      </c>
      <c r="K52" s="23"/>
    </row>
    <row r="53" spans="2:11" s="22" customFormat="1" x14ac:dyDescent="0.25">
      <c r="C53" s="40"/>
      <c r="D53" s="40"/>
      <c r="E53" s="40"/>
      <c r="F53" s="40"/>
      <c r="G53" s="40"/>
      <c r="H53" s="22">
        <v>5072</v>
      </c>
      <c r="K53" s="23"/>
    </row>
    <row r="54" spans="2:11" s="22" customFormat="1" x14ac:dyDescent="0.25">
      <c r="C54" s="40"/>
      <c r="D54" s="40"/>
      <c r="E54" s="40"/>
      <c r="F54" s="40"/>
      <c r="G54" s="40"/>
      <c r="H54" s="22">
        <v>3078714.9799999995</v>
      </c>
      <c r="K54" s="23"/>
    </row>
    <row r="55" spans="2:11" s="22" customFormat="1" x14ac:dyDescent="0.25">
      <c r="C55" s="40"/>
      <c r="D55" s="40"/>
      <c r="E55" s="40"/>
      <c r="F55" s="40"/>
      <c r="G55" s="40"/>
      <c r="H55" s="22">
        <v>0</v>
      </c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  <pageSetUpPr fitToPage="1"/>
  </sheetPr>
  <dimension ref="A1:M31"/>
  <sheetViews>
    <sheetView showGridLines="0" zoomScaleNormal="100" workbookViewId="0">
      <selection activeCell="B18" sqref="B18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ht="15" customHeigh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48" customFormat="1" ht="15" customHeight="1" x14ac:dyDescent="0.25">
      <c r="A3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13" s="48" customFormat="1" ht="15" customHeight="1" x14ac:dyDescent="0.25">
      <c r="A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95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58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46.5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17" t="s">
        <v>51</v>
      </c>
      <c r="C13" s="18">
        <v>0</v>
      </c>
      <c r="D13" s="18">
        <v>470986</v>
      </c>
      <c r="E13" s="76">
        <v>0</v>
      </c>
      <c r="F13" s="73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470986</v>
      </c>
    </row>
    <row r="14" spans="1:13" ht="20.100000000000001" customHeight="1" x14ac:dyDescent="0.25">
      <c r="B14" s="16" t="s">
        <v>52</v>
      </c>
      <c r="C14" s="19">
        <v>0</v>
      </c>
      <c r="D14" s="19">
        <v>240778</v>
      </c>
      <c r="E14" s="59">
        <v>0</v>
      </c>
      <c r="F14" s="59">
        <v>0</v>
      </c>
      <c r="G14" s="9">
        <v>0</v>
      </c>
      <c r="H14" s="9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5">
        <f>+D14-G14</f>
        <v>240778</v>
      </c>
    </row>
    <row r="15" spans="1:13" ht="20.100000000000001" customHeight="1" x14ac:dyDescent="0.25">
      <c r="B15" s="16" t="s">
        <v>53</v>
      </c>
      <c r="C15" s="19">
        <v>0</v>
      </c>
      <c r="D15" s="19">
        <v>378402</v>
      </c>
      <c r="E15" s="59">
        <v>0</v>
      </c>
      <c r="F15" s="59">
        <v>0</v>
      </c>
      <c r="G15" s="9">
        <v>0</v>
      </c>
      <c r="H15" s="9"/>
      <c r="I15" s="13">
        <f>IF(ISERROR(+#REF!/E15)=TRUE,0,++#REF!/E15)</f>
        <v>0</v>
      </c>
      <c r="J15" s="13">
        <f>IF(ISERROR(+G15/E15)=TRUE,0,++G15/E15)</f>
        <v>0</v>
      </c>
      <c r="K15" s="13">
        <f>IF(ISERROR(+H15/E15)=TRUE,0,++H15/E15)</f>
        <v>0</v>
      </c>
      <c r="L15" s="15">
        <f>+D15-G15</f>
        <v>378402</v>
      </c>
    </row>
    <row r="16" spans="1:13" ht="20.100000000000001" customHeight="1" x14ac:dyDescent="0.25">
      <c r="B16" s="68" t="s">
        <v>54</v>
      </c>
      <c r="C16" s="69">
        <v>0</v>
      </c>
      <c r="D16" s="69">
        <v>167138</v>
      </c>
      <c r="E16" s="74">
        <v>0</v>
      </c>
      <c r="F16" s="74">
        <v>0</v>
      </c>
      <c r="G16" s="70">
        <v>0</v>
      </c>
      <c r="H16" s="70"/>
      <c r="I16" s="71">
        <f>IF(ISERROR(+#REF!/E16)=TRUE,0,++#REF!/E16)</f>
        <v>0</v>
      </c>
      <c r="J16" s="71">
        <f>IF(ISERROR(+G16/E16)=TRUE,0,++G16/E16)</f>
        <v>0</v>
      </c>
      <c r="K16" s="71">
        <f>IF(ISERROR(+H16/E16)=TRUE,0,++H16/E16)</f>
        <v>0</v>
      </c>
      <c r="L16" s="72">
        <f>+D16-G16</f>
        <v>167138</v>
      </c>
    </row>
    <row r="17" spans="2:12" ht="23.25" customHeight="1" x14ac:dyDescent="0.25">
      <c r="B17" s="52" t="s">
        <v>4</v>
      </c>
      <c r="C17" s="65">
        <f t="shared" ref="C17:H17" si="0">SUM(C13:C16)</f>
        <v>0</v>
      </c>
      <c r="D17" s="65">
        <f t="shared" si="0"/>
        <v>1257304</v>
      </c>
      <c r="E17" s="65">
        <f t="shared" si="0"/>
        <v>0</v>
      </c>
      <c r="F17" s="65">
        <f t="shared" si="0"/>
        <v>0</v>
      </c>
      <c r="G17" s="65">
        <f t="shared" si="0"/>
        <v>0</v>
      </c>
      <c r="H17" s="53">
        <f t="shared" si="0"/>
        <v>0</v>
      </c>
      <c r="I17" s="54">
        <f>IF(ISERROR(+#REF!/E17)=TRUE,0,++#REF!/E17)</f>
        <v>0</v>
      </c>
      <c r="J17" s="54">
        <f>IF(ISERROR(+G17/E17)=TRUE,0,++G17/E17)</f>
        <v>0</v>
      </c>
      <c r="K17" s="54">
        <f>IF(ISERROR(+H17/E17)=TRUE,0,++H17/E17)</f>
        <v>0</v>
      </c>
      <c r="L17" s="55">
        <f>SUM(L13:L16)</f>
        <v>1257304</v>
      </c>
    </row>
    <row r="18" spans="2:12" x14ac:dyDescent="0.2">
      <c r="B18" s="11" t="s">
        <v>61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30" x14ac:dyDescent="0.25">
      <c r="B23" s="30" t="s">
        <v>55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AL MES DE MARZO</v>
      </c>
      <c r="K23" s="23"/>
    </row>
    <row r="24" spans="2:12" s="22" customFormat="1" x14ac:dyDescent="0.25">
      <c r="B24" s="22" t="s">
        <v>56</v>
      </c>
      <c r="C24" s="66">
        <f>+C17/$C$22</f>
        <v>0</v>
      </c>
      <c r="D24" s="40">
        <f>+D17/$C$22</f>
        <v>1.257304</v>
      </c>
      <c r="E24" s="40">
        <f>+E17/$C$22</f>
        <v>0</v>
      </c>
      <c r="F24" s="40">
        <f>+F17/$C$22</f>
        <v>0</v>
      </c>
      <c r="G24" s="40">
        <f>+G17/$C$22</f>
        <v>0</v>
      </c>
      <c r="H24" s="22">
        <v>1373981</v>
      </c>
      <c r="K24" s="23"/>
    </row>
    <row r="25" spans="2:12" s="22" customFormat="1" x14ac:dyDescent="0.25">
      <c r="C25" s="40"/>
      <c r="D25" s="40"/>
      <c r="E25" s="40"/>
      <c r="F25" s="40"/>
      <c r="G25" s="40"/>
      <c r="H25" s="22">
        <v>5072</v>
      </c>
      <c r="K25" s="23"/>
    </row>
    <row r="26" spans="2:12" s="22" customFormat="1" x14ac:dyDescent="0.25">
      <c r="C26" s="40"/>
      <c r="D26" s="40"/>
      <c r="E26" s="40"/>
      <c r="F26" s="40"/>
      <c r="G26" s="40"/>
      <c r="H26" s="22">
        <v>3078714.9799999995</v>
      </c>
      <c r="K26" s="23"/>
    </row>
    <row r="27" spans="2:12" s="22" customFormat="1" x14ac:dyDescent="0.25">
      <c r="C27" s="40"/>
      <c r="D27" s="40"/>
      <c r="E27" s="40"/>
      <c r="F27" s="40"/>
      <c r="G27" s="40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admin</cp:lastModifiedBy>
  <cp:lastPrinted>2014-05-15T17:44:28Z</cp:lastPrinted>
  <dcterms:created xsi:type="dcterms:W3CDTF">2011-03-09T14:32:28Z</dcterms:created>
  <dcterms:modified xsi:type="dcterms:W3CDTF">2021-04-19T18:30:40Z</dcterms:modified>
</cp:coreProperties>
</file>