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ño 2021\5.- Informacion Portal MINSA - Transparencia\PCA - 2021\4. Abril - 2021 - F\"/>
    </mc:Choice>
  </mc:AlternateContent>
  <bookViews>
    <workbookView xWindow="0" yWindow="0" windowWidth="28800" windowHeight="12300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RO!$B$11:$L$45</definedName>
    <definedName name="_xlnm.Print_Area" localSheetId="3">DYT!$B$2:$L$48</definedName>
    <definedName name="_xlnm.Print_Area" localSheetId="4">RD!$B$2:$L$19</definedName>
    <definedName name="_xlnm.Print_Area" localSheetId="1">RDR!$B$2:$L$48</definedName>
    <definedName name="_xlnm.Print_Area" localSheetId="0">RO!$B$2:$L$48</definedName>
    <definedName name="_xlnm.Print_Area" localSheetId="2">ROOC!$B$2:$L$47</definedName>
  </definedNames>
  <calcPr calcId="152511"/>
</workbook>
</file>

<file path=xl/calcChain.xml><?xml version="1.0" encoding="utf-8"?>
<calcChain xmlns="http://schemas.openxmlformats.org/spreadsheetml/2006/main">
  <c r="L44" i="6" l="1"/>
  <c r="K44" i="6"/>
  <c r="J44" i="6"/>
  <c r="L43" i="6"/>
  <c r="K43" i="6"/>
  <c r="J43" i="6"/>
  <c r="L44" i="5"/>
  <c r="K44" i="5"/>
  <c r="J44" i="5"/>
  <c r="L43" i="5"/>
  <c r="K43" i="5"/>
  <c r="J43" i="5"/>
  <c r="L42" i="5"/>
  <c r="K42" i="5"/>
  <c r="J42" i="5"/>
  <c r="L41" i="5"/>
  <c r="K41" i="5"/>
  <c r="J41" i="5"/>
  <c r="L40" i="5"/>
  <c r="K40" i="5"/>
  <c r="J40" i="5"/>
  <c r="L39" i="5"/>
  <c r="K39" i="5"/>
  <c r="J39" i="5"/>
  <c r="L38" i="5"/>
  <c r="K38" i="5"/>
  <c r="J38" i="5"/>
  <c r="L37" i="5"/>
  <c r="K37" i="5"/>
  <c r="J37" i="5"/>
  <c r="L36" i="5"/>
  <c r="K36" i="5"/>
  <c r="J36" i="5"/>
  <c r="L35" i="5"/>
  <c r="K35" i="5"/>
  <c r="J35" i="5"/>
  <c r="L34" i="5"/>
  <c r="K34" i="5"/>
  <c r="J34" i="5"/>
  <c r="L33" i="5"/>
  <c r="K33" i="5"/>
  <c r="J33" i="5"/>
  <c r="L32" i="5"/>
  <c r="K32" i="5"/>
  <c r="J32" i="5"/>
  <c r="L31" i="5"/>
  <c r="K31" i="5"/>
  <c r="J31" i="5"/>
  <c r="L30" i="5"/>
  <c r="K30" i="5"/>
  <c r="J30" i="5"/>
  <c r="L29" i="5"/>
  <c r="K29" i="5"/>
  <c r="J29" i="5"/>
  <c r="L28" i="5"/>
  <c r="K28" i="5"/>
  <c r="J28" i="5"/>
  <c r="L27" i="5"/>
  <c r="K27" i="5"/>
  <c r="J27" i="5"/>
  <c r="L26" i="5"/>
  <c r="K26" i="5"/>
  <c r="J26" i="5"/>
  <c r="L25" i="5"/>
  <c r="K25" i="5"/>
  <c r="J25" i="5"/>
  <c r="L24" i="5"/>
  <c r="K24" i="5"/>
  <c r="J24" i="5"/>
  <c r="L23" i="5"/>
  <c r="K23" i="5"/>
  <c r="J23" i="5"/>
  <c r="L22" i="5"/>
  <c r="K22" i="5"/>
  <c r="J22" i="5"/>
  <c r="L21" i="5"/>
  <c r="K21" i="5"/>
  <c r="J21" i="5"/>
  <c r="L20" i="5"/>
  <c r="K20" i="5"/>
  <c r="J20" i="5"/>
  <c r="L19" i="5"/>
  <c r="K19" i="5"/>
  <c r="J19" i="5"/>
  <c r="L18" i="5"/>
  <c r="K18" i="5"/>
  <c r="J18" i="5"/>
  <c r="L17" i="5"/>
  <c r="K17" i="5"/>
  <c r="J17" i="5"/>
  <c r="L16" i="5"/>
  <c r="K16" i="5"/>
  <c r="J16" i="5"/>
  <c r="L15" i="5"/>
  <c r="K15" i="5"/>
  <c r="J15" i="5"/>
  <c r="L14" i="5"/>
  <c r="K14" i="5"/>
  <c r="J14" i="5"/>
  <c r="L44" i="4"/>
  <c r="K44" i="4"/>
  <c r="J44" i="4"/>
  <c r="C46" i="4"/>
  <c r="D46" i="4"/>
  <c r="L44" i="1" l="1"/>
  <c r="K44" i="1"/>
  <c r="J44" i="1"/>
  <c r="E46" i="1" l="1"/>
  <c r="C46" i="6" l="1"/>
  <c r="D46" i="6"/>
  <c r="J37" i="6" l="1"/>
  <c r="G23" i="7" l="1"/>
  <c r="G52" i="6"/>
  <c r="G51" i="5"/>
  <c r="G52" i="4"/>
  <c r="G52" i="1"/>
  <c r="K36" i="6" l="1"/>
  <c r="J36" i="6" l="1"/>
  <c r="L36" i="6"/>
  <c r="L39" i="6" l="1"/>
  <c r="K39" i="6"/>
  <c r="J39" i="6"/>
  <c r="L38" i="6"/>
  <c r="K38" i="6"/>
  <c r="J38" i="6"/>
  <c r="L37" i="6"/>
  <c r="K37" i="6"/>
  <c r="C53" i="6"/>
  <c r="D53" i="6"/>
  <c r="G45" i="5" l="1"/>
  <c r="G52" i="5" s="1"/>
  <c r="F45" i="5"/>
  <c r="F52" i="5" s="1"/>
  <c r="E45" i="5"/>
  <c r="E52" i="5" s="1"/>
  <c r="D45" i="5"/>
  <c r="D52" i="5" s="1"/>
  <c r="C45" i="5"/>
  <c r="C52" i="5" s="1"/>
  <c r="G46" i="6" l="1"/>
  <c r="G53" i="6" s="1"/>
  <c r="F46" i="6"/>
  <c r="F53" i="6" s="1"/>
  <c r="E46" i="6"/>
  <c r="E53" i="6" s="1"/>
  <c r="L45" i="6" l="1"/>
  <c r="K45" i="6"/>
  <c r="J45" i="6"/>
  <c r="L42" i="6"/>
  <c r="K42" i="6"/>
  <c r="J42" i="6"/>
  <c r="L41" i="6"/>
  <c r="K41" i="6"/>
  <c r="J41" i="6"/>
  <c r="L40" i="6"/>
  <c r="K40" i="6"/>
  <c r="J40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L45" i="4" l="1"/>
  <c r="K45" i="4"/>
  <c r="J45" i="4"/>
  <c r="L43" i="4"/>
  <c r="K43" i="4"/>
  <c r="J43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K45" i="1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5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J18" i="1" l="1"/>
  <c r="J26" i="1"/>
  <c r="J34" i="1"/>
  <c r="J42" i="1"/>
  <c r="K22" i="1"/>
  <c r="K31" i="1"/>
  <c r="J38" i="1"/>
  <c r="J30" i="1"/>
  <c r="K15" i="1"/>
  <c r="K37" i="1"/>
  <c r="J20" i="1"/>
  <c r="J28" i="1"/>
  <c r="J36" i="1"/>
  <c r="J45" i="1"/>
  <c r="C46" i="1"/>
  <c r="C53" i="1" s="1"/>
  <c r="D46" i="1"/>
  <c r="D53" i="1" s="1"/>
  <c r="C53" i="4" l="1"/>
  <c r="G46" i="4" l="1"/>
  <c r="G53" i="4" s="1"/>
  <c r="F46" i="4"/>
  <c r="F53" i="4" s="1"/>
  <c r="D53" i="4"/>
  <c r="G17" i="7"/>
  <c r="G24" i="7" s="1"/>
  <c r="F17" i="7"/>
  <c r="F24" i="7" s="1"/>
  <c r="E17" i="7"/>
  <c r="E24" i="7" s="1"/>
  <c r="D17" i="7"/>
  <c r="D24" i="7" s="1"/>
  <c r="G46" i="1"/>
  <c r="G53" i="1" s="1"/>
  <c r="F46" i="1"/>
  <c r="F53" i="1" s="1"/>
  <c r="C17" i="7"/>
  <c r="C24" i="7" s="1"/>
  <c r="L16" i="7" l="1"/>
  <c r="L15" i="7"/>
  <c r="L14" i="7"/>
  <c r="L13" i="4"/>
  <c r="L13" i="6"/>
  <c r="L13" i="5"/>
  <c r="L13" i="7"/>
  <c r="L13" i="1"/>
  <c r="E46" i="4"/>
  <c r="E53" i="4" s="1"/>
  <c r="E53" i="1" l="1"/>
  <c r="H17" i="7" l="1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6" i="1"/>
  <c r="I13" i="1"/>
  <c r="H46" i="6"/>
  <c r="K13" i="6"/>
  <c r="J13" i="6"/>
  <c r="I13" i="6"/>
  <c r="H45" i="5"/>
  <c r="K13" i="5"/>
  <c r="J13" i="5"/>
  <c r="I13" i="5"/>
  <c r="H46" i="4"/>
  <c r="I14" i="4"/>
  <c r="K13" i="4"/>
  <c r="J13" i="4"/>
  <c r="I13" i="4"/>
  <c r="K13" i="1"/>
  <c r="J13" i="1"/>
  <c r="L45" i="5" l="1"/>
  <c r="L46" i="6"/>
  <c r="L46" i="4"/>
  <c r="L46" i="1"/>
  <c r="I17" i="7"/>
  <c r="K17" i="7"/>
  <c r="J17" i="7"/>
  <c r="J46" i="6"/>
  <c r="I46" i="6"/>
  <c r="K46" i="6"/>
  <c r="I45" i="5"/>
  <c r="K45" i="5"/>
  <c r="J45" i="5"/>
  <c r="I46" i="4"/>
  <c r="K46" i="4"/>
  <c r="J46" i="4"/>
  <c r="K46" i="1"/>
  <c r="I46" i="1" l="1"/>
  <c r="J46" i="1"/>
</calcChain>
</file>

<file path=xl/sharedStrings.xml><?xml version="1.0" encoding="utf-8"?>
<sst xmlns="http://schemas.openxmlformats.org/spreadsheetml/2006/main" count="261" uniqueCount="96">
  <si>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</si>
  <si>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</si>
  <si>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</si>
  <si>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</si>
  <si>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</si>
  <si>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</si>
  <si>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</si>
  <si>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</si>
  <si>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</si>
  <si>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</si>
  <si>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</si>
  <si>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</si>
  <si>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</si>
  <si>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</si>
  <si>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</si>
  <si>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</si>
  <si>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</si>
  <si>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</si>
  <si>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</si>
  <si>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</si>
  <si>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</si>
  <si>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</si>
  <si>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</si>
  <si>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001  ADMINISTRACION CENTRAL - MINSA</t>
  </si>
  <si>
    <t>005  INSTITUTO NACIONAL DE SALUD MENTAL</t>
  </si>
  <si>
    <t>007  INSTITUTO NACIONAL DE CIENCIAS NEUROLOGICAS</t>
  </si>
  <si>
    <t>008  INSTITUTO NACIONAL DE OFTALMOLOGIA</t>
  </si>
  <si>
    <t>009  INSTITUTO NACIONAL DE REHABILITACION</t>
  </si>
  <si>
    <t>010  INSTITUTO NACIONAL DE SALUD DEL NIÑO</t>
  </si>
  <si>
    <t>011  INSTITUTO NACIONAL MATERNO PERINATAL</t>
  </si>
  <si>
    <t>016  HOSPITAL NACIONAL HIPOLITO UNANUE</t>
  </si>
  <si>
    <t>017  HOSPITAL HERMILIO VALDIZAN</t>
  </si>
  <si>
    <t>020  HOSPITAL SERGIO BERNALES</t>
  </si>
  <si>
    <t>021  HOSPITAL CAYETANO HEREDIA</t>
  </si>
  <si>
    <t>025  HOSPITAL DE APOYO DEPARTAMENTAL MARIA AUXILIADORA</t>
  </si>
  <si>
    <t>027  HOSPITAL NACIONAL ARZOBISPO LOAYZA</t>
  </si>
  <si>
    <t>028  HOSPITAL NACIONAL DOS DE MAYO</t>
  </si>
  <si>
    <t>029  HOSPITAL DE APOYO SANTA ROSA</t>
  </si>
  <si>
    <t>030  HOSPITAL DE EMERGENCIAS CASIMIRO ULLOA</t>
  </si>
  <si>
    <t>031  HOSPITAL DE EMERGENCIAS PEDIATRICAS</t>
  </si>
  <si>
    <t>032  HOSPITAL NACIONAL VICTOR LARCO HERRERA</t>
  </si>
  <si>
    <t>033  HOSPITAL NACIONAL DOCENTE MADRE NIÑO - SAN BARTOLOME</t>
  </si>
  <si>
    <t>036  HOSPITAL CARLOS LANFRANCO LA HOZ</t>
  </si>
  <si>
    <t>042  HOSPITAL "JOSE AGURTO TELLO DE CHOSICA"</t>
  </si>
  <si>
    <t>049  HOSPITAL SAN JUAN DE LURIGANCHO</t>
  </si>
  <si>
    <t>050  HOSPITAL VITARTE</t>
  </si>
  <si>
    <t>124  CENTRO NACIONAL DE ABASTECIMIENTOS DE RECURSOS ESTRATEGICOS DE SALUD</t>
  </si>
  <si>
    <t>125  PROGRAMA NACIONAL DE INVERSIONES EN SALUD</t>
  </si>
  <si>
    <t>139  INSTITUTO NACIONAL DE SALUD DEL NIÑO - SAN BORJA</t>
  </si>
  <si>
    <t>140  HOSPITAL DE HUAYCAN</t>
  </si>
  <si>
    <t>142  HOSPITAL DE EMERGENCIAS VILLA EL SALVADOR</t>
  </si>
  <si>
    <t>143  DIRECCION DE REDES INTEGRADAS DE SALUD LIMA CENTRO</t>
  </si>
  <si>
    <t>144  DIRECCION DE REDES INTEGRADAS DE SALUD LIMA NORTE</t>
  </si>
  <si>
    <t>145  DIRECCION DE REDES INTEGRADAS DE SALUD LIMA SUR</t>
  </si>
  <si>
    <t>146  DIRECCION DE REDES INTEGRADAS DE SALUD LIMA ESTE</t>
  </si>
  <si>
    <t>PLIEGO</t>
  </si>
  <si>
    <t>011 MINISTERIO DE SALUD</t>
  </si>
  <si>
    <t>COMP ANUAL</t>
  </si>
  <si>
    <t>148  HOSPITAL EMERGENCIA ATE VITARTE</t>
  </si>
  <si>
    <t>DEVENGADO
AL MES DE ABRIL
(4)</t>
  </si>
  <si>
    <t>EJECUCION PRESUPUESTAL MENSUALIZADA DE GASTOS 
AL MES DE ABRIL 2021</t>
  </si>
  <si>
    <t>EJECUCION PRESUPUESTAL MENSUALIZADA DE GASTOS 
AL MES DE ABRIL - 2021</t>
  </si>
  <si>
    <t>Fuente: SIAF, Consulta Amigable y Base de Datos al 30 de Abril del 2021</t>
  </si>
  <si>
    <t>001. ADMINISTRACION CENTRAL - MINSA</t>
  </si>
  <si>
    <t>005. INSTITUTO NACIONAL DE SALUD MENTAL</t>
  </si>
  <si>
    <t>007. INSTITUTO NACIONAL DE CIENCIAS NEUROLOGICAS</t>
  </si>
  <si>
    <t>008. INSTITUTO NACIONAL DE OFTALMOLOGIA</t>
  </si>
  <si>
    <t>009. INSTITUTO NACIONAL DE REHABILITACION</t>
  </si>
  <si>
    <t>010. INSTITUTO NACIONAL DE SALUD DEL NIÑO</t>
  </si>
  <si>
    <t>011. INSTITUTO NACIONAL MATERNO PERINATAL</t>
  </si>
  <si>
    <t>016. HOSPITAL NACIONAL HIPOLITO UNANUE</t>
  </si>
  <si>
    <t>017. HOSPITAL HERMILIO VALDIZAN</t>
  </si>
  <si>
    <t>020. HOSPITAL SERGIO BERNALES</t>
  </si>
  <si>
    <t>021. HOSPITAL CAYETANO HEREDIA</t>
  </si>
  <si>
    <t>025. HOSPITAL DE APOYO DEPARTAMENTAL MARIA AUXILIADORA</t>
  </si>
  <si>
    <t>027. HOSPITAL NACIONAL ARZOBISPO LOAYZA</t>
  </si>
  <si>
    <t>028. HOSPITAL NACIONAL DOS DE MAYO</t>
  </si>
  <si>
    <t>029. HOSPITAL DE APOYO SANTA ROSA</t>
  </si>
  <si>
    <t>030. HOSPITAL DE EMERGENCIAS CASIMIRO ULLOA</t>
  </si>
  <si>
    <t>031. HOSPITAL DE EMERGENCIAS PEDIATRICAS</t>
  </si>
  <si>
    <t>032. HOSPITAL NACIONAL VICTOR LARCO HERRERA</t>
  </si>
  <si>
    <t>033. HOSPITAL NACIONAL DOCENTE MADRE NIÑO - SAN BARTOLOME</t>
  </si>
  <si>
    <t>036. HOSPITAL CARLOS LANFRANCO LA HOZ</t>
  </si>
  <si>
    <t>042. HOSPITAL "JOSE AGURTO TELLO DE CHOSICA"</t>
  </si>
  <si>
    <t>049. HOSPITAL SAN JUAN DE LURIGANCHO</t>
  </si>
  <si>
    <t>050. HOSPITAL VITARTE</t>
  </si>
  <si>
    <t>124. CENTRO NACIONAL DE ABASTECIMIENTOS DE RECURSOS ESTRATEGICOS DE SALUD</t>
  </si>
  <si>
    <t>125. PROGRAMA NACIONAL DE INVERSIONES EN SALUD</t>
  </si>
  <si>
    <t>139. INSTITUTO NACIONAL DE SALUD DEL NIÑO - SAN BORJA</t>
  </si>
  <si>
    <t>140. HOSPITAL DE HUAYCAN</t>
  </si>
  <si>
    <t>142. HOSPITAL DE EMERGENCIAS VILLA EL SALVADOR</t>
  </si>
  <si>
    <t>143. DIRECCION DE REDES INTEGRADAS DE SALUD LIMA CENTRO</t>
  </si>
  <si>
    <t>144. DIRECCION DE REDES INTEGRADAS DE SALUD LIMA NORTE</t>
  </si>
  <si>
    <t>145. DIRECCION DE REDES INTEGRADAS DE SALUD LIMA SUR</t>
  </si>
  <si>
    <t>146. DIRECCION DE REDES INTEGRADAS DE SALUD LIMA ESTE</t>
  </si>
  <si>
    <t>148. HOSPITAL EMERGENCIA ATE VITARTE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</si>
</sst>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  <numFmt numFmtId="169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26" fillId="0" borderId="0"/>
    <xf numFmtId="43" fontId="26" fillId="0" borderId="0" applyNumberFormat="0" applyFill="0" applyBorder="0" applyAlignment="0" applyProtection="0"/>
    <xf numFmtId="43" fontId="26" fillId="0" borderId="0" applyNumberFormat="0" applyFill="0" applyBorder="0" applyAlignment="0" applyProtection="0"/>
  </cellStyleXfs>
  <cellXfs count="87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43" fontId="23" fillId="36" borderId="2" xfId="0" applyNumberFormat="1" applyFont="1" applyFill="1" applyBorder="1" applyAlignment="1">
      <alignment vertical="center"/>
    </xf>
    <xf numFmtId="169" fontId="0" fillId="36" borderId="2" xfId="0" applyNumberFormat="1" applyFill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/>
    <cellStyle name="Millares 3" xfId="45"/>
    <cellStyle name="Neutral" xfId="9" builtinId="28" customBuiltin="1"/>
    <cellStyle name="Normal" xfId="0" builtinId="0"/>
    <cellStyle name="Normal 2" xfId="43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85-4DA9-A368-E84D3FF245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85-4DA9-A368-E84D3FF245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85-4DA9-A368-E84D3FF245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85-4DA9-A368-E84D3FF2455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585-4DA9-A368-E84D3FF24551}"/>
              </c:ext>
            </c:extLst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ABRIL</c:v>
                </c:pt>
              </c:strCache>
            </c:strRef>
          </c:cat>
          <c:val>
            <c:numRef>
              <c:f>RO!$C$53:$G$53</c:f>
              <c:numCache>
                <c:formatCode>_ * #,##0.0_ ;_ * \-#,##0.0_ ;_ * "-"??_ ;_ @_ </c:formatCode>
                <c:ptCount val="5"/>
                <c:pt idx="0">
                  <c:v>6396.4139850000001</c:v>
                </c:pt>
                <c:pt idx="1">
                  <c:v>6972.7667140000003</c:v>
                </c:pt>
                <c:pt idx="2" formatCode="#,##0">
                  <c:v>5845.1991859999998</c:v>
                </c:pt>
                <c:pt idx="3">
                  <c:v>4538.2696932899989</c:v>
                </c:pt>
                <c:pt idx="4">
                  <c:v>1845.2679809300007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585-4DA9-A368-E84D3FF24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08845632"/>
        <c:axId val="208862496"/>
        <c:axId val="0"/>
      </c:bar3DChart>
      <c:catAx>
        <c:axId val="208845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8862496"/>
        <c:crosses val="autoZero"/>
        <c:auto val="1"/>
        <c:lblAlgn val="ctr"/>
        <c:lblOffset val="100"/>
        <c:noMultiLvlLbl val="0"/>
      </c:catAx>
      <c:valAx>
        <c:axId val="208862496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208845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59-459B-A063-30CD633763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E59-459B-A063-30CD633763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59-459B-A063-30CD633763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E59-459B-A063-30CD633763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E59-459B-A063-30CD63376309}"/>
              </c:ext>
            </c:extLst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ABRIL</c:v>
                </c:pt>
              </c:strCache>
            </c:strRef>
          </c:cat>
          <c:val>
            <c:numRef>
              <c:f>RDR!$C$53:$G$53</c:f>
              <c:numCache>
                <c:formatCode>#,##0.0</c:formatCode>
                <c:ptCount val="5"/>
                <c:pt idx="0">
                  <c:v>262.50769400000001</c:v>
                </c:pt>
                <c:pt idx="1">
                  <c:v>254.515355</c:v>
                </c:pt>
                <c:pt idx="2">
                  <c:v>97.912647000000007</c:v>
                </c:pt>
                <c:pt idx="3">
                  <c:v>62.752542380000008</c:v>
                </c:pt>
                <c:pt idx="4">
                  <c:v>23.839843819999999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E59-459B-A063-30CD63376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08845088"/>
        <c:axId val="208863040"/>
        <c:axId val="0"/>
      </c:bar3DChart>
      <c:catAx>
        <c:axId val="2088450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8863040"/>
        <c:crosses val="autoZero"/>
        <c:auto val="1"/>
        <c:lblAlgn val="ctr"/>
        <c:lblOffset val="100"/>
        <c:noMultiLvlLbl val="0"/>
      </c:catAx>
      <c:valAx>
        <c:axId val="208863040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208845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ROOC!$B$52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EB-47E0-B94E-B082B07EC6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9EB-47E0-B94E-B082B07EC6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9EB-47E0-B94E-B082B07EC6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9EB-47E0-B94E-B082B07EC6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9EB-47E0-B94E-B082B07EC6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AL MES DE ABRIL</c:v>
                </c:pt>
              </c:strCache>
            </c:strRef>
          </c:cat>
          <c:val>
            <c:numRef>
              <c:f>ROOC!$C$52:$G$52</c:f>
              <c:numCache>
                <c:formatCode>#,##0.0</c:formatCode>
                <c:ptCount val="5"/>
                <c:pt idx="0">
                  <c:v>1412.2183580000001</c:v>
                </c:pt>
                <c:pt idx="1">
                  <c:v>2571.754473</c:v>
                </c:pt>
                <c:pt idx="2">
                  <c:v>1889.2601649999999</c:v>
                </c:pt>
                <c:pt idx="3">
                  <c:v>1569.8123875699998</c:v>
                </c:pt>
                <c:pt idx="4">
                  <c:v>1040.4157280200002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9EB-47E0-B94E-B082B07EC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08849984"/>
        <c:axId val="208846720"/>
        <c:axId val="0"/>
      </c:bar3DChart>
      <c:catAx>
        <c:axId val="2088499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8846720"/>
        <c:crosses val="autoZero"/>
        <c:auto val="1"/>
        <c:lblAlgn val="ctr"/>
        <c:lblOffset val="100"/>
        <c:noMultiLvlLbl val="0"/>
      </c:catAx>
      <c:valAx>
        <c:axId val="208846720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208849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79A-4661-BCDB-99F4EB9F66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9A-4661-BCDB-99F4EB9F66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9A-4661-BCDB-99F4EB9F66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79A-4661-BCDB-99F4EB9F66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79A-4661-BCDB-99F4EB9F6690}"/>
              </c:ext>
            </c:extLst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ABRIL</c:v>
                </c:pt>
              </c:strCache>
            </c:strRef>
          </c:cat>
          <c:val>
            <c:numRef>
              <c:f>DYT!$C$53:$G$53</c:f>
              <c:numCache>
                <c:formatCode>0.0</c:formatCode>
                <c:ptCount val="5"/>
                <c:pt idx="0" formatCode="General">
                  <c:v>36.407767999999997</c:v>
                </c:pt>
                <c:pt idx="1">
                  <c:v>476.42599100000001</c:v>
                </c:pt>
                <c:pt idx="2">
                  <c:v>371.66691400000002</c:v>
                </c:pt>
                <c:pt idx="3">
                  <c:v>209.23334029000003</c:v>
                </c:pt>
                <c:pt idx="4">
                  <c:v>84.648867469999999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79A-4661-BCDB-99F4EB9F6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08842368"/>
        <c:axId val="208847808"/>
        <c:axId val="0"/>
      </c:bar3DChart>
      <c:catAx>
        <c:axId val="208842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8847808"/>
        <c:crosses val="autoZero"/>
        <c:auto val="1"/>
        <c:lblAlgn val="ctr"/>
        <c:lblOffset val="100"/>
        <c:noMultiLvlLbl val="0"/>
      </c:catAx>
      <c:valAx>
        <c:axId val="2088478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208842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36C-4201-80E6-B25E8D6604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36C-4201-80E6-B25E8D6604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36C-4201-80E6-B25E8D66041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A36C-4201-80E6-B25E8D6604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A36C-4201-80E6-B25E8D660418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6389399044183971E-2"/>
                  <c:y val="-3.05211030041934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ABRIL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1.2610440000000001</c:v>
                </c:pt>
                <c:pt idx="2">
                  <c:v>0.99451999999999996</c:v>
                </c:pt>
                <c:pt idx="3">
                  <c:v>5.33E-2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36C-4201-80E6-B25E8D66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8848352"/>
        <c:axId val="208851072"/>
        <c:axId val="0"/>
      </c:bar3DChart>
      <c:catAx>
        <c:axId val="20884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8851072"/>
        <c:crosses val="autoZero"/>
        <c:auto val="1"/>
        <c:lblAlgn val="ctr"/>
        <c:lblOffset val="100"/>
        <c:noMultiLvlLbl val="0"/>
      </c:catAx>
      <c:valAx>
        <c:axId val="208851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8848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47</xdr:row>
      <xdr:rowOff>145246</xdr:rowOff>
    </xdr:from>
    <xdr:to>
      <xdr:col>11</xdr:col>
      <xdr:colOff>964567</xdr:colOff>
      <xdr:row>73</xdr:row>
      <xdr:rowOff>111629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/>
        <xdr:cNvGrpSpPr>
          <a:grpSpLocks/>
        </xdr:cNvGrpSpPr>
      </xdr:nvGrpSpPr>
      <xdr:grpSpPr bwMode="auto">
        <a:xfrm>
          <a:off x="424962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48</xdr:row>
      <xdr:rowOff>49072</xdr:rowOff>
    </xdr:from>
    <xdr:to>
      <xdr:col>12</xdr:col>
      <xdr:colOff>20478</xdr:colOff>
      <xdr:row>90</xdr:row>
      <xdr:rowOff>15455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/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363390</xdr:colOff>
      <xdr:row>47</xdr:row>
      <xdr:rowOff>23531</xdr:rowOff>
    </xdr:from>
    <xdr:to>
      <xdr:col>12</xdr:col>
      <xdr:colOff>38419</xdr:colOff>
      <xdr:row>72</xdr:row>
      <xdr:rowOff>145677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/>
        <xdr:cNvGrpSpPr>
          <a:grpSpLocks/>
        </xdr:cNvGrpSpPr>
      </xdr:nvGrpSpPr>
      <xdr:grpSpPr bwMode="auto">
        <a:xfrm>
          <a:off x="393012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48</xdr:row>
      <xdr:rowOff>5953</xdr:rowOff>
    </xdr:from>
    <xdr:to>
      <xdr:col>11</xdr:col>
      <xdr:colOff>991368</xdr:colOff>
      <xdr:row>84</xdr:row>
      <xdr:rowOff>104706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/>
        <xdr:cNvGrpSpPr>
          <a:grpSpLocks/>
        </xdr:cNvGrpSpPr>
      </xdr:nvGrpSpPr>
      <xdr:grpSpPr bwMode="auto">
        <a:xfrm>
          <a:off x="435952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348582</xdr:colOff>
      <xdr:row>18</xdr:row>
      <xdr:rowOff>145117</xdr:rowOff>
    </xdr:from>
    <xdr:to>
      <xdr:col>12</xdr:col>
      <xdr:colOff>87680</xdr:colOff>
      <xdr:row>46</xdr:row>
      <xdr:rowOff>29989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/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72"/>
  <sheetViews>
    <sheetView showGridLines="0" tabSelected="1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4" width="14.7109375" style="1" customWidth="1"/>
    <col min="5" max="5" width="16.855468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2" style="1" bestFit="1" customWidth="1"/>
    <col min="14" max="14" width="12.7109375" style="1" bestFit="1" customWidth="1"/>
    <col min="15" max="16384" width="11.42578125" style="1"/>
  </cols>
  <sheetData>
    <row r="1" spans="1:13" s="47" customFormat="1" x14ac:dyDescent="0.25">
      <c r="A1"/>
      <c r="B1" s="46"/>
      <c r="C1" s="46"/>
      <c r="D1" s="46"/>
      <c r="E1" s="73"/>
      <c r="F1" s="46"/>
      <c r="G1" s="46"/>
      <c r="H1" s="46"/>
      <c r="I1" s="46"/>
      <c r="J1" s="46"/>
      <c r="K1" s="46"/>
      <c r="L1" s="46"/>
      <c r="M1" s="46"/>
    </row>
    <row r="2" spans="1:13" s="47" customFormat="1" x14ac:dyDescent="0.25">
      <c r="A2"/>
      <c r="B2" s="46"/>
      <c r="C2" s="46"/>
      <c r="D2" s="46"/>
      <c r="E2" s="73"/>
      <c r="F2" s="46"/>
      <c r="G2" s="46"/>
      <c r="H2" s="46"/>
      <c r="I2" s="46"/>
      <c r="J2" s="46"/>
      <c r="K2" s="46"/>
      <c r="L2" s="46"/>
      <c r="M2" s="46"/>
    </row>
    <row r="3" spans="1:13" s="47" customFormat="1" x14ac:dyDescent="0.25">
      <c r="A3"/>
      <c r="B3" s="46"/>
      <c r="C3" s="48"/>
      <c r="D3" s="46"/>
      <c r="E3" s="73"/>
      <c r="F3" s="46"/>
      <c r="G3" s="46"/>
      <c r="H3" s="46"/>
      <c r="I3" s="46"/>
      <c r="J3" s="46"/>
      <c r="K3" s="46"/>
      <c r="L3" s="46"/>
      <c r="M3" s="46"/>
    </row>
    <row r="4" spans="1:13" s="47" customFormat="1" x14ac:dyDescent="0.25">
      <c r="A4"/>
      <c r="B4" s="46"/>
      <c r="C4" s="48"/>
      <c r="D4" s="46"/>
      <c r="E4" s="73"/>
      <c r="F4" s="46"/>
      <c r="G4" s="46"/>
      <c r="H4" s="46"/>
      <c r="I4" s="46"/>
      <c r="J4" s="46"/>
      <c r="K4" s="46"/>
      <c r="L4" s="46"/>
      <c r="M4" s="46"/>
    </row>
    <row r="5" spans="1:13" ht="5.0999999999999996" customHeight="1" x14ac:dyDescent="0.25"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</row>
    <row r="6" spans="1:13" ht="43.5" customHeight="1" x14ac:dyDescent="0.25">
      <c r="B6" s="76" t="s">
        <v>60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5</v>
      </c>
    </row>
    <row r="9" spans="1:13" x14ac:dyDescent="0.2">
      <c r="B9" s="3" t="s">
        <v>1</v>
      </c>
    </row>
    <row r="10" spans="1:13" x14ac:dyDescent="0.25">
      <c r="B10" s="4"/>
      <c r="I10" s="85"/>
      <c r="J10" s="85"/>
      <c r="K10" s="85"/>
      <c r="L10" s="21" t="s">
        <v>21</v>
      </c>
    </row>
    <row r="11" spans="1:13" s="5" customFormat="1" ht="15" customHeight="1" x14ac:dyDescent="0.25">
      <c r="B11" s="83" t="s">
        <v>20</v>
      </c>
      <c r="C11" s="82" t="s">
        <v>0</v>
      </c>
      <c r="D11" s="82"/>
      <c r="E11" s="80" t="s">
        <v>13</v>
      </c>
      <c r="F11" s="80" t="s">
        <v>22</v>
      </c>
      <c r="G11" s="80" t="s">
        <v>59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50.1" customHeight="1" x14ac:dyDescent="0.25">
      <c r="B12" s="84"/>
      <c r="C12" s="49" t="s">
        <v>3</v>
      </c>
      <c r="D12" s="49" t="s">
        <v>2</v>
      </c>
      <c r="E12" s="81"/>
      <c r="F12" s="81"/>
      <c r="G12" s="81"/>
      <c r="H12" s="81"/>
      <c r="I12" s="49" t="s">
        <v>9</v>
      </c>
      <c r="J12" s="49" t="s">
        <v>10</v>
      </c>
      <c r="K12" s="50" t="s">
        <v>11</v>
      </c>
      <c r="L12" s="79"/>
    </row>
    <row r="13" spans="1:13" ht="20.100000000000001" customHeight="1" x14ac:dyDescent="0.25">
      <c r="B13" s="6" t="s">
        <v>23</v>
      </c>
      <c r="C13" s="8">
        <v>2195055582</v>
      </c>
      <c r="D13" s="8">
        <v>2165506008</v>
      </c>
      <c r="E13" s="55">
        <v>1488663100</v>
      </c>
      <c r="F13" s="55">
        <v>1240502773.8099997</v>
      </c>
      <c r="G13" s="8">
        <v>458386817.34000057</v>
      </c>
      <c r="H13" s="8"/>
      <c r="I13" s="12">
        <f>IF(ISERROR(+#REF!/E13)=TRUE,0,++#REF!/E13)</f>
        <v>0</v>
      </c>
      <c r="J13" s="12">
        <f>IF(ISERROR(+G13/E13)=TRUE,0,++G13/E13)</f>
        <v>0.30791843859097506</v>
      </c>
      <c r="K13" s="12">
        <f>IF(ISERROR(+H13/E13)=TRUE,0,++H13/E13)</f>
        <v>0</v>
      </c>
      <c r="L13" s="14">
        <f>+D13-G13</f>
        <v>1707119190.6599994</v>
      </c>
    </row>
    <row r="14" spans="1:13" ht="20.100000000000001" customHeight="1" x14ac:dyDescent="0.25">
      <c r="B14" s="25" t="s">
        <v>24</v>
      </c>
      <c r="C14" s="26">
        <v>36897267</v>
      </c>
      <c r="D14" s="26">
        <v>37852353</v>
      </c>
      <c r="E14" s="56">
        <v>35230722</v>
      </c>
      <c r="F14" s="56">
        <v>33642410.599999994</v>
      </c>
      <c r="G14" s="26">
        <v>11834439.360000001</v>
      </c>
      <c r="H14" s="26"/>
      <c r="I14" s="27"/>
      <c r="J14" s="27">
        <f t="shared" ref="J14:J45" si="0">IF(ISERROR(+G14/E14)=TRUE,0,++G14/E14)</f>
        <v>0.33591248456389855</v>
      </c>
      <c r="K14" s="27">
        <f t="shared" ref="K14:K45" si="1">IF(ISERROR(+H14/E14)=TRUE,0,++H14/E14)</f>
        <v>0</v>
      </c>
      <c r="L14" s="28">
        <f t="shared" ref="L14:L45" si="2">+D14-G14</f>
        <v>26017913.640000001</v>
      </c>
    </row>
    <row r="15" spans="1:13" ht="20.100000000000001" customHeight="1" x14ac:dyDescent="0.25">
      <c r="B15" s="25" t="s">
        <v>25</v>
      </c>
      <c r="C15" s="26">
        <v>47566106</v>
      </c>
      <c r="D15" s="26">
        <v>51214261</v>
      </c>
      <c r="E15" s="56">
        <v>49746030</v>
      </c>
      <c r="F15" s="56">
        <v>45405694.510000005</v>
      </c>
      <c r="G15" s="26">
        <v>16663547.930000005</v>
      </c>
      <c r="H15" s="26"/>
      <c r="I15" s="27"/>
      <c r="J15" s="27">
        <f t="shared" si="0"/>
        <v>0.33497241749743656</v>
      </c>
      <c r="K15" s="27">
        <f t="shared" si="1"/>
        <v>0</v>
      </c>
      <c r="L15" s="28">
        <f t="shared" si="2"/>
        <v>34550713.069999993</v>
      </c>
    </row>
    <row r="16" spans="1:13" ht="20.100000000000001" customHeight="1" x14ac:dyDescent="0.25">
      <c r="B16" s="25" t="s">
        <v>26</v>
      </c>
      <c r="C16" s="26">
        <v>29819316</v>
      </c>
      <c r="D16" s="26">
        <v>33611313</v>
      </c>
      <c r="E16" s="56">
        <v>31032549</v>
      </c>
      <c r="F16" s="56">
        <v>30423656.720000003</v>
      </c>
      <c r="G16" s="26">
        <v>10518352.449999997</v>
      </c>
      <c r="H16" s="26"/>
      <c r="I16" s="27"/>
      <c r="J16" s="27">
        <f t="shared" si="0"/>
        <v>0.33894580976896216</v>
      </c>
      <c r="K16" s="27">
        <f t="shared" si="1"/>
        <v>0</v>
      </c>
      <c r="L16" s="28">
        <f t="shared" si="2"/>
        <v>23092960.550000004</v>
      </c>
    </row>
    <row r="17" spans="2:12" ht="20.100000000000001" customHeight="1" x14ac:dyDescent="0.25">
      <c r="B17" s="25" t="s">
        <v>27</v>
      </c>
      <c r="C17" s="26">
        <v>35469502</v>
      </c>
      <c r="D17" s="26">
        <v>38008283</v>
      </c>
      <c r="E17" s="56">
        <v>36937568</v>
      </c>
      <c r="F17" s="56">
        <v>34019297.300000012</v>
      </c>
      <c r="G17" s="26">
        <v>13223139.06000001</v>
      </c>
      <c r="H17" s="26"/>
      <c r="I17" s="27"/>
      <c r="J17" s="27">
        <f t="shared" si="0"/>
        <v>0.35798618523017028</v>
      </c>
      <c r="K17" s="27">
        <f t="shared" si="1"/>
        <v>0</v>
      </c>
      <c r="L17" s="28">
        <f t="shared" si="2"/>
        <v>24785143.93999999</v>
      </c>
    </row>
    <row r="18" spans="2:12" ht="20.100000000000001" customHeight="1" x14ac:dyDescent="0.25">
      <c r="B18" s="25" t="s">
        <v>28</v>
      </c>
      <c r="C18" s="26">
        <v>174427518</v>
      </c>
      <c r="D18" s="26">
        <v>179968400</v>
      </c>
      <c r="E18" s="56">
        <v>170102464</v>
      </c>
      <c r="F18" s="56">
        <v>163811330.09000003</v>
      </c>
      <c r="G18" s="26">
        <v>59655316.639999956</v>
      </c>
      <c r="H18" s="26"/>
      <c r="I18" s="27"/>
      <c r="J18" s="27">
        <f t="shared" si="0"/>
        <v>0.35070224873403338</v>
      </c>
      <c r="K18" s="27">
        <f t="shared" si="1"/>
        <v>0</v>
      </c>
      <c r="L18" s="28">
        <f t="shared" si="2"/>
        <v>120313083.36000004</v>
      </c>
    </row>
    <row r="19" spans="2:12" ht="20.100000000000001" customHeight="1" x14ac:dyDescent="0.25">
      <c r="B19" s="25" t="s">
        <v>29</v>
      </c>
      <c r="C19" s="26">
        <v>116530703</v>
      </c>
      <c r="D19" s="26">
        <v>126413436</v>
      </c>
      <c r="E19" s="56">
        <v>121316797</v>
      </c>
      <c r="F19" s="56">
        <v>117362246.55000001</v>
      </c>
      <c r="G19" s="26">
        <v>44354089.609999999</v>
      </c>
      <c r="H19" s="26"/>
      <c r="I19" s="27"/>
      <c r="J19" s="27">
        <f t="shared" si="0"/>
        <v>0.36560551141158137</v>
      </c>
      <c r="K19" s="27">
        <f t="shared" si="1"/>
        <v>0</v>
      </c>
      <c r="L19" s="28">
        <f t="shared" si="2"/>
        <v>82059346.390000001</v>
      </c>
    </row>
    <row r="20" spans="2:12" ht="20.100000000000001" customHeight="1" x14ac:dyDescent="0.25">
      <c r="B20" s="25" t="s">
        <v>30</v>
      </c>
      <c r="C20" s="26">
        <v>143731722</v>
      </c>
      <c r="D20" s="26">
        <v>166155689</v>
      </c>
      <c r="E20" s="56">
        <v>158916716</v>
      </c>
      <c r="F20" s="56">
        <v>91835251.22999993</v>
      </c>
      <c r="G20" s="26">
        <v>59541116.139999956</v>
      </c>
      <c r="H20" s="26"/>
      <c r="I20" s="27"/>
      <c r="J20" s="27">
        <f t="shared" si="0"/>
        <v>0.37466867953651872</v>
      </c>
      <c r="K20" s="27">
        <f t="shared" si="1"/>
        <v>0</v>
      </c>
      <c r="L20" s="28">
        <f t="shared" si="2"/>
        <v>106614572.86000004</v>
      </c>
    </row>
    <row r="21" spans="2:12" ht="20.100000000000001" customHeight="1" x14ac:dyDescent="0.25">
      <c r="B21" s="25" t="s">
        <v>31</v>
      </c>
      <c r="C21" s="26">
        <v>37120097</v>
      </c>
      <c r="D21" s="26">
        <v>39495721</v>
      </c>
      <c r="E21" s="56">
        <v>38804031</v>
      </c>
      <c r="F21" s="56">
        <v>35412841.499999993</v>
      </c>
      <c r="G21" s="26">
        <v>13981521.650000002</v>
      </c>
      <c r="H21" s="26"/>
      <c r="I21" s="27"/>
      <c r="J21" s="27">
        <f t="shared" si="0"/>
        <v>0.36031106278623481</v>
      </c>
      <c r="K21" s="27">
        <f t="shared" si="1"/>
        <v>0</v>
      </c>
      <c r="L21" s="28">
        <f t="shared" si="2"/>
        <v>25514199.349999998</v>
      </c>
    </row>
    <row r="22" spans="2:12" ht="20.100000000000001" customHeight="1" x14ac:dyDescent="0.25">
      <c r="B22" s="25" t="s">
        <v>32</v>
      </c>
      <c r="C22" s="26">
        <v>80559079</v>
      </c>
      <c r="D22" s="26">
        <v>88179690</v>
      </c>
      <c r="E22" s="56">
        <v>82108164</v>
      </c>
      <c r="F22" s="56">
        <v>36871381.319999985</v>
      </c>
      <c r="G22" s="26">
        <v>28279573.590000007</v>
      </c>
      <c r="H22" s="26"/>
      <c r="I22" s="27"/>
      <c r="J22" s="27">
        <f t="shared" si="0"/>
        <v>0.34441853540897599</v>
      </c>
      <c r="K22" s="27">
        <f t="shared" si="1"/>
        <v>0</v>
      </c>
      <c r="L22" s="28">
        <f t="shared" si="2"/>
        <v>59900116.409999996</v>
      </c>
    </row>
    <row r="23" spans="2:12" ht="20.100000000000001" customHeight="1" x14ac:dyDescent="0.25">
      <c r="B23" s="25" t="s">
        <v>33</v>
      </c>
      <c r="C23" s="26">
        <v>148131955</v>
      </c>
      <c r="D23" s="26">
        <v>164358581</v>
      </c>
      <c r="E23" s="56">
        <v>153613220</v>
      </c>
      <c r="F23" s="56">
        <v>148587000.98999998</v>
      </c>
      <c r="G23" s="26">
        <v>57281944.349999949</v>
      </c>
      <c r="H23" s="26"/>
      <c r="I23" s="27"/>
      <c r="J23" s="27">
        <f t="shared" si="0"/>
        <v>0.37289723078521464</v>
      </c>
      <c r="K23" s="27">
        <f t="shared" si="1"/>
        <v>0</v>
      </c>
      <c r="L23" s="28">
        <f t="shared" si="2"/>
        <v>107076636.65000005</v>
      </c>
    </row>
    <row r="24" spans="2:12" ht="20.100000000000001" customHeight="1" x14ac:dyDescent="0.25">
      <c r="B24" s="25" t="s">
        <v>34</v>
      </c>
      <c r="C24" s="26">
        <v>131962658</v>
      </c>
      <c r="D24" s="26">
        <v>141403844</v>
      </c>
      <c r="E24" s="56">
        <v>139170191</v>
      </c>
      <c r="F24" s="56">
        <v>132353334.71999998</v>
      </c>
      <c r="G24" s="26">
        <v>49208756.540000007</v>
      </c>
      <c r="H24" s="26"/>
      <c r="I24" s="27"/>
      <c r="J24" s="27">
        <f t="shared" si="0"/>
        <v>0.35358690094777556</v>
      </c>
      <c r="K24" s="27">
        <f t="shared" si="1"/>
        <v>0</v>
      </c>
      <c r="L24" s="28">
        <f t="shared" si="2"/>
        <v>92195087.459999993</v>
      </c>
    </row>
    <row r="25" spans="2:12" ht="20.100000000000001" customHeight="1" x14ac:dyDescent="0.25">
      <c r="B25" s="25" t="s">
        <v>35</v>
      </c>
      <c r="C25" s="26">
        <v>195521621</v>
      </c>
      <c r="D25" s="26">
        <v>220050325</v>
      </c>
      <c r="E25" s="56">
        <v>215921973</v>
      </c>
      <c r="F25" s="56">
        <v>204927840.74999994</v>
      </c>
      <c r="G25" s="26">
        <v>79224187.790000007</v>
      </c>
      <c r="H25" s="26"/>
      <c r="I25" s="27"/>
      <c r="J25" s="27">
        <f t="shared" si="0"/>
        <v>0.36691118874687201</v>
      </c>
      <c r="K25" s="27">
        <f t="shared" si="1"/>
        <v>0</v>
      </c>
      <c r="L25" s="28">
        <f t="shared" si="2"/>
        <v>140826137.20999998</v>
      </c>
    </row>
    <row r="26" spans="2:12" ht="20.100000000000001" customHeight="1" x14ac:dyDescent="0.25">
      <c r="B26" s="25" t="s">
        <v>36</v>
      </c>
      <c r="C26" s="26">
        <v>175988356</v>
      </c>
      <c r="D26" s="26">
        <v>197974828</v>
      </c>
      <c r="E26" s="56">
        <v>189130153</v>
      </c>
      <c r="F26" s="56">
        <v>176394965.01000011</v>
      </c>
      <c r="G26" s="26">
        <v>67913730.790000021</v>
      </c>
      <c r="H26" s="26"/>
      <c r="I26" s="27"/>
      <c r="J26" s="27">
        <f t="shared" si="0"/>
        <v>0.35908462882700687</v>
      </c>
      <c r="K26" s="27">
        <f t="shared" si="1"/>
        <v>0</v>
      </c>
      <c r="L26" s="28">
        <f t="shared" si="2"/>
        <v>130061097.20999998</v>
      </c>
    </row>
    <row r="27" spans="2:12" ht="20.100000000000001" customHeight="1" x14ac:dyDescent="0.25">
      <c r="B27" s="25" t="s">
        <v>37</v>
      </c>
      <c r="C27" s="26">
        <v>89501719</v>
      </c>
      <c r="D27" s="26">
        <v>103694041</v>
      </c>
      <c r="E27" s="56">
        <v>97667193</v>
      </c>
      <c r="F27" s="56">
        <v>62266619.040000007</v>
      </c>
      <c r="G27" s="26">
        <v>41618926.029999986</v>
      </c>
      <c r="H27" s="26"/>
      <c r="I27" s="27"/>
      <c r="J27" s="27">
        <f t="shared" si="0"/>
        <v>0.42613005198173337</v>
      </c>
      <c r="K27" s="27">
        <f t="shared" si="1"/>
        <v>0</v>
      </c>
      <c r="L27" s="28">
        <f t="shared" si="2"/>
        <v>62075114.970000014</v>
      </c>
    </row>
    <row r="28" spans="2:12" ht="20.100000000000001" customHeight="1" x14ac:dyDescent="0.25">
      <c r="B28" s="25" t="s">
        <v>38</v>
      </c>
      <c r="C28" s="26">
        <v>62976195</v>
      </c>
      <c r="D28" s="26">
        <v>67558918</v>
      </c>
      <c r="E28" s="56">
        <v>63684024</v>
      </c>
      <c r="F28" s="56">
        <v>59828105.370000012</v>
      </c>
      <c r="G28" s="26">
        <v>22083388.800000016</v>
      </c>
      <c r="H28" s="26"/>
      <c r="I28" s="27"/>
      <c r="J28" s="27">
        <f t="shared" si="0"/>
        <v>0.34676497201244721</v>
      </c>
      <c r="K28" s="27">
        <f t="shared" si="1"/>
        <v>0</v>
      </c>
      <c r="L28" s="28">
        <f t="shared" si="2"/>
        <v>45475529.199999988</v>
      </c>
    </row>
    <row r="29" spans="2:12" ht="20.100000000000001" customHeight="1" x14ac:dyDescent="0.25">
      <c r="B29" s="25" t="s">
        <v>39</v>
      </c>
      <c r="C29" s="26">
        <v>41558974</v>
      </c>
      <c r="D29" s="26">
        <v>42906252</v>
      </c>
      <c r="E29" s="56">
        <v>40314605</v>
      </c>
      <c r="F29" s="56">
        <v>37015631.200000003</v>
      </c>
      <c r="G29" s="26">
        <v>14099988.619999986</v>
      </c>
      <c r="H29" s="26"/>
      <c r="I29" s="27"/>
      <c r="J29" s="27">
        <f t="shared" si="0"/>
        <v>0.34974889670877307</v>
      </c>
      <c r="K29" s="27">
        <f t="shared" si="1"/>
        <v>0</v>
      </c>
      <c r="L29" s="28">
        <f t="shared" si="2"/>
        <v>28806263.380000014</v>
      </c>
    </row>
    <row r="30" spans="2:12" ht="20.100000000000001" customHeight="1" x14ac:dyDescent="0.25">
      <c r="B30" s="25" t="s">
        <v>40</v>
      </c>
      <c r="C30" s="26">
        <v>53196957</v>
      </c>
      <c r="D30" s="26">
        <v>54585812</v>
      </c>
      <c r="E30" s="56">
        <v>53013928</v>
      </c>
      <c r="F30" s="56">
        <v>50048677.18</v>
      </c>
      <c r="G30" s="26">
        <v>16379056.100000003</v>
      </c>
      <c r="H30" s="26"/>
      <c r="I30" s="27"/>
      <c r="J30" s="27">
        <f t="shared" si="0"/>
        <v>0.30895760261341138</v>
      </c>
      <c r="K30" s="27">
        <f t="shared" si="1"/>
        <v>0</v>
      </c>
      <c r="L30" s="28">
        <f t="shared" si="2"/>
        <v>38206755.899999999</v>
      </c>
    </row>
    <row r="31" spans="2:12" ht="20.100000000000001" customHeight="1" x14ac:dyDescent="0.25">
      <c r="B31" s="25" t="s">
        <v>41</v>
      </c>
      <c r="C31" s="26">
        <v>93627889</v>
      </c>
      <c r="D31" s="26">
        <v>98449298</v>
      </c>
      <c r="E31" s="56">
        <v>92620443</v>
      </c>
      <c r="F31" s="56">
        <v>87918650.059999987</v>
      </c>
      <c r="G31" s="26">
        <v>33206448.31000001</v>
      </c>
      <c r="H31" s="26"/>
      <c r="I31" s="27"/>
      <c r="J31" s="27">
        <f t="shared" si="0"/>
        <v>0.35852180398230238</v>
      </c>
      <c r="K31" s="27">
        <f t="shared" si="1"/>
        <v>0</v>
      </c>
      <c r="L31" s="28">
        <f t="shared" si="2"/>
        <v>65242849.68999999</v>
      </c>
    </row>
    <row r="32" spans="2:12" ht="20.100000000000001" customHeight="1" x14ac:dyDescent="0.25">
      <c r="B32" s="25" t="s">
        <v>42</v>
      </c>
      <c r="C32" s="26">
        <v>46717089</v>
      </c>
      <c r="D32" s="26">
        <v>52138309</v>
      </c>
      <c r="E32" s="56">
        <v>51006405</v>
      </c>
      <c r="F32" s="56">
        <v>48334856.060000002</v>
      </c>
      <c r="G32" s="26">
        <v>18936258.469999999</v>
      </c>
      <c r="H32" s="26"/>
      <c r="I32" s="27"/>
      <c r="J32" s="27">
        <f t="shared" si="0"/>
        <v>0.37125256073232371</v>
      </c>
      <c r="K32" s="27">
        <f t="shared" si="1"/>
        <v>0</v>
      </c>
      <c r="L32" s="28">
        <f t="shared" si="2"/>
        <v>33202050.530000001</v>
      </c>
    </row>
    <row r="33" spans="2:12" ht="20.100000000000001" customHeight="1" x14ac:dyDescent="0.25">
      <c r="B33" s="25" t="s">
        <v>43</v>
      </c>
      <c r="C33" s="26">
        <v>28156932</v>
      </c>
      <c r="D33" s="26">
        <v>30357804</v>
      </c>
      <c r="E33" s="56">
        <v>30163400</v>
      </c>
      <c r="F33" s="56">
        <v>27222529.759999994</v>
      </c>
      <c r="G33" s="26">
        <v>10016422.210000006</v>
      </c>
      <c r="H33" s="26"/>
      <c r="I33" s="27"/>
      <c r="J33" s="27">
        <f t="shared" si="0"/>
        <v>0.3320720545429231</v>
      </c>
      <c r="K33" s="27">
        <f t="shared" si="1"/>
        <v>0</v>
      </c>
      <c r="L33" s="28">
        <f t="shared" si="2"/>
        <v>20341381.789999992</v>
      </c>
    </row>
    <row r="34" spans="2:12" ht="20.100000000000001" customHeight="1" x14ac:dyDescent="0.25">
      <c r="B34" s="25" t="s">
        <v>44</v>
      </c>
      <c r="C34" s="26">
        <v>57177279</v>
      </c>
      <c r="D34" s="26">
        <v>67325634</v>
      </c>
      <c r="E34" s="56">
        <v>64911422</v>
      </c>
      <c r="F34" s="56">
        <v>36640321.490000002</v>
      </c>
      <c r="G34" s="26">
        <v>27685367.550000012</v>
      </c>
      <c r="H34" s="26"/>
      <c r="I34" s="27"/>
      <c r="J34" s="27">
        <f t="shared" si="0"/>
        <v>0.4265099530557197</v>
      </c>
      <c r="K34" s="27">
        <f t="shared" si="1"/>
        <v>0</v>
      </c>
      <c r="L34" s="28">
        <f t="shared" si="2"/>
        <v>39640266.449999988</v>
      </c>
    </row>
    <row r="35" spans="2:12" ht="20.100000000000001" customHeight="1" x14ac:dyDescent="0.25">
      <c r="B35" s="25" t="s">
        <v>45</v>
      </c>
      <c r="C35" s="26">
        <v>55144994</v>
      </c>
      <c r="D35" s="26">
        <v>57062457</v>
      </c>
      <c r="E35" s="56">
        <v>56375381</v>
      </c>
      <c r="F35" s="56">
        <v>51465575.539999977</v>
      </c>
      <c r="G35" s="26">
        <v>17532579.199999996</v>
      </c>
      <c r="H35" s="26"/>
      <c r="I35" s="27"/>
      <c r="J35" s="27">
        <f t="shared" si="0"/>
        <v>0.31099708576692359</v>
      </c>
      <c r="K35" s="27">
        <f t="shared" si="1"/>
        <v>0</v>
      </c>
      <c r="L35" s="28">
        <f t="shared" si="2"/>
        <v>39529877.800000004</v>
      </c>
    </row>
    <row r="36" spans="2:12" ht="20.100000000000001" customHeight="1" x14ac:dyDescent="0.25">
      <c r="B36" s="25" t="s">
        <v>46</v>
      </c>
      <c r="C36" s="26">
        <v>1124144636</v>
      </c>
      <c r="D36" s="26">
        <v>1248698411</v>
      </c>
      <c r="E36" s="56">
        <v>937316310</v>
      </c>
      <c r="F36" s="56">
        <v>313300695.8100003</v>
      </c>
      <c r="G36" s="26">
        <v>135569470.08999997</v>
      </c>
      <c r="H36" s="26"/>
      <c r="I36" s="27"/>
      <c r="J36" s="27">
        <f t="shared" si="0"/>
        <v>0.14463577411770417</v>
      </c>
      <c r="K36" s="27">
        <f t="shared" si="1"/>
        <v>0</v>
      </c>
      <c r="L36" s="28">
        <f t="shared" si="2"/>
        <v>1113128940.9100001</v>
      </c>
    </row>
    <row r="37" spans="2:12" ht="20.100000000000001" customHeight="1" x14ac:dyDescent="0.25">
      <c r="B37" s="25" t="s">
        <v>47</v>
      </c>
      <c r="C37" s="26">
        <v>65953571</v>
      </c>
      <c r="D37" s="26">
        <v>179822853</v>
      </c>
      <c r="E37" s="56">
        <v>179812853</v>
      </c>
      <c r="F37" s="56">
        <v>114942297.26000002</v>
      </c>
      <c r="G37" s="26">
        <v>59476265.400000006</v>
      </c>
      <c r="H37" s="26"/>
      <c r="I37" s="27"/>
      <c r="J37" s="27">
        <f t="shared" si="0"/>
        <v>0.3307675975754637</v>
      </c>
      <c r="K37" s="27">
        <f t="shared" si="1"/>
        <v>0</v>
      </c>
      <c r="L37" s="28">
        <f t="shared" si="2"/>
        <v>120346587.59999999</v>
      </c>
    </row>
    <row r="38" spans="2:12" ht="20.100000000000001" customHeight="1" x14ac:dyDescent="0.25">
      <c r="B38" s="25" t="s">
        <v>48</v>
      </c>
      <c r="C38" s="26">
        <v>107955381</v>
      </c>
      <c r="D38" s="26">
        <v>121291113</v>
      </c>
      <c r="E38" s="56">
        <v>111124569</v>
      </c>
      <c r="F38" s="56">
        <v>105839187.20000003</v>
      </c>
      <c r="G38" s="26">
        <v>43067608.210000038</v>
      </c>
      <c r="H38" s="26"/>
      <c r="I38" s="27"/>
      <c r="J38" s="27">
        <f t="shared" si="0"/>
        <v>0.38756153204967697</v>
      </c>
      <c r="K38" s="27">
        <f t="shared" si="1"/>
        <v>0</v>
      </c>
      <c r="L38" s="28">
        <f t="shared" si="2"/>
        <v>78223504.789999962</v>
      </c>
    </row>
    <row r="39" spans="2:12" ht="20.100000000000001" customHeight="1" x14ac:dyDescent="0.25">
      <c r="B39" s="25" t="s">
        <v>49</v>
      </c>
      <c r="C39" s="26">
        <v>27481689</v>
      </c>
      <c r="D39" s="26">
        <v>32512516</v>
      </c>
      <c r="E39" s="56">
        <v>29249299</v>
      </c>
      <c r="F39" s="56">
        <v>24674383.639999993</v>
      </c>
      <c r="G39" s="26">
        <v>11145591.450000003</v>
      </c>
      <c r="H39" s="26"/>
      <c r="I39" s="27"/>
      <c r="J39" s="27">
        <f t="shared" si="0"/>
        <v>0.38105499383079244</v>
      </c>
      <c r="K39" s="27">
        <f t="shared" si="1"/>
        <v>0</v>
      </c>
      <c r="L39" s="28">
        <f t="shared" si="2"/>
        <v>21366924.549999997</v>
      </c>
    </row>
    <row r="40" spans="2:12" ht="20.100000000000001" customHeight="1" x14ac:dyDescent="0.25">
      <c r="B40" s="25" t="s">
        <v>50</v>
      </c>
      <c r="C40" s="26">
        <v>83795309</v>
      </c>
      <c r="D40" s="26">
        <v>126203663</v>
      </c>
      <c r="E40" s="56">
        <v>124412211</v>
      </c>
      <c r="F40" s="56">
        <v>108659996.43000001</v>
      </c>
      <c r="G40" s="26">
        <v>56194138.460000016</v>
      </c>
      <c r="H40" s="26"/>
      <c r="I40" s="27"/>
      <c r="J40" s="27">
        <f t="shared" si="0"/>
        <v>0.45167703401718351</v>
      </c>
      <c r="K40" s="27">
        <f t="shared" si="1"/>
        <v>0</v>
      </c>
      <c r="L40" s="28">
        <f t="shared" si="2"/>
        <v>70009524.539999992</v>
      </c>
    </row>
    <row r="41" spans="2:12" ht="20.100000000000001" customHeight="1" x14ac:dyDescent="0.25">
      <c r="B41" s="25" t="s">
        <v>51</v>
      </c>
      <c r="C41" s="26">
        <v>207048579</v>
      </c>
      <c r="D41" s="26">
        <v>227277340</v>
      </c>
      <c r="E41" s="56">
        <v>223922249</v>
      </c>
      <c r="F41" s="56">
        <v>201811699.52000001</v>
      </c>
      <c r="G41" s="26">
        <v>80914095.13000001</v>
      </c>
      <c r="H41" s="26"/>
      <c r="I41" s="27"/>
      <c r="J41" s="27">
        <f t="shared" si="0"/>
        <v>0.36134906420129786</v>
      </c>
      <c r="K41" s="27">
        <f t="shared" si="1"/>
        <v>0</v>
      </c>
      <c r="L41" s="28">
        <f t="shared" si="2"/>
        <v>146363244.87</v>
      </c>
    </row>
    <row r="42" spans="2:12" ht="20.100000000000001" customHeight="1" x14ac:dyDescent="0.25">
      <c r="B42" s="25" t="s">
        <v>52</v>
      </c>
      <c r="C42" s="26">
        <v>252509881</v>
      </c>
      <c r="D42" s="26">
        <v>284511663</v>
      </c>
      <c r="E42" s="56">
        <v>274353677</v>
      </c>
      <c r="F42" s="56">
        <v>249811034.38</v>
      </c>
      <c r="G42" s="26">
        <v>96223879.620000005</v>
      </c>
      <c r="H42" s="26"/>
      <c r="I42" s="27"/>
      <c r="J42" s="27">
        <f t="shared" si="0"/>
        <v>0.35072932381365535</v>
      </c>
      <c r="K42" s="27">
        <f t="shared" si="1"/>
        <v>0</v>
      </c>
      <c r="L42" s="28">
        <f t="shared" si="2"/>
        <v>188287783.38</v>
      </c>
    </row>
    <row r="43" spans="2:12" ht="20.100000000000001" customHeight="1" x14ac:dyDescent="0.25">
      <c r="B43" s="25" t="s">
        <v>53</v>
      </c>
      <c r="C43" s="26">
        <v>284400353</v>
      </c>
      <c r="D43" s="26">
        <v>305903613</v>
      </c>
      <c r="E43" s="56">
        <v>292706619</v>
      </c>
      <c r="F43" s="56">
        <v>272443233.19000012</v>
      </c>
      <c r="G43" s="26">
        <v>102287639.34999999</v>
      </c>
      <c r="H43" s="26"/>
      <c r="I43" s="27"/>
      <c r="J43" s="27">
        <f t="shared" si="0"/>
        <v>0.34945448005055191</v>
      </c>
      <c r="K43" s="27">
        <f t="shared" si="1"/>
        <v>0</v>
      </c>
      <c r="L43" s="28">
        <f t="shared" si="2"/>
        <v>203615973.65000001</v>
      </c>
    </row>
    <row r="44" spans="2:12" ht="20.100000000000001" customHeight="1" x14ac:dyDescent="0.25">
      <c r="B44" s="25" t="s">
        <v>54</v>
      </c>
      <c r="C44" s="26">
        <v>144586232</v>
      </c>
      <c r="D44" s="26">
        <v>149741138</v>
      </c>
      <c r="E44" s="56">
        <v>139317773</v>
      </c>
      <c r="F44" s="56">
        <v>123157350.86999997</v>
      </c>
      <c r="G44" s="26">
        <v>48526979.289999999</v>
      </c>
      <c r="H44" s="26"/>
      <c r="I44" s="27"/>
      <c r="J44" s="27">
        <f t="shared" ref="J44" si="3">IF(ISERROR(+G44/E44)=TRUE,0,++G44/E44)</f>
        <v>0.34831865486394187</v>
      </c>
      <c r="K44" s="27">
        <f t="shared" ref="K44" si="4">IF(ISERROR(+H44/E44)=TRUE,0,++H44/E44)</f>
        <v>0</v>
      </c>
      <c r="L44" s="28">
        <f t="shared" ref="L44" si="5">+D44-G44</f>
        <v>101214158.71000001</v>
      </c>
    </row>
    <row r="45" spans="2:12" ht="20.100000000000001" customHeight="1" x14ac:dyDescent="0.25">
      <c r="B45" s="25" t="s">
        <v>58</v>
      </c>
      <c r="C45" s="26">
        <v>21698844</v>
      </c>
      <c r="D45" s="26">
        <v>72533147</v>
      </c>
      <c r="E45" s="56">
        <v>72533147</v>
      </c>
      <c r="F45" s="56">
        <v>71338824.190000013</v>
      </c>
      <c r="G45" s="26">
        <v>40237345.400000013</v>
      </c>
      <c r="H45" s="26"/>
      <c r="I45" s="27"/>
      <c r="J45" s="27">
        <f t="shared" si="0"/>
        <v>0.55474423852035559</v>
      </c>
      <c r="K45" s="27">
        <f t="shared" si="1"/>
        <v>0</v>
      </c>
      <c r="L45" s="28">
        <f t="shared" si="2"/>
        <v>32295801.599999987</v>
      </c>
    </row>
    <row r="46" spans="2:12" ht="23.25" customHeight="1" x14ac:dyDescent="0.25">
      <c r="B46" s="51" t="s">
        <v>4</v>
      </c>
      <c r="C46" s="52">
        <f t="shared" ref="C46:H46" si="6">SUM(C13:C45)</f>
        <v>6396413985</v>
      </c>
      <c r="D46" s="52">
        <f t="shared" si="6"/>
        <v>6972766714</v>
      </c>
      <c r="E46" s="52">
        <f>SUM(E13:E45)</f>
        <v>5845199186</v>
      </c>
      <c r="F46" s="52">
        <f t="shared" si="6"/>
        <v>4538269693.289999</v>
      </c>
      <c r="G46" s="52">
        <f t="shared" si="6"/>
        <v>1845267980.9300008</v>
      </c>
      <c r="H46" s="52">
        <f t="shared" si="6"/>
        <v>0</v>
      </c>
      <c r="I46" s="53">
        <f>IF(ISERROR(+#REF!/E46)=TRUE,0,++#REF!/E46)</f>
        <v>0</v>
      </c>
      <c r="J46" s="53">
        <f>IF(ISERROR(+G46/E46)=TRUE,0,++G46/E46)</f>
        <v>0.31568949529549889</v>
      </c>
      <c r="K46" s="53">
        <f>IF(ISERROR(+H46/E46)=TRUE,0,++H46/E46)</f>
        <v>0</v>
      </c>
      <c r="L46" s="54">
        <f>SUM(L13:L45)</f>
        <v>5127498733.0700006</v>
      </c>
    </row>
    <row r="47" spans="2:12" x14ac:dyDescent="0.2">
      <c r="B47" s="11" t="s">
        <v>62</v>
      </c>
    </row>
    <row r="48" spans="2:12" s="22" customFormat="1" x14ac:dyDescent="0.2">
      <c r="B48" s="11"/>
    </row>
    <row r="49" spans="2:12" s="22" customFormat="1" x14ac:dyDescent="0.25">
      <c r="K49" s="23"/>
    </row>
    <row r="50" spans="2:12" s="22" customFormat="1" x14ac:dyDescent="0.25">
      <c r="K50" s="23"/>
    </row>
    <row r="51" spans="2:12" s="22" customFormat="1" x14ac:dyDescent="0.25">
      <c r="C51" s="22">
        <v>1000000</v>
      </c>
      <c r="K51" s="23"/>
    </row>
    <row r="52" spans="2:12" s="22" customFormat="1" ht="44.25" customHeight="1" x14ac:dyDescent="0.25">
      <c r="B52" s="30" t="s">
        <v>55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AL MES DE ABRIL</v>
      </c>
      <c r="H52" s="32" t="s">
        <v>15</v>
      </c>
      <c r="I52" s="77"/>
      <c r="J52" s="77"/>
      <c r="K52" s="77"/>
      <c r="L52" s="31"/>
    </row>
    <row r="53" spans="2:12" s="22" customFormat="1" x14ac:dyDescent="0.25">
      <c r="B53" s="33" t="s">
        <v>56</v>
      </c>
      <c r="C53" s="65">
        <f>+C46/$C$51</f>
        <v>6396.4139850000001</v>
      </c>
      <c r="D53" s="65">
        <f>+D46/$C$51</f>
        <v>6972.7667140000003</v>
      </c>
      <c r="E53" s="33">
        <f>+E46/$C$51</f>
        <v>5845.1991859999998</v>
      </c>
      <c r="F53" s="65">
        <f>+F46/$C$51</f>
        <v>4538.2696932899989</v>
      </c>
      <c r="G53" s="65">
        <f>+G46/$C$51</f>
        <v>1845.2679809300007</v>
      </c>
      <c r="H53" s="35"/>
      <c r="I53" s="36"/>
      <c r="J53" s="36"/>
      <c r="K53" s="36"/>
      <c r="L53" s="37"/>
    </row>
    <row r="54" spans="2:12" s="22" customFormat="1" x14ac:dyDescent="0.25">
      <c r="B54" s="33"/>
      <c r="C54" s="34"/>
      <c r="D54" s="34"/>
      <c r="E54" s="33"/>
      <c r="F54" s="34"/>
      <c r="G54" s="34"/>
      <c r="H54" s="38"/>
      <c r="I54" s="36"/>
      <c r="J54" s="36"/>
      <c r="K54" s="36"/>
      <c r="L54" s="37"/>
    </row>
    <row r="55" spans="2:12" s="22" customFormat="1" x14ac:dyDescent="0.25">
      <c r="B55" s="33"/>
      <c r="C55" s="34"/>
      <c r="D55" s="34"/>
      <c r="E55" s="33"/>
      <c r="F55" s="34"/>
      <c r="G55" s="34"/>
      <c r="H55" s="38"/>
      <c r="I55" s="36"/>
      <c r="J55" s="36"/>
      <c r="K55" s="36"/>
      <c r="L55" s="37"/>
    </row>
    <row r="56" spans="2:12" s="22" customFormat="1" x14ac:dyDescent="0.25">
      <c r="B56" s="33"/>
      <c r="C56" s="34"/>
      <c r="D56" s="34"/>
      <c r="E56" s="33"/>
      <c r="F56" s="34"/>
      <c r="G56" s="34"/>
      <c r="H56" s="38"/>
      <c r="I56" s="36"/>
      <c r="J56" s="36"/>
      <c r="K56" s="36"/>
      <c r="L56" s="37"/>
    </row>
    <row r="57" spans="2:12" s="22" customFormat="1" x14ac:dyDescent="0.25">
      <c r="K57" s="23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  <row r="72" spans="11:11" s="22" customFormat="1" x14ac:dyDescent="0.25">
      <c r="K72" s="23"/>
    </row>
  </sheetData>
  <mergeCells count="11">
    <mergeCell ref="B6:L6"/>
    <mergeCell ref="I52:K52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1"/>
  <sheetViews>
    <sheetView showGridLines="0" zoomScale="130" zoomScaleNormal="130" workbookViewId="0">
      <selection activeCell="E46" sqref="E46"/>
    </sheetView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7" customFormat="1" x14ac:dyDescent="0.25">
      <c r="A1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s="47" customForma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s="47" customFormat="1" x14ac:dyDescent="0.25">
      <c r="A3"/>
      <c r="B3" s="46"/>
      <c r="C3" s="48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3" s="47" customFormat="1" x14ac:dyDescent="0.25">
      <c r="A4"/>
      <c r="B4" s="46"/>
      <c r="C4" s="48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1:13" ht="5.0999999999999996" customHeight="1" x14ac:dyDescent="0.25"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</row>
    <row r="6" spans="1:13" ht="43.5" customHeight="1" x14ac:dyDescent="0.25">
      <c r="B6" s="76" t="s">
        <v>60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5"/>
      <c r="J10" s="85"/>
      <c r="K10" s="85"/>
      <c r="L10" s="21" t="s">
        <v>21</v>
      </c>
    </row>
    <row r="11" spans="1:13" s="5" customFormat="1" ht="15" customHeight="1" x14ac:dyDescent="0.25">
      <c r="B11" s="83" t="s">
        <v>20</v>
      </c>
      <c r="C11" s="82" t="s">
        <v>0</v>
      </c>
      <c r="D11" s="82"/>
      <c r="E11" s="80" t="s">
        <v>8</v>
      </c>
      <c r="F11" s="80" t="s">
        <v>22</v>
      </c>
      <c r="G11" s="80" t="s">
        <v>59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50.1" customHeight="1" x14ac:dyDescent="0.25">
      <c r="B12" s="84"/>
      <c r="C12" s="49" t="s">
        <v>3</v>
      </c>
      <c r="D12" s="49" t="s">
        <v>2</v>
      </c>
      <c r="E12" s="81"/>
      <c r="F12" s="81"/>
      <c r="G12" s="81"/>
      <c r="H12" s="81"/>
      <c r="I12" s="49" t="s">
        <v>9</v>
      </c>
      <c r="J12" s="49" t="s">
        <v>10</v>
      </c>
      <c r="K12" s="50" t="s">
        <v>11</v>
      </c>
      <c r="L12" s="79"/>
    </row>
    <row r="13" spans="1:13" ht="20.100000000000001" customHeight="1" x14ac:dyDescent="0.25">
      <c r="B13" s="6" t="s">
        <v>63</v>
      </c>
      <c r="C13" s="8">
        <v>73997217</v>
      </c>
      <c r="D13" s="8">
        <v>73997217</v>
      </c>
      <c r="E13" s="75">
        <v>36902094</v>
      </c>
      <c r="F13" s="55">
        <v>26955644.120000005</v>
      </c>
      <c r="G13" s="8">
        <v>11208655.709999999</v>
      </c>
      <c r="H13" s="8"/>
      <c r="I13" s="12">
        <f>IF(ISERROR(+#REF!/E13)=TRUE,0,++#REF!/E13)</f>
        <v>0</v>
      </c>
      <c r="J13" s="12">
        <f>IF(ISERROR(+G13/E13)=TRUE,0,++G13/E13)</f>
        <v>0.30374037066839621</v>
      </c>
      <c r="K13" s="12">
        <f>IF(ISERROR(+H13/E13)=TRUE,0,++H13/E13)</f>
        <v>0</v>
      </c>
      <c r="L13" s="14">
        <f>+D13-G13</f>
        <v>62788561.289999999</v>
      </c>
    </row>
    <row r="14" spans="1:13" ht="20.100000000000001" customHeight="1" x14ac:dyDescent="0.25">
      <c r="B14" s="7" t="s">
        <v>64</v>
      </c>
      <c r="C14" s="9">
        <v>1530068</v>
      </c>
      <c r="D14" s="9">
        <v>2589701</v>
      </c>
      <c r="E14" s="57">
        <v>778806</v>
      </c>
      <c r="F14" s="58">
        <v>523067.80000000005</v>
      </c>
      <c r="G14" s="9">
        <v>326145.80000000005</v>
      </c>
      <c r="H14" s="9"/>
      <c r="I14" s="13">
        <f>IF(ISERROR(+#REF!/E14)=TRUE,0,++#REF!/E14)</f>
        <v>0</v>
      </c>
      <c r="J14" s="13">
        <f t="shared" ref="J14:J45" si="0">IF(ISERROR(+G14/E14)=TRUE,0,++G14/E14)</f>
        <v>0.41877669149955193</v>
      </c>
      <c r="K14" s="13">
        <f t="shared" ref="K14:K45" si="1">IF(ISERROR(+H14/E14)=TRUE,0,++H14/E14)</f>
        <v>0</v>
      </c>
      <c r="L14" s="15">
        <f t="shared" ref="L14:L45" si="2">+D14-G14</f>
        <v>2263555.2000000002</v>
      </c>
    </row>
    <row r="15" spans="1:13" ht="20.100000000000001" customHeight="1" x14ac:dyDescent="0.25">
      <c r="B15" s="7" t="s">
        <v>65</v>
      </c>
      <c r="C15" s="9">
        <v>4374069</v>
      </c>
      <c r="D15" s="9">
        <v>4371414</v>
      </c>
      <c r="E15" s="57">
        <v>967283</v>
      </c>
      <c r="F15" s="58">
        <v>522520.83999999997</v>
      </c>
      <c r="G15" s="9">
        <v>241929.11000000002</v>
      </c>
      <c r="H15" s="9"/>
      <c r="I15" s="13"/>
      <c r="J15" s="13">
        <f t="shared" si="0"/>
        <v>0.25011202512604896</v>
      </c>
      <c r="K15" s="13">
        <f t="shared" si="1"/>
        <v>0</v>
      </c>
      <c r="L15" s="15">
        <f t="shared" si="2"/>
        <v>4129484.89</v>
      </c>
    </row>
    <row r="16" spans="1:13" ht="20.100000000000001" customHeight="1" x14ac:dyDescent="0.25">
      <c r="B16" s="7" t="s">
        <v>66</v>
      </c>
      <c r="C16" s="9">
        <v>16597950</v>
      </c>
      <c r="D16" s="9">
        <v>4815299</v>
      </c>
      <c r="E16" s="57">
        <v>841310</v>
      </c>
      <c r="F16" s="58">
        <v>394896.68000000005</v>
      </c>
      <c r="G16" s="9">
        <v>273457.19999999995</v>
      </c>
      <c r="H16" s="9"/>
      <c r="I16" s="13"/>
      <c r="J16" s="13">
        <f t="shared" si="0"/>
        <v>0.3250373821777941</v>
      </c>
      <c r="K16" s="13">
        <f t="shared" si="1"/>
        <v>0</v>
      </c>
      <c r="L16" s="15">
        <f t="shared" si="2"/>
        <v>4541841.8</v>
      </c>
    </row>
    <row r="17" spans="2:12" ht="20.100000000000001" customHeight="1" x14ac:dyDescent="0.25">
      <c r="B17" s="7" t="s">
        <v>67</v>
      </c>
      <c r="C17" s="9">
        <v>3548416</v>
      </c>
      <c r="D17" s="9">
        <v>4100246</v>
      </c>
      <c r="E17" s="57">
        <v>1849317</v>
      </c>
      <c r="F17" s="58">
        <v>223713.86</v>
      </c>
      <c r="G17" s="9">
        <v>167335.06</v>
      </c>
      <c r="H17" s="9"/>
      <c r="I17" s="13"/>
      <c r="J17" s="13">
        <f t="shared" si="0"/>
        <v>9.0484789789960288E-2</v>
      </c>
      <c r="K17" s="13">
        <f t="shared" si="1"/>
        <v>0</v>
      </c>
      <c r="L17" s="15">
        <f t="shared" si="2"/>
        <v>3932910.94</v>
      </c>
    </row>
    <row r="18" spans="2:12" ht="20.100000000000001" customHeight="1" x14ac:dyDescent="0.25">
      <c r="B18" s="7" t="s">
        <v>68</v>
      </c>
      <c r="C18" s="9">
        <v>13773194</v>
      </c>
      <c r="D18" s="9">
        <v>11931730</v>
      </c>
      <c r="E18" s="57">
        <v>1841172</v>
      </c>
      <c r="F18" s="58">
        <v>1149483.7099999997</v>
      </c>
      <c r="G18" s="9">
        <v>677353.64</v>
      </c>
      <c r="H18" s="9"/>
      <c r="I18" s="13"/>
      <c r="J18" s="13">
        <f t="shared" si="0"/>
        <v>0.36789264664029214</v>
      </c>
      <c r="K18" s="13">
        <f t="shared" si="1"/>
        <v>0</v>
      </c>
      <c r="L18" s="15">
        <f t="shared" si="2"/>
        <v>11254376.359999999</v>
      </c>
    </row>
    <row r="19" spans="2:12" ht="20.100000000000001" customHeight="1" x14ac:dyDescent="0.25">
      <c r="B19" s="7" t="s">
        <v>69</v>
      </c>
      <c r="C19" s="9">
        <v>6338744</v>
      </c>
      <c r="D19" s="9">
        <v>6367944</v>
      </c>
      <c r="E19" s="57">
        <v>1788281</v>
      </c>
      <c r="F19" s="58">
        <v>256926.72</v>
      </c>
      <c r="G19" s="9">
        <v>77300</v>
      </c>
      <c r="H19" s="9"/>
      <c r="I19" s="13"/>
      <c r="J19" s="13">
        <f t="shared" si="0"/>
        <v>4.3225868865128018E-2</v>
      </c>
      <c r="K19" s="13">
        <f t="shared" si="1"/>
        <v>0</v>
      </c>
      <c r="L19" s="15">
        <f t="shared" si="2"/>
        <v>6290644</v>
      </c>
    </row>
    <row r="20" spans="2:12" ht="20.100000000000001" customHeight="1" x14ac:dyDescent="0.25">
      <c r="B20" s="7" t="s">
        <v>70</v>
      </c>
      <c r="C20" s="9">
        <v>9930000</v>
      </c>
      <c r="D20" s="9">
        <v>8730000</v>
      </c>
      <c r="E20" s="57">
        <v>1795000</v>
      </c>
      <c r="F20" s="58">
        <v>992181.2</v>
      </c>
      <c r="G20" s="9">
        <v>557620.69000000006</v>
      </c>
      <c r="H20" s="9"/>
      <c r="I20" s="13"/>
      <c r="J20" s="13">
        <f t="shared" si="0"/>
        <v>0.31065219498607244</v>
      </c>
      <c r="K20" s="13">
        <f t="shared" si="1"/>
        <v>0</v>
      </c>
      <c r="L20" s="15">
        <f t="shared" si="2"/>
        <v>8172379.3099999996</v>
      </c>
    </row>
    <row r="21" spans="2:12" ht="20.100000000000001" customHeight="1" x14ac:dyDescent="0.25">
      <c r="B21" s="7" t="s">
        <v>71</v>
      </c>
      <c r="C21" s="9">
        <v>3541637</v>
      </c>
      <c r="D21" s="9">
        <v>3665192</v>
      </c>
      <c r="E21" s="57">
        <v>400000</v>
      </c>
      <c r="F21" s="58">
        <v>177351.31</v>
      </c>
      <c r="G21" s="9">
        <v>150530</v>
      </c>
      <c r="H21" s="9"/>
      <c r="I21" s="13"/>
      <c r="J21" s="13">
        <f t="shared" si="0"/>
        <v>0.37632500000000002</v>
      </c>
      <c r="K21" s="13">
        <f t="shared" si="1"/>
        <v>0</v>
      </c>
      <c r="L21" s="15">
        <f t="shared" si="2"/>
        <v>3514662</v>
      </c>
    </row>
    <row r="22" spans="2:12" ht="20.100000000000001" customHeight="1" x14ac:dyDescent="0.25">
      <c r="B22" s="7" t="s">
        <v>72</v>
      </c>
      <c r="C22" s="9">
        <v>3486605</v>
      </c>
      <c r="D22" s="9">
        <v>4610133</v>
      </c>
      <c r="E22" s="57">
        <v>1700000</v>
      </c>
      <c r="F22" s="58">
        <v>1245528.1100000001</v>
      </c>
      <c r="G22" s="9">
        <v>179035.17999999996</v>
      </c>
      <c r="H22" s="9"/>
      <c r="I22" s="13"/>
      <c r="J22" s="13">
        <f t="shared" si="0"/>
        <v>0.10531481176470586</v>
      </c>
      <c r="K22" s="13">
        <f t="shared" si="1"/>
        <v>0</v>
      </c>
      <c r="L22" s="15">
        <f t="shared" si="2"/>
        <v>4431097.82</v>
      </c>
    </row>
    <row r="23" spans="2:12" ht="20.100000000000001" customHeight="1" x14ac:dyDescent="0.25">
      <c r="B23" s="7" t="s">
        <v>73</v>
      </c>
      <c r="C23" s="9">
        <v>10756479</v>
      </c>
      <c r="D23" s="9">
        <v>6673836</v>
      </c>
      <c r="E23" s="57">
        <v>2955958</v>
      </c>
      <c r="F23" s="58">
        <v>2506616.1399999997</v>
      </c>
      <c r="G23" s="9">
        <v>458475.04</v>
      </c>
      <c r="H23" s="9"/>
      <c r="I23" s="13"/>
      <c r="J23" s="13">
        <f t="shared" si="0"/>
        <v>0.15510201430466874</v>
      </c>
      <c r="K23" s="13">
        <f t="shared" si="1"/>
        <v>0</v>
      </c>
      <c r="L23" s="15">
        <f t="shared" si="2"/>
        <v>6215360.96</v>
      </c>
    </row>
    <row r="24" spans="2:12" ht="20.100000000000001" customHeight="1" x14ac:dyDescent="0.25">
      <c r="B24" s="7" t="s">
        <v>74</v>
      </c>
      <c r="C24" s="9">
        <v>4154496</v>
      </c>
      <c r="D24" s="9">
        <v>4760049</v>
      </c>
      <c r="E24" s="57">
        <v>900000</v>
      </c>
      <c r="F24" s="58">
        <v>590712.32999999996</v>
      </c>
      <c r="G24" s="9">
        <v>75095.41</v>
      </c>
      <c r="H24" s="9"/>
      <c r="I24" s="13"/>
      <c r="J24" s="13">
        <f t="shared" si="0"/>
        <v>8.3439344444444452E-2</v>
      </c>
      <c r="K24" s="13">
        <f t="shared" si="1"/>
        <v>0</v>
      </c>
      <c r="L24" s="15">
        <f t="shared" si="2"/>
        <v>4684953.59</v>
      </c>
    </row>
    <row r="25" spans="2:12" ht="20.100000000000001" customHeight="1" x14ac:dyDescent="0.25">
      <c r="B25" s="7" t="s">
        <v>75</v>
      </c>
      <c r="C25" s="9">
        <v>20995704</v>
      </c>
      <c r="D25" s="9">
        <v>12632865</v>
      </c>
      <c r="E25" s="57">
        <v>2674440</v>
      </c>
      <c r="F25" s="58">
        <v>137045.29999999999</v>
      </c>
      <c r="G25" s="9">
        <v>50652</v>
      </c>
      <c r="H25" s="9"/>
      <c r="I25" s="13"/>
      <c r="J25" s="13">
        <f t="shared" si="0"/>
        <v>1.8939291963925159E-2</v>
      </c>
      <c r="K25" s="13">
        <f t="shared" si="1"/>
        <v>0</v>
      </c>
      <c r="L25" s="15">
        <f t="shared" si="2"/>
        <v>12582213</v>
      </c>
    </row>
    <row r="26" spans="2:12" ht="20.100000000000001" customHeight="1" x14ac:dyDescent="0.25">
      <c r="B26" s="7" t="s">
        <v>76</v>
      </c>
      <c r="C26" s="9">
        <v>10075062</v>
      </c>
      <c r="D26" s="9">
        <v>6698066</v>
      </c>
      <c r="E26" s="57">
        <v>1417644</v>
      </c>
      <c r="F26" s="58">
        <v>1124431.28</v>
      </c>
      <c r="G26" s="9">
        <v>920115.44</v>
      </c>
      <c r="H26" s="9"/>
      <c r="I26" s="13"/>
      <c r="J26" s="13">
        <f t="shared" si="0"/>
        <v>0.64904548673714979</v>
      </c>
      <c r="K26" s="13">
        <f t="shared" si="1"/>
        <v>0</v>
      </c>
      <c r="L26" s="15">
        <f t="shared" si="2"/>
        <v>5777950.5600000005</v>
      </c>
    </row>
    <row r="27" spans="2:12" ht="20.100000000000001" customHeight="1" x14ac:dyDescent="0.25">
      <c r="B27" s="7" t="s">
        <v>77</v>
      </c>
      <c r="C27" s="9">
        <v>600000</v>
      </c>
      <c r="D27" s="9">
        <v>2049719</v>
      </c>
      <c r="E27" s="57">
        <v>1586785</v>
      </c>
      <c r="F27" s="58">
        <v>367242.75</v>
      </c>
      <c r="G27" s="9">
        <v>279277.75</v>
      </c>
      <c r="H27" s="9"/>
      <c r="I27" s="13"/>
      <c r="J27" s="13">
        <f t="shared" si="0"/>
        <v>0.1760022624363099</v>
      </c>
      <c r="K27" s="13">
        <f t="shared" si="1"/>
        <v>0</v>
      </c>
      <c r="L27" s="15">
        <f t="shared" si="2"/>
        <v>1770441.25</v>
      </c>
    </row>
    <row r="28" spans="2:12" ht="20.100000000000001" customHeight="1" x14ac:dyDescent="0.25">
      <c r="B28" s="7" t="s">
        <v>78</v>
      </c>
      <c r="C28" s="9">
        <v>8011926</v>
      </c>
      <c r="D28" s="9">
        <v>7861926</v>
      </c>
      <c r="E28" s="57">
        <v>1841544</v>
      </c>
      <c r="F28" s="58">
        <v>890189.39</v>
      </c>
      <c r="G28" s="9">
        <v>444735.31</v>
      </c>
      <c r="H28" s="9"/>
      <c r="I28" s="13"/>
      <c r="J28" s="13">
        <f t="shared" si="0"/>
        <v>0.24150132171699401</v>
      </c>
      <c r="K28" s="13">
        <f t="shared" si="1"/>
        <v>0</v>
      </c>
      <c r="L28" s="15">
        <f t="shared" si="2"/>
        <v>7417190.6900000004</v>
      </c>
    </row>
    <row r="29" spans="2:12" ht="20.100000000000001" customHeight="1" x14ac:dyDescent="0.25">
      <c r="B29" s="7" t="s">
        <v>79</v>
      </c>
      <c r="C29" s="9">
        <v>1492331</v>
      </c>
      <c r="D29" s="9">
        <v>1146489</v>
      </c>
      <c r="E29" s="57">
        <v>318890</v>
      </c>
      <c r="F29" s="58">
        <v>318890</v>
      </c>
      <c r="G29" s="9">
        <v>105465.95</v>
      </c>
      <c r="H29" s="9"/>
      <c r="I29" s="13"/>
      <c r="J29" s="13">
        <f t="shared" si="0"/>
        <v>0.3307283075668726</v>
      </c>
      <c r="K29" s="13">
        <f t="shared" si="1"/>
        <v>0</v>
      </c>
      <c r="L29" s="15">
        <f t="shared" si="2"/>
        <v>1041023.05</v>
      </c>
    </row>
    <row r="30" spans="2:12" ht="20.100000000000001" customHeight="1" x14ac:dyDescent="0.25">
      <c r="B30" s="7" t="s">
        <v>80</v>
      </c>
      <c r="C30" s="9">
        <v>3105374</v>
      </c>
      <c r="D30" s="9">
        <v>3330912</v>
      </c>
      <c r="E30" s="57">
        <v>1605110</v>
      </c>
      <c r="F30" s="58">
        <v>1036791.67</v>
      </c>
      <c r="G30" s="9">
        <v>650851.91</v>
      </c>
      <c r="H30" s="9"/>
      <c r="I30" s="13"/>
      <c r="J30" s="13">
        <f t="shared" si="0"/>
        <v>0.40548741830777957</v>
      </c>
      <c r="K30" s="13">
        <f t="shared" si="1"/>
        <v>0</v>
      </c>
      <c r="L30" s="15">
        <f t="shared" si="2"/>
        <v>2680060.09</v>
      </c>
    </row>
    <row r="31" spans="2:12" ht="20.100000000000001" customHeight="1" x14ac:dyDescent="0.25">
      <c r="B31" s="7" t="s">
        <v>81</v>
      </c>
      <c r="C31" s="9">
        <v>4503749</v>
      </c>
      <c r="D31" s="9">
        <v>5389297</v>
      </c>
      <c r="E31" s="57">
        <v>674854</v>
      </c>
      <c r="F31" s="58">
        <v>514280.63999999996</v>
      </c>
      <c r="G31" s="9">
        <v>348603.81</v>
      </c>
      <c r="H31" s="9"/>
      <c r="I31" s="13"/>
      <c r="J31" s="13">
        <f t="shared" si="0"/>
        <v>0.5165618192972109</v>
      </c>
      <c r="K31" s="13">
        <f t="shared" si="1"/>
        <v>0</v>
      </c>
      <c r="L31" s="15">
        <f t="shared" si="2"/>
        <v>5040693.1900000004</v>
      </c>
    </row>
    <row r="32" spans="2:12" ht="20.100000000000001" customHeight="1" x14ac:dyDescent="0.25">
      <c r="B32" s="7" t="s">
        <v>82</v>
      </c>
      <c r="C32" s="9">
        <v>3469590</v>
      </c>
      <c r="D32" s="9">
        <v>4749957</v>
      </c>
      <c r="E32" s="57">
        <v>867990</v>
      </c>
      <c r="F32" s="58">
        <v>683003.5</v>
      </c>
      <c r="G32" s="9">
        <v>346501.66</v>
      </c>
      <c r="H32" s="9"/>
      <c r="I32" s="13"/>
      <c r="J32" s="13">
        <f t="shared" si="0"/>
        <v>0.39920005990852425</v>
      </c>
      <c r="K32" s="13">
        <f t="shared" si="1"/>
        <v>0</v>
      </c>
      <c r="L32" s="15">
        <f t="shared" si="2"/>
        <v>4403455.34</v>
      </c>
    </row>
    <row r="33" spans="2:12" ht="20.100000000000001" customHeight="1" x14ac:dyDescent="0.25">
      <c r="B33" s="7" t="s">
        <v>83</v>
      </c>
      <c r="C33" s="9">
        <v>2877544</v>
      </c>
      <c r="D33" s="9">
        <v>2828203</v>
      </c>
      <c r="E33" s="57">
        <v>1117659</v>
      </c>
      <c r="F33" s="58">
        <v>397137.91999999998</v>
      </c>
      <c r="G33" s="9">
        <v>16867.530000000002</v>
      </c>
      <c r="H33" s="9"/>
      <c r="I33" s="13"/>
      <c r="J33" s="13">
        <f t="shared" si="0"/>
        <v>1.5091839281927675E-2</v>
      </c>
      <c r="K33" s="13">
        <f t="shared" si="1"/>
        <v>0</v>
      </c>
      <c r="L33" s="15">
        <f t="shared" si="2"/>
        <v>2811335.47</v>
      </c>
    </row>
    <row r="34" spans="2:12" ht="20.100000000000001" customHeight="1" x14ac:dyDescent="0.25">
      <c r="B34" s="7" t="s">
        <v>84</v>
      </c>
      <c r="C34" s="9">
        <v>2448797</v>
      </c>
      <c r="D34" s="9">
        <v>2847938</v>
      </c>
      <c r="E34" s="57">
        <v>800000</v>
      </c>
      <c r="F34" s="58">
        <v>194623.65000000002</v>
      </c>
      <c r="G34" s="9">
        <v>58236.549999999996</v>
      </c>
      <c r="H34" s="9"/>
      <c r="I34" s="13"/>
      <c r="J34" s="13">
        <f t="shared" si="0"/>
        <v>7.2795687499999998E-2</v>
      </c>
      <c r="K34" s="13">
        <f t="shared" si="1"/>
        <v>0</v>
      </c>
      <c r="L34" s="15">
        <f t="shared" si="2"/>
        <v>2789701.45</v>
      </c>
    </row>
    <row r="35" spans="2:12" ht="20.100000000000001" customHeight="1" x14ac:dyDescent="0.25">
      <c r="B35" s="7" t="s">
        <v>85</v>
      </c>
      <c r="C35" s="9">
        <v>4116587</v>
      </c>
      <c r="D35" s="9">
        <v>5087417</v>
      </c>
      <c r="E35" s="57">
        <v>1401150</v>
      </c>
      <c r="F35" s="58">
        <v>1401149.12</v>
      </c>
      <c r="G35" s="9">
        <v>0</v>
      </c>
      <c r="H35" s="9"/>
      <c r="I35" s="13"/>
      <c r="J35" s="13">
        <f t="shared" si="0"/>
        <v>0</v>
      </c>
      <c r="K35" s="13">
        <f t="shared" si="1"/>
        <v>0</v>
      </c>
      <c r="L35" s="15">
        <f t="shared" si="2"/>
        <v>5087417</v>
      </c>
    </row>
    <row r="36" spans="2:12" ht="20.100000000000001" customHeight="1" x14ac:dyDescent="0.25">
      <c r="B36" s="7" t="s">
        <v>86</v>
      </c>
      <c r="C36" s="9">
        <v>4000000</v>
      </c>
      <c r="D36" s="9">
        <v>11687791</v>
      </c>
      <c r="E36" s="57">
        <v>10728254</v>
      </c>
      <c r="F36" s="58">
        <v>9755270.6899999995</v>
      </c>
      <c r="G36" s="9">
        <v>3351447.7300000004</v>
      </c>
      <c r="H36" s="9"/>
      <c r="I36" s="13"/>
      <c r="J36" s="13">
        <f t="shared" si="0"/>
        <v>0.31239451731847517</v>
      </c>
      <c r="K36" s="13">
        <f t="shared" si="1"/>
        <v>0</v>
      </c>
      <c r="L36" s="15">
        <f t="shared" si="2"/>
        <v>8336343.2699999996</v>
      </c>
    </row>
    <row r="37" spans="2:12" ht="20.100000000000001" customHeight="1" x14ac:dyDescent="0.25">
      <c r="B37" s="7" t="s">
        <v>87</v>
      </c>
      <c r="C37" s="9">
        <v>1830442</v>
      </c>
      <c r="D37" s="9">
        <v>1895958</v>
      </c>
      <c r="E37" s="57">
        <v>1604479</v>
      </c>
      <c r="F37" s="58">
        <v>1577158.4500000002</v>
      </c>
      <c r="G37" s="9">
        <v>874869.57</v>
      </c>
      <c r="H37" s="9"/>
      <c r="I37" s="13"/>
      <c r="J37" s="13">
        <f t="shared" si="0"/>
        <v>0.54526707423406595</v>
      </c>
      <c r="K37" s="13">
        <f t="shared" si="1"/>
        <v>0</v>
      </c>
      <c r="L37" s="15">
        <f t="shared" si="2"/>
        <v>1021088.43</v>
      </c>
    </row>
    <row r="38" spans="2:12" ht="20.100000000000001" customHeight="1" x14ac:dyDescent="0.25">
      <c r="B38" s="7" t="s">
        <v>88</v>
      </c>
      <c r="C38" s="9">
        <v>7176987</v>
      </c>
      <c r="D38" s="9">
        <v>7827263</v>
      </c>
      <c r="E38" s="57">
        <v>1837699</v>
      </c>
      <c r="F38" s="58">
        <v>1459100.0999999999</v>
      </c>
      <c r="G38" s="9">
        <v>787151.85</v>
      </c>
      <c r="H38" s="9"/>
      <c r="I38" s="13"/>
      <c r="J38" s="13">
        <f t="shared" si="0"/>
        <v>0.42833557073274786</v>
      </c>
      <c r="K38" s="13">
        <f t="shared" si="1"/>
        <v>0</v>
      </c>
      <c r="L38" s="15">
        <f t="shared" si="2"/>
        <v>7040111.1500000004</v>
      </c>
    </row>
    <row r="39" spans="2:12" ht="20.100000000000001" customHeight="1" x14ac:dyDescent="0.25">
      <c r="B39" s="7" t="s">
        <v>89</v>
      </c>
      <c r="C39" s="9">
        <v>624606</v>
      </c>
      <c r="D39" s="9">
        <v>696132</v>
      </c>
      <c r="E39" s="57">
        <v>451526</v>
      </c>
      <c r="F39" s="58">
        <v>0</v>
      </c>
      <c r="G39" s="9">
        <v>0</v>
      </c>
      <c r="H39" s="9"/>
      <c r="I39" s="13"/>
      <c r="J39" s="13">
        <f t="shared" si="0"/>
        <v>0</v>
      </c>
      <c r="K39" s="13">
        <f t="shared" si="1"/>
        <v>0</v>
      </c>
      <c r="L39" s="15">
        <f t="shared" si="2"/>
        <v>696132</v>
      </c>
    </row>
    <row r="40" spans="2:12" ht="20.100000000000001" customHeight="1" x14ac:dyDescent="0.25">
      <c r="B40" s="7" t="s">
        <v>90</v>
      </c>
      <c r="C40" s="9">
        <v>1349653</v>
      </c>
      <c r="D40" s="9">
        <v>3540225</v>
      </c>
      <c r="E40" s="57">
        <v>2676706</v>
      </c>
      <c r="F40" s="58">
        <v>949954.92000000016</v>
      </c>
      <c r="G40" s="9">
        <v>124753.05</v>
      </c>
      <c r="H40" s="9"/>
      <c r="I40" s="13"/>
      <c r="J40" s="13">
        <f t="shared" si="0"/>
        <v>4.6606930309118749E-2</v>
      </c>
      <c r="K40" s="13">
        <f t="shared" si="1"/>
        <v>0</v>
      </c>
      <c r="L40" s="15">
        <f t="shared" si="2"/>
        <v>3415471.95</v>
      </c>
    </row>
    <row r="41" spans="2:12" ht="20.100000000000001" customHeight="1" x14ac:dyDescent="0.25">
      <c r="B41" s="7" t="s">
        <v>91</v>
      </c>
      <c r="C41" s="9">
        <v>7450996</v>
      </c>
      <c r="D41" s="9">
        <v>10417884</v>
      </c>
      <c r="E41" s="57">
        <v>4417432</v>
      </c>
      <c r="F41" s="58">
        <v>527722.31999999995</v>
      </c>
      <c r="G41" s="9">
        <v>144591.36000000002</v>
      </c>
      <c r="H41" s="9"/>
      <c r="I41" s="13"/>
      <c r="J41" s="13">
        <f t="shared" si="0"/>
        <v>3.2731994516270999E-2</v>
      </c>
      <c r="K41" s="13">
        <f t="shared" si="1"/>
        <v>0</v>
      </c>
      <c r="L41" s="15">
        <f t="shared" si="2"/>
        <v>10273292.640000001</v>
      </c>
    </row>
    <row r="42" spans="2:12" ht="20.100000000000001" customHeight="1" x14ac:dyDescent="0.25">
      <c r="B42" s="7" t="s">
        <v>92</v>
      </c>
      <c r="C42" s="9">
        <v>7630600</v>
      </c>
      <c r="D42" s="9">
        <v>7630600</v>
      </c>
      <c r="E42" s="57">
        <v>3078200</v>
      </c>
      <c r="F42" s="58">
        <v>1352399.9999999998</v>
      </c>
      <c r="G42" s="9">
        <v>344999.99999999994</v>
      </c>
      <c r="H42" s="9"/>
      <c r="I42" s="13"/>
      <c r="J42" s="13">
        <f t="shared" si="0"/>
        <v>0.11207848742771748</v>
      </c>
      <c r="K42" s="13">
        <f t="shared" si="1"/>
        <v>0</v>
      </c>
      <c r="L42" s="15">
        <f t="shared" si="2"/>
        <v>7285600</v>
      </c>
    </row>
    <row r="43" spans="2:12" ht="20.100000000000001" customHeight="1" x14ac:dyDescent="0.25">
      <c r="B43" s="7" t="s">
        <v>93</v>
      </c>
      <c r="C43" s="9">
        <v>10576219</v>
      </c>
      <c r="D43" s="9">
        <v>10576219</v>
      </c>
      <c r="E43" s="57">
        <v>4949955</v>
      </c>
      <c r="F43" s="58">
        <v>4233122.8000000007</v>
      </c>
      <c r="G43" s="9">
        <v>549503.53</v>
      </c>
      <c r="H43" s="9"/>
      <c r="I43" s="13"/>
      <c r="J43" s="13">
        <f t="shared" si="0"/>
        <v>0.11101182333980815</v>
      </c>
      <c r="K43" s="13">
        <f t="shared" si="1"/>
        <v>0</v>
      </c>
      <c r="L43" s="15">
        <f t="shared" si="2"/>
        <v>10026715.470000001</v>
      </c>
    </row>
    <row r="44" spans="2:12" ht="20.100000000000001" customHeight="1" x14ac:dyDescent="0.25">
      <c r="B44" s="7" t="s">
        <v>94</v>
      </c>
      <c r="C44" s="9">
        <v>8142652</v>
      </c>
      <c r="D44" s="9">
        <v>8969184</v>
      </c>
      <c r="E44" s="57">
        <v>1104560</v>
      </c>
      <c r="F44" s="58">
        <v>293065.06</v>
      </c>
      <c r="G44" s="9">
        <v>46965.98</v>
      </c>
      <c r="H44" s="9"/>
      <c r="I44" s="13"/>
      <c r="J44" s="13">
        <f t="shared" ref="J44" si="3">IF(ISERROR(+G44/E44)=TRUE,0,++G44/E44)</f>
        <v>4.2520080394003047E-2</v>
      </c>
      <c r="K44" s="13">
        <f t="shared" ref="K44" si="4">IF(ISERROR(+H44/E44)=TRUE,0,++H44/E44)</f>
        <v>0</v>
      </c>
      <c r="L44" s="15">
        <f t="shared" ref="L44" si="5">+D44-G44</f>
        <v>8922218.0199999996</v>
      </c>
    </row>
    <row r="45" spans="2:12" ht="20.100000000000001" customHeight="1" x14ac:dyDescent="0.25">
      <c r="B45" s="7" t="s">
        <v>95</v>
      </c>
      <c r="C45" s="9">
        <v>0</v>
      </c>
      <c r="D45" s="9">
        <v>38549</v>
      </c>
      <c r="E45" s="57">
        <v>38549</v>
      </c>
      <c r="F45" s="58">
        <v>1320</v>
      </c>
      <c r="G45" s="9">
        <v>1320</v>
      </c>
      <c r="H45" s="9"/>
      <c r="I45" s="13"/>
      <c r="J45" s="13">
        <f t="shared" si="0"/>
        <v>3.4242133388674156E-2</v>
      </c>
      <c r="K45" s="13">
        <f t="shared" si="1"/>
        <v>0</v>
      </c>
      <c r="L45" s="15">
        <f t="shared" si="2"/>
        <v>37229</v>
      </c>
    </row>
    <row r="46" spans="2:12" ht="23.25" customHeight="1" x14ac:dyDescent="0.25">
      <c r="B46" s="51" t="s">
        <v>4</v>
      </c>
      <c r="C46" s="52">
        <f t="shared" ref="C46:H46" si="6">SUM(C13:C45)</f>
        <v>262507694</v>
      </c>
      <c r="D46" s="52">
        <f t="shared" si="6"/>
        <v>254515355</v>
      </c>
      <c r="E46" s="52">
        <f t="shared" si="6"/>
        <v>97912647</v>
      </c>
      <c r="F46" s="52">
        <f t="shared" si="6"/>
        <v>62752542.38000001</v>
      </c>
      <c r="G46" s="52">
        <f t="shared" si="6"/>
        <v>23839843.82</v>
      </c>
      <c r="H46" s="52">
        <f t="shared" si="6"/>
        <v>0</v>
      </c>
      <c r="I46" s="53">
        <f>IF(ISERROR(+#REF!/E46)=TRUE,0,++#REF!/E46)</f>
        <v>0</v>
      </c>
      <c r="J46" s="53">
        <f>IF(ISERROR(+G46/E46)=TRUE,0,++G46/E46)</f>
        <v>0.24348074074639203</v>
      </c>
      <c r="K46" s="53">
        <f>IF(ISERROR(+H46/E46)=TRUE,0,++H46/E46)</f>
        <v>0</v>
      </c>
      <c r="L46" s="54">
        <f>SUM(L13:L45)</f>
        <v>230675511.18000001</v>
      </c>
    </row>
    <row r="47" spans="2:12" x14ac:dyDescent="0.2">
      <c r="B47" s="11" t="s">
        <v>62</v>
      </c>
    </row>
    <row r="49" spans="2:11" s="20" customFormat="1" x14ac:dyDescent="0.25">
      <c r="K49" s="24"/>
    </row>
    <row r="50" spans="2:11" s="22" customFormat="1" x14ac:dyDescent="0.25">
      <c r="K50" s="23"/>
    </row>
    <row r="51" spans="2:11" s="22" customFormat="1" x14ac:dyDescent="0.25">
      <c r="C51" s="22">
        <v>1000000</v>
      </c>
      <c r="K51" s="23"/>
    </row>
    <row r="52" spans="2:11" s="22" customFormat="1" ht="30" x14ac:dyDescent="0.25">
      <c r="B52" s="30" t="s">
        <v>55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AL MES DE ABRIL</v>
      </c>
      <c r="K52" s="23"/>
    </row>
    <row r="53" spans="2:11" s="22" customFormat="1" x14ac:dyDescent="0.25">
      <c r="B53" s="22" t="s">
        <v>56</v>
      </c>
      <c r="C53" s="39">
        <f>+C46/$C$51</f>
        <v>262.50769400000001</v>
      </c>
      <c r="D53" s="39">
        <f>+D46/$C$51</f>
        <v>254.515355</v>
      </c>
      <c r="E53" s="39">
        <f>+E46/$C$51</f>
        <v>97.912647000000007</v>
      </c>
      <c r="F53" s="39">
        <f>+F46/$C$51</f>
        <v>62.752542380000008</v>
      </c>
      <c r="G53" s="39">
        <f>+G46/$C$51</f>
        <v>23.839843819999999</v>
      </c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59"/>
  <sheetViews>
    <sheetView showGridLines="0" zoomScale="145" zoomScaleNormal="145" workbookViewId="0">
      <selection activeCell="E45" sqref="E45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5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7" customFormat="1" x14ac:dyDescent="0.25">
      <c r="A1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s="47" customForma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s="47" customFormat="1" x14ac:dyDescent="0.25">
      <c r="A3"/>
      <c r="B3" s="46"/>
      <c r="C3" s="48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3" s="47" customFormat="1" x14ac:dyDescent="0.25">
      <c r="A4"/>
      <c r="B4" s="46"/>
      <c r="C4" s="48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1:13" ht="5.0999999999999996" customHeight="1" x14ac:dyDescent="0.25"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</row>
    <row r="6" spans="1:13" ht="43.5" customHeight="1" x14ac:dyDescent="0.25">
      <c r="B6" s="76" t="s">
        <v>60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5"/>
      <c r="J10" s="85"/>
      <c r="K10" s="85"/>
      <c r="L10" s="21" t="s">
        <v>21</v>
      </c>
    </row>
    <row r="11" spans="1:13" s="5" customFormat="1" ht="15" customHeight="1" x14ac:dyDescent="0.25">
      <c r="B11" s="83" t="s">
        <v>20</v>
      </c>
      <c r="C11" s="82" t="s">
        <v>0</v>
      </c>
      <c r="D11" s="82"/>
      <c r="E11" s="80" t="s">
        <v>8</v>
      </c>
      <c r="F11" s="80" t="s">
        <v>22</v>
      </c>
      <c r="G11" s="80" t="s">
        <v>59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50.1" customHeight="1" x14ac:dyDescent="0.25">
      <c r="B12" s="84"/>
      <c r="C12" s="49" t="s">
        <v>3</v>
      </c>
      <c r="D12" s="49" t="s">
        <v>2</v>
      </c>
      <c r="E12" s="81"/>
      <c r="F12" s="81"/>
      <c r="G12" s="81"/>
      <c r="H12" s="81"/>
      <c r="I12" s="49" t="s">
        <v>9</v>
      </c>
      <c r="J12" s="49" t="s">
        <v>10</v>
      </c>
      <c r="K12" s="50" t="s">
        <v>11</v>
      </c>
      <c r="L12" s="79"/>
    </row>
    <row r="13" spans="1:13" ht="20.100000000000001" customHeight="1" x14ac:dyDescent="0.25">
      <c r="B13" s="6" t="s">
        <v>63</v>
      </c>
      <c r="C13" s="41">
        <v>329956725</v>
      </c>
      <c r="D13" s="41">
        <v>342604245</v>
      </c>
      <c r="E13" s="61">
        <v>145565654</v>
      </c>
      <c r="F13" s="61">
        <v>127154150</v>
      </c>
      <c r="G13" s="41">
        <v>115157363.28999999</v>
      </c>
      <c r="H13" s="8"/>
      <c r="I13" s="12">
        <f>IF(ISERROR(+#REF!/E13)=TRUE,0,++#REF!/E13)</f>
        <v>0</v>
      </c>
      <c r="J13" s="12">
        <f>IF(ISERROR(+G13/E13)=TRUE,0,++G13/E13)</f>
        <v>0.79110257210811552</v>
      </c>
      <c r="K13" s="12">
        <f>IF(ISERROR(+H13/E13)=TRUE,0,++H13/E13)</f>
        <v>0</v>
      </c>
      <c r="L13" s="14">
        <f>+D13-G13</f>
        <v>227446881.71000001</v>
      </c>
    </row>
    <row r="14" spans="1:13" ht="20.100000000000001" customHeight="1" x14ac:dyDescent="0.25">
      <c r="B14" s="25" t="s">
        <v>64</v>
      </c>
      <c r="C14" s="42">
        <v>320000</v>
      </c>
      <c r="D14" s="42">
        <v>911601</v>
      </c>
      <c r="E14" s="62">
        <v>911601</v>
      </c>
      <c r="F14" s="62">
        <v>459680</v>
      </c>
      <c r="G14" s="42">
        <v>396980</v>
      </c>
      <c r="H14" s="26"/>
      <c r="I14" s="27"/>
      <c r="J14" s="13">
        <f t="shared" ref="J14:J44" si="0">IF(ISERROR(+G14/E14)=TRUE,0,++G14/E14)</f>
        <v>0.43547560829792858</v>
      </c>
      <c r="K14" s="13">
        <f t="shared" ref="K14:K44" si="1">IF(ISERROR(+H14/E14)=TRUE,0,++H14/E14)</f>
        <v>0</v>
      </c>
      <c r="L14" s="15">
        <f t="shared" ref="L14:L44" si="2">+D14-G14</f>
        <v>514621</v>
      </c>
    </row>
    <row r="15" spans="1:13" ht="20.100000000000001" customHeight="1" x14ac:dyDescent="0.25">
      <c r="B15" s="25" t="s">
        <v>65</v>
      </c>
      <c r="C15" s="42">
        <v>0</v>
      </c>
      <c r="D15" s="42">
        <v>1504080</v>
      </c>
      <c r="E15" s="62">
        <v>1504080</v>
      </c>
      <c r="F15" s="62">
        <v>1504080</v>
      </c>
      <c r="G15" s="42">
        <v>1504080</v>
      </c>
      <c r="H15" s="26"/>
      <c r="I15" s="27"/>
      <c r="J15" s="13">
        <f t="shared" si="0"/>
        <v>1</v>
      </c>
      <c r="K15" s="13">
        <f t="shared" si="1"/>
        <v>0</v>
      </c>
      <c r="L15" s="15">
        <f t="shared" si="2"/>
        <v>0</v>
      </c>
    </row>
    <row r="16" spans="1:13" ht="20.100000000000001" customHeight="1" x14ac:dyDescent="0.25">
      <c r="B16" s="25" t="s">
        <v>67</v>
      </c>
      <c r="C16" s="42">
        <v>1600000</v>
      </c>
      <c r="D16" s="42">
        <v>969149</v>
      </c>
      <c r="E16" s="62">
        <v>1010480</v>
      </c>
      <c r="F16" s="62">
        <v>530480</v>
      </c>
      <c r="G16" s="42">
        <v>467817.12</v>
      </c>
      <c r="H16" s="26"/>
      <c r="I16" s="27"/>
      <c r="J16" s="13">
        <f t="shared" si="0"/>
        <v>0.46296524424036101</v>
      </c>
      <c r="K16" s="13">
        <f t="shared" si="1"/>
        <v>0</v>
      </c>
      <c r="L16" s="15">
        <f t="shared" si="2"/>
        <v>501331.88</v>
      </c>
    </row>
    <row r="17" spans="2:12" ht="20.100000000000001" customHeight="1" x14ac:dyDescent="0.25">
      <c r="B17" s="25" t="s">
        <v>68</v>
      </c>
      <c r="C17" s="42">
        <v>961745</v>
      </c>
      <c r="D17" s="42">
        <v>2746625</v>
      </c>
      <c r="E17" s="62">
        <v>2454709</v>
      </c>
      <c r="F17" s="62">
        <v>2125088.2400000002</v>
      </c>
      <c r="G17" s="42">
        <v>1143484.6399999999</v>
      </c>
      <c r="H17" s="26"/>
      <c r="I17" s="27"/>
      <c r="J17" s="13">
        <f t="shared" si="0"/>
        <v>0.46583307430738224</v>
      </c>
      <c r="K17" s="13">
        <f t="shared" si="1"/>
        <v>0</v>
      </c>
      <c r="L17" s="15">
        <f t="shared" si="2"/>
        <v>1603140.36</v>
      </c>
    </row>
    <row r="18" spans="2:12" ht="20.100000000000001" customHeight="1" x14ac:dyDescent="0.25">
      <c r="B18" s="25" t="s">
        <v>69</v>
      </c>
      <c r="C18" s="42">
        <v>0</v>
      </c>
      <c r="D18" s="42">
        <v>2820240</v>
      </c>
      <c r="E18" s="62">
        <v>2820240</v>
      </c>
      <c r="F18" s="62">
        <v>2820240</v>
      </c>
      <c r="G18" s="42">
        <v>2820240</v>
      </c>
      <c r="H18" s="26"/>
      <c r="I18" s="27"/>
      <c r="J18" s="13">
        <f t="shared" si="0"/>
        <v>1</v>
      </c>
      <c r="K18" s="13">
        <f t="shared" si="1"/>
        <v>0</v>
      </c>
      <c r="L18" s="15">
        <f t="shared" si="2"/>
        <v>0</v>
      </c>
    </row>
    <row r="19" spans="2:12" ht="20.100000000000001" customHeight="1" x14ac:dyDescent="0.25">
      <c r="B19" s="25" t="s">
        <v>70</v>
      </c>
      <c r="C19" s="42">
        <v>0</v>
      </c>
      <c r="D19" s="42">
        <v>3536640</v>
      </c>
      <c r="E19" s="62">
        <v>3536640</v>
      </c>
      <c r="F19" s="62">
        <v>3536640</v>
      </c>
      <c r="G19" s="42">
        <v>3536640</v>
      </c>
      <c r="H19" s="26"/>
      <c r="I19" s="27"/>
      <c r="J19" s="13">
        <f t="shared" si="0"/>
        <v>1</v>
      </c>
      <c r="K19" s="13">
        <f t="shared" si="1"/>
        <v>0</v>
      </c>
      <c r="L19" s="15">
        <f t="shared" si="2"/>
        <v>0</v>
      </c>
    </row>
    <row r="20" spans="2:12" ht="20.100000000000001" customHeight="1" x14ac:dyDescent="0.25">
      <c r="B20" s="25" t="s">
        <v>71</v>
      </c>
      <c r="C20" s="42">
        <v>0</v>
      </c>
      <c r="D20" s="42">
        <v>709920</v>
      </c>
      <c r="E20" s="62">
        <v>709920</v>
      </c>
      <c r="F20" s="62">
        <v>707760</v>
      </c>
      <c r="G20" s="42">
        <v>596073.6</v>
      </c>
      <c r="H20" s="26"/>
      <c r="I20" s="27"/>
      <c r="J20" s="13">
        <f t="shared" si="0"/>
        <v>0.83963488843813383</v>
      </c>
      <c r="K20" s="13">
        <f t="shared" si="1"/>
        <v>0</v>
      </c>
      <c r="L20" s="15">
        <f t="shared" si="2"/>
        <v>113846.40000000002</v>
      </c>
    </row>
    <row r="21" spans="2:12" ht="20.100000000000001" customHeight="1" x14ac:dyDescent="0.25">
      <c r="B21" s="25" t="s">
        <v>72</v>
      </c>
      <c r="C21" s="42">
        <v>0</v>
      </c>
      <c r="D21" s="42">
        <v>2041920</v>
      </c>
      <c r="E21" s="62">
        <v>2041920</v>
      </c>
      <c r="F21" s="62">
        <v>2012400</v>
      </c>
      <c r="G21" s="42">
        <v>1099440</v>
      </c>
      <c r="H21" s="26"/>
      <c r="I21" s="27"/>
      <c r="J21" s="13">
        <f t="shared" si="0"/>
        <v>0.53843441466854725</v>
      </c>
      <c r="K21" s="13">
        <f t="shared" si="1"/>
        <v>0</v>
      </c>
      <c r="L21" s="15">
        <f t="shared" si="2"/>
        <v>942480</v>
      </c>
    </row>
    <row r="22" spans="2:12" ht="20.100000000000001" customHeight="1" x14ac:dyDescent="0.25">
      <c r="B22" s="25" t="s">
        <v>73</v>
      </c>
      <c r="C22" s="42">
        <v>0</v>
      </c>
      <c r="D22" s="42">
        <v>4116960</v>
      </c>
      <c r="E22" s="62">
        <v>4116960</v>
      </c>
      <c r="F22" s="62">
        <v>4116960</v>
      </c>
      <c r="G22" s="42">
        <v>4116614.4</v>
      </c>
      <c r="H22" s="26"/>
      <c r="I22" s="27"/>
      <c r="J22" s="13">
        <f t="shared" si="0"/>
        <v>0.99991605456453303</v>
      </c>
      <c r="K22" s="13">
        <f t="shared" si="1"/>
        <v>0</v>
      </c>
      <c r="L22" s="15">
        <f t="shared" si="2"/>
        <v>345.60000000009313</v>
      </c>
    </row>
    <row r="23" spans="2:12" ht="20.100000000000001" customHeight="1" x14ac:dyDescent="0.25">
      <c r="B23" s="25" t="s">
        <v>74</v>
      </c>
      <c r="C23" s="42">
        <v>0</v>
      </c>
      <c r="D23" s="42">
        <v>3209040</v>
      </c>
      <c r="E23" s="62">
        <v>3209040</v>
      </c>
      <c r="F23" s="62">
        <v>3209040</v>
      </c>
      <c r="G23" s="42">
        <v>3209040</v>
      </c>
      <c r="H23" s="26"/>
      <c r="I23" s="27"/>
      <c r="J23" s="13">
        <f t="shared" si="0"/>
        <v>1</v>
      </c>
      <c r="K23" s="13">
        <f t="shared" si="1"/>
        <v>0</v>
      </c>
      <c r="L23" s="15">
        <f t="shared" si="2"/>
        <v>0</v>
      </c>
    </row>
    <row r="24" spans="2:12" ht="20.100000000000001" customHeight="1" x14ac:dyDescent="0.25">
      <c r="B24" s="25" t="s">
        <v>75</v>
      </c>
      <c r="C24" s="42">
        <v>0</v>
      </c>
      <c r="D24" s="42">
        <v>4437360</v>
      </c>
      <c r="E24" s="62">
        <v>4437360</v>
      </c>
      <c r="F24" s="62">
        <v>4437360</v>
      </c>
      <c r="G24" s="42">
        <v>4437360</v>
      </c>
      <c r="H24" s="26"/>
      <c r="I24" s="27"/>
      <c r="J24" s="13">
        <f t="shared" si="0"/>
        <v>1</v>
      </c>
      <c r="K24" s="13">
        <f t="shared" si="1"/>
        <v>0</v>
      </c>
      <c r="L24" s="15">
        <f t="shared" si="2"/>
        <v>0</v>
      </c>
    </row>
    <row r="25" spans="2:12" ht="20.100000000000001" customHeight="1" x14ac:dyDescent="0.25">
      <c r="B25" s="25" t="s">
        <v>76</v>
      </c>
      <c r="C25" s="42">
        <v>3726374</v>
      </c>
      <c r="D25" s="42">
        <v>7078694</v>
      </c>
      <c r="E25" s="62">
        <v>7078694</v>
      </c>
      <c r="F25" s="62">
        <v>3599663</v>
      </c>
      <c r="G25" s="42">
        <v>3259795.8</v>
      </c>
      <c r="H25" s="26"/>
      <c r="I25" s="27"/>
      <c r="J25" s="13">
        <f t="shared" si="0"/>
        <v>0.46050808242311364</v>
      </c>
      <c r="K25" s="13">
        <f t="shared" si="1"/>
        <v>0</v>
      </c>
      <c r="L25" s="15">
        <f t="shared" si="2"/>
        <v>3818898.2</v>
      </c>
    </row>
    <row r="26" spans="2:12" ht="20.100000000000001" customHeight="1" x14ac:dyDescent="0.25">
      <c r="B26" s="25" t="s">
        <v>77</v>
      </c>
      <c r="C26" s="42">
        <v>50000</v>
      </c>
      <c r="D26" s="42">
        <v>1562720</v>
      </c>
      <c r="E26" s="62">
        <v>1562720</v>
      </c>
      <c r="F26" s="62">
        <v>1485360</v>
      </c>
      <c r="G26" s="42">
        <v>1482480</v>
      </c>
      <c r="H26" s="26"/>
      <c r="I26" s="27"/>
      <c r="J26" s="13">
        <f t="shared" si="0"/>
        <v>0.94865362956895671</v>
      </c>
      <c r="K26" s="13">
        <f t="shared" si="1"/>
        <v>0</v>
      </c>
      <c r="L26" s="15">
        <f t="shared" si="2"/>
        <v>80240</v>
      </c>
    </row>
    <row r="27" spans="2:12" ht="20.100000000000001" customHeight="1" x14ac:dyDescent="0.25">
      <c r="B27" s="25" t="s">
        <v>78</v>
      </c>
      <c r="C27" s="42">
        <v>0</v>
      </c>
      <c r="D27" s="42">
        <v>1159920</v>
      </c>
      <c r="E27" s="62">
        <v>1159920</v>
      </c>
      <c r="F27" s="62">
        <v>1159920</v>
      </c>
      <c r="G27" s="42">
        <v>1159920</v>
      </c>
      <c r="H27" s="26"/>
      <c r="I27" s="27"/>
      <c r="J27" s="13">
        <f t="shared" si="0"/>
        <v>1</v>
      </c>
      <c r="K27" s="13">
        <f t="shared" si="1"/>
        <v>0</v>
      </c>
      <c r="L27" s="15">
        <f t="shared" si="2"/>
        <v>0</v>
      </c>
    </row>
    <row r="28" spans="2:12" ht="20.100000000000001" customHeight="1" x14ac:dyDescent="0.25">
      <c r="B28" s="25" t="s">
        <v>79</v>
      </c>
      <c r="C28" s="42">
        <v>0</v>
      </c>
      <c r="D28" s="42">
        <v>813600</v>
      </c>
      <c r="E28" s="62">
        <v>813600</v>
      </c>
      <c r="F28" s="62">
        <v>813600</v>
      </c>
      <c r="G28" s="42">
        <v>813600</v>
      </c>
      <c r="H28" s="26"/>
      <c r="I28" s="27"/>
      <c r="J28" s="13">
        <f t="shared" si="0"/>
        <v>1</v>
      </c>
      <c r="K28" s="13">
        <f t="shared" si="1"/>
        <v>0</v>
      </c>
      <c r="L28" s="15">
        <f t="shared" si="2"/>
        <v>0</v>
      </c>
    </row>
    <row r="29" spans="2:12" ht="20.100000000000001" customHeight="1" x14ac:dyDescent="0.25">
      <c r="B29" s="25" t="s">
        <v>80</v>
      </c>
      <c r="C29" s="42">
        <v>0</v>
      </c>
      <c r="D29" s="42">
        <v>914400</v>
      </c>
      <c r="E29" s="62">
        <v>914400</v>
      </c>
      <c r="F29" s="62">
        <v>907200</v>
      </c>
      <c r="G29" s="42">
        <v>907200</v>
      </c>
      <c r="H29" s="26"/>
      <c r="I29" s="27"/>
      <c r="J29" s="13">
        <f t="shared" si="0"/>
        <v>0.99212598425196852</v>
      </c>
      <c r="K29" s="13">
        <f t="shared" si="1"/>
        <v>0</v>
      </c>
      <c r="L29" s="15">
        <f t="shared" si="2"/>
        <v>7200</v>
      </c>
    </row>
    <row r="30" spans="2:12" ht="20.100000000000001" customHeight="1" x14ac:dyDescent="0.25">
      <c r="B30" s="25" t="s">
        <v>81</v>
      </c>
      <c r="C30" s="42">
        <v>0</v>
      </c>
      <c r="D30" s="42">
        <v>1732320</v>
      </c>
      <c r="E30" s="62">
        <v>1732320</v>
      </c>
      <c r="F30" s="62">
        <v>1732320</v>
      </c>
      <c r="G30" s="42">
        <v>644846.4</v>
      </c>
      <c r="H30" s="26"/>
      <c r="I30" s="27"/>
      <c r="J30" s="13">
        <f t="shared" si="0"/>
        <v>0.37224438902743145</v>
      </c>
      <c r="K30" s="13">
        <f t="shared" si="1"/>
        <v>0</v>
      </c>
      <c r="L30" s="15">
        <f t="shared" si="2"/>
        <v>1087473.6000000001</v>
      </c>
    </row>
    <row r="31" spans="2:12" ht="20.100000000000001" customHeight="1" x14ac:dyDescent="0.25">
      <c r="B31" s="25" t="s">
        <v>82</v>
      </c>
      <c r="C31" s="42">
        <v>0</v>
      </c>
      <c r="D31" s="42">
        <v>1031760</v>
      </c>
      <c r="E31" s="62">
        <v>1031760</v>
      </c>
      <c r="F31" s="62">
        <v>1031760</v>
      </c>
      <c r="G31" s="42">
        <v>924480</v>
      </c>
      <c r="H31" s="26"/>
      <c r="I31" s="27"/>
      <c r="J31" s="13">
        <f t="shared" si="0"/>
        <v>0.8960223307745987</v>
      </c>
      <c r="K31" s="13">
        <f t="shared" si="1"/>
        <v>0</v>
      </c>
      <c r="L31" s="15">
        <f t="shared" si="2"/>
        <v>107280</v>
      </c>
    </row>
    <row r="32" spans="2:12" ht="20.100000000000001" customHeight="1" x14ac:dyDescent="0.25">
      <c r="B32" s="25" t="s">
        <v>83</v>
      </c>
      <c r="C32" s="42">
        <v>120000</v>
      </c>
      <c r="D32" s="42">
        <v>489360</v>
      </c>
      <c r="E32" s="62">
        <v>489360</v>
      </c>
      <c r="F32" s="62">
        <v>489360</v>
      </c>
      <c r="G32" s="42">
        <v>209520</v>
      </c>
      <c r="H32" s="26"/>
      <c r="I32" s="27"/>
      <c r="J32" s="13">
        <f t="shared" si="0"/>
        <v>0.4281510544384502</v>
      </c>
      <c r="K32" s="13">
        <f t="shared" si="1"/>
        <v>0</v>
      </c>
      <c r="L32" s="15">
        <f t="shared" si="2"/>
        <v>279840</v>
      </c>
    </row>
    <row r="33" spans="2:12" ht="20.100000000000001" customHeight="1" x14ac:dyDescent="0.25">
      <c r="B33" s="25" t="s">
        <v>84</v>
      </c>
      <c r="C33" s="42">
        <v>301000</v>
      </c>
      <c r="D33" s="42">
        <v>1657480</v>
      </c>
      <c r="E33" s="62">
        <v>1657480</v>
      </c>
      <c r="F33" s="62">
        <v>1637035</v>
      </c>
      <c r="G33" s="42">
        <v>700515</v>
      </c>
      <c r="H33" s="26"/>
      <c r="I33" s="27"/>
      <c r="J33" s="13">
        <f t="shared" si="0"/>
        <v>0.42263858387431524</v>
      </c>
      <c r="K33" s="13">
        <f t="shared" si="1"/>
        <v>0</v>
      </c>
      <c r="L33" s="15">
        <f t="shared" si="2"/>
        <v>956965</v>
      </c>
    </row>
    <row r="34" spans="2:12" ht="20.100000000000001" customHeight="1" x14ac:dyDescent="0.25">
      <c r="B34" s="25" t="s">
        <v>85</v>
      </c>
      <c r="C34" s="42">
        <v>0</v>
      </c>
      <c r="D34" s="42">
        <v>1105200</v>
      </c>
      <c r="E34" s="62">
        <v>1105200</v>
      </c>
      <c r="F34" s="62">
        <v>1105200</v>
      </c>
      <c r="G34" s="42">
        <v>474480</v>
      </c>
      <c r="H34" s="26"/>
      <c r="I34" s="27"/>
      <c r="J34" s="13">
        <f t="shared" si="0"/>
        <v>0.4293159609120521</v>
      </c>
      <c r="K34" s="13">
        <f t="shared" si="1"/>
        <v>0</v>
      </c>
      <c r="L34" s="15">
        <f t="shared" si="2"/>
        <v>630720</v>
      </c>
    </row>
    <row r="35" spans="2:12" ht="20.100000000000001" customHeight="1" x14ac:dyDescent="0.25">
      <c r="B35" s="25" t="s">
        <v>86</v>
      </c>
      <c r="C35" s="42">
        <v>650000000</v>
      </c>
      <c r="D35" s="42">
        <v>1549364624</v>
      </c>
      <c r="E35" s="62">
        <v>1386607012</v>
      </c>
      <c r="F35" s="62">
        <v>1283890304.6899998</v>
      </c>
      <c r="G35" s="42">
        <v>822166659.93000007</v>
      </c>
      <c r="H35" s="26"/>
      <c r="I35" s="27"/>
      <c r="J35" s="13">
        <f t="shared" si="0"/>
        <v>0.5929341571294463</v>
      </c>
      <c r="K35" s="13">
        <f t="shared" si="1"/>
        <v>0</v>
      </c>
      <c r="L35" s="15">
        <f t="shared" si="2"/>
        <v>727197964.06999993</v>
      </c>
    </row>
    <row r="36" spans="2:12" ht="20.100000000000001" customHeight="1" x14ac:dyDescent="0.25">
      <c r="B36" s="25" t="s">
        <v>87</v>
      </c>
      <c r="C36" s="42">
        <v>414965705</v>
      </c>
      <c r="D36" s="42">
        <v>605632158</v>
      </c>
      <c r="E36" s="62">
        <v>285825514</v>
      </c>
      <c r="F36" s="62">
        <v>98899272.680000007</v>
      </c>
      <c r="G36" s="42">
        <v>52013968.340000004</v>
      </c>
      <c r="H36" s="26"/>
      <c r="I36" s="27"/>
      <c r="J36" s="13">
        <f t="shared" si="0"/>
        <v>0.18197804531893538</v>
      </c>
      <c r="K36" s="13">
        <f t="shared" si="1"/>
        <v>0</v>
      </c>
      <c r="L36" s="15">
        <f t="shared" si="2"/>
        <v>553618189.65999997</v>
      </c>
    </row>
    <row r="37" spans="2:12" ht="20.100000000000001" customHeight="1" x14ac:dyDescent="0.25">
      <c r="B37" s="25" t="s">
        <v>88</v>
      </c>
      <c r="C37" s="42">
        <v>0</v>
      </c>
      <c r="D37" s="42">
        <v>1128240</v>
      </c>
      <c r="E37" s="62">
        <v>1128240</v>
      </c>
      <c r="F37" s="62">
        <v>1128240</v>
      </c>
      <c r="G37" s="42">
        <v>1122480</v>
      </c>
      <c r="H37" s="26"/>
      <c r="I37" s="27"/>
      <c r="J37" s="13">
        <f t="shared" si="0"/>
        <v>0.9948947032546267</v>
      </c>
      <c r="K37" s="13">
        <f t="shared" si="1"/>
        <v>0</v>
      </c>
      <c r="L37" s="15">
        <f t="shared" si="2"/>
        <v>5760</v>
      </c>
    </row>
    <row r="38" spans="2:12" ht="20.100000000000001" customHeight="1" x14ac:dyDescent="0.25">
      <c r="B38" s="25" t="s">
        <v>89</v>
      </c>
      <c r="C38" s="42">
        <v>245110</v>
      </c>
      <c r="D38" s="42">
        <v>736870</v>
      </c>
      <c r="E38" s="62">
        <v>736870</v>
      </c>
      <c r="F38" s="62">
        <v>664835.67999999993</v>
      </c>
      <c r="G38" s="42">
        <v>624574.07999999996</v>
      </c>
      <c r="H38" s="26"/>
      <c r="I38" s="27"/>
      <c r="J38" s="13">
        <f t="shared" si="0"/>
        <v>0.84760416355666535</v>
      </c>
      <c r="K38" s="13">
        <f t="shared" si="1"/>
        <v>0</v>
      </c>
      <c r="L38" s="15">
        <f t="shared" si="2"/>
        <v>112295.92000000004</v>
      </c>
    </row>
    <row r="39" spans="2:12" ht="20.100000000000001" customHeight="1" x14ac:dyDescent="0.25">
      <c r="B39" s="25" t="s">
        <v>90</v>
      </c>
      <c r="C39" s="42">
        <v>0</v>
      </c>
      <c r="D39" s="42">
        <v>1015920</v>
      </c>
      <c r="E39" s="62">
        <v>1015920</v>
      </c>
      <c r="F39" s="62">
        <v>1015920</v>
      </c>
      <c r="G39" s="42">
        <v>1015920</v>
      </c>
      <c r="H39" s="26"/>
      <c r="I39" s="27"/>
      <c r="J39" s="13">
        <f t="shared" si="0"/>
        <v>1</v>
      </c>
      <c r="K39" s="13">
        <f t="shared" si="1"/>
        <v>0</v>
      </c>
      <c r="L39" s="15">
        <f t="shared" si="2"/>
        <v>0</v>
      </c>
    </row>
    <row r="40" spans="2:12" ht="20.100000000000001" customHeight="1" x14ac:dyDescent="0.25">
      <c r="B40" s="25" t="s">
        <v>91</v>
      </c>
      <c r="C40" s="42">
        <v>720035</v>
      </c>
      <c r="D40" s="42">
        <v>2394755</v>
      </c>
      <c r="E40" s="62">
        <v>2287945</v>
      </c>
      <c r="F40" s="62">
        <v>1769461.1099999999</v>
      </c>
      <c r="G40" s="42">
        <v>1704166.18</v>
      </c>
      <c r="H40" s="26"/>
      <c r="I40" s="27"/>
      <c r="J40" s="13">
        <f t="shared" si="0"/>
        <v>0.74484578082078023</v>
      </c>
      <c r="K40" s="13">
        <f t="shared" si="1"/>
        <v>0</v>
      </c>
      <c r="L40" s="15">
        <f t="shared" si="2"/>
        <v>690588.82000000007</v>
      </c>
    </row>
    <row r="41" spans="2:12" ht="20.100000000000001" customHeight="1" x14ac:dyDescent="0.25">
      <c r="B41" s="25" t="s">
        <v>92</v>
      </c>
      <c r="C41" s="42">
        <v>4453834</v>
      </c>
      <c r="D41" s="42">
        <v>9673114</v>
      </c>
      <c r="E41" s="62">
        <v>9673114</v>
      </c>
      <c r="F41" s="62">
        <v>6033795.4100000001</v>
      </c>
      <c r="G41" s="42">
        <v>3035234.3899999997</v>
      </c>
      <c r="H41" s="26"/>
      <c r="I41" s="27"/>
      <c r="J41" s="13">
        <f t="shared" si="0"/>
        <v>0.31378048372013395</v>
      </c>
      <c r="K41" s="13">
        <f t="shared" si="1"/>
        <v>0</v>
      </c>
      <c r="L41" s="15">
        <f t="shared" si="2"/>
        <v>6637879.6100000003</v>
      </c>
    </row>
    <row r="42" spans="2:12" ht="20.100000000000001" customHeight="1" x14ac:dyDescent="0.25">
      <c r="B42" s="25" t="s">
        <v>93</v>
      </c>
      <c r="C42" s="42">
        <v>4797830</v>
      </c>
      <c r="D42" s="42">
        <v>10499718</v>
      </c>
      <c r="E42" s="62">
        <v>7965652</v>
      </c>
      <c r="F42" s="62">
        <v>5680141.7599999998</v>
      </c>
      <c r="G42" s="42">
        <v>5528107.2000000002</v>
      </c>
      <c r="H42" s="26"/>
      <c r="I42" s="27"/>
      <c r="J42" s="13">
        <f t="shared" si="0"/>
        <v>0.6939930591996738</v>
      </c>
      <c r="K42" s="13">
        <f t="shared" si="1"/>
        <v>0</v>
      </c>
      <c r="L42" s="15">
        <f t="shared" si="2"/>
        <v>4971610.8</v>
      </c>
    </row>
    <row r="43" spans="2:12" ht="20.100000000000001" customHeight="1" x14ac:dyDescent="0.25">
      <c r="B43" s="25" t="s">
        <v>94</v>
      </c>
      <c r="C43" s="42">
        <v>0</v>
      </c>
      <c r="D43" s="42">
        <v>3405600</v>
      </c>
      <c r="E43" s="62">
        <v>3405600</v>
      </c>
      <c r="F43" s="62">
        <v>3405600</v>
      </c>
      <c r="G43" s="42">
        <v>3405600</v>
      </c>
      <c r="H43" s="26"/>
      <c r="I43" s="27"/>
      <c r="J43" s="13">
        <f t="shared" si="0"/>
        <v>1</v>
      </c>
      <c r="K43" s="13">
        <f t="shared" si="1"/>
        <v>0</v>
      </c>
      <c r="L43" s="15">
        <f t="shared" si="2"/>
        <v>0</v>
      </c>
    </row>
    <row r="44" spans="2:12" ht="20.100000000000001" customHeight="1" x14ac:dyDescent="0.25">
      <c r="B44" s="25" t="s">
        <v>95</v>
      </c>
      <c r="C44" s="42">
        <v>0</v>
      </c>
      <c r="D44" s="42">
        <v>750240</v>
      </c>
      <c r="E44" s="62">
        <v>750240</v>
      </c>
      <c r="F44" s="62">
        <v>749520</v>
      </c>
      <c r="G44" s="42">
        <v>737047.65</v>
      </c>
      <c r="H44" s="26"/>
      <c r="I44" s="27"/>
      <c r="J44" s="13">
        <f t="shared" si="0"/>
        <v>0.98241582693538065</v>
      </c>
      <c r="K44" s="13">
        <f t="shared" si="1"/>
        <v>0</v>
      </c>
      <c r="L44" s="15">
        <f t="shared" si="2"/>
        <v>13192.349999999977</v>
      </c>
    </row>
    <row r="45" spans="2:12" ht="23.25" customHeight="1" x14ac:dyDescent="0.25">
      <c r="B45" s="51" t="s">
        <v>4</v>
      </c>
      <c r="C45" s="63">
        <f>SUM(C13:C44)</f>
        <v>1412218358</v>
      </c>
      <c r="D45" s="63">
        <f>SUM(D13:D44)</f>
        <v>2571754473</v>
      </c>
      <c r="E45" s="63">
        <f>SUM(E13:E44)</f>
        <v>1889260165</v>
      </c>
      <c r="F45" s="63">
        <f>SUM(F13:F44)</f>
        <v>1569812387.5699999</v>
      </c>
      <c r="G45" s="63">
        <f>SUM(G13:G44)</f>
        <v>1040415728.0200001</v>
      </c>
      <c r="H45" s="52">
        <f>SUM(H13:H44)</f>
        <v>0</v>
      </c>
      <c r="I45" s="53">
        <f>IF(ISERROR(+#REF!/E45)=TRUE,0,++#REF!/E45)</f>
        <v>0</v>
      </c>
      <c r="J45" s="53">
        <f>IF(ISERROR(+G45/E45)=TRUE,0,++G45/E45)</f>
        <v>0.55070008212447552</v>
      </c>
      <c r="K45" s="53">
        <f>IF(ISERROR(+H45/E45)=TRUE,0,++H45/E45)</f>
        <v>0</v>
      </c>
      <c r="L45" s="54">
        <f>SUM(L13:L44)</f>
        <v>1531338744.9799998</v>
      </c>
    </row>
    <row r="46" spans="2:12" x14ac:dyDescent="0.2">
      <c r="B46" s="11" t="s">
        <v>62</v>
      </c>
    </row>
    <row r="47" spans="2:12" s="20" customFormat="1" x14ac:dyDescent="0.25">
      <c r="K47" s="24"/>
    </row>
    <row r="48" spans="2:12" s="20" customFormat="1" x14ac:dyDescent="0.25">
      <c r="K48" s="24"/>
    </row>
    <row r="49" spans="2:11" s="22" customFormat="1" x14ac:dyDescent="0.25">
      <c r="K49" s="23"/>
    </row>
    <row r="50" spans="2:11" s="22" customFormat="1" x14ac:dyDescent="0.25">
      <c r="B50" s="22">
        <v>1000000</v>
      </c>
      <c r="K50" s="23"/>
    </row>
    <row r="51" spans="2:11" s="22" customFormat="1" ht="30" x14ac:dyDescent="0.25">
      <c r="B51" s="30" t="s">
        <v>55</v>
      </c>
      <c r="C51" s="30" t="s">
        <v>3</v>
      </c>
      <c r="D51" s="30" t="s">
        <v>2</v>
      </c>
      <c r="E51" s="31" t="s">
        <v>18</v>
      </c>
      <c r="F51" s="31" t="s">
        <v>57</v>
      </c>
      <c r="G51" s="31" t="str">
        <f>MID(G11,1,25)</f>
        <v>DEVENGADO
AL MES DE ABRIL</v>
      </c>
      <c r="K51" s="23"/>
    </row>
    <row r="52" spans="2:11" s="22" customFormat="1" x14ac:dyDescent="0.25">
      <c r="B52" s="22" t="s">
        <v>56</v>
      </c>
      <c r="C52" s="39">
        <f>+C45/$B$50</f>
        <v>1412.2183580000001</v>
      </c>
      <c r="D52" s="39">
        <f t="shared" ref="D52:G52" si="3">+D45/$B$50</f>
        <v>2571.754473</v>
      </c>
      <c r="E52" s="39">
        <f t="shared" si="3"/>
        <v>1889.2601649999999</v>
      </c>
      <c r="F52" s="39">
        <f t="shared" si="3"/>
        <v>1569.8123875699998</v>
      </c>
      <c r="G52" s="39">
        <f t="shared" si="3"/>
        <v>1040.4157280200002</v>
      </c>
      <c r="K52" s="23"/>
    </row>
    <row r="53" spans="2:11" s="22" customFormat="1" x14ac:dyDescent="0.25">
      <c r="C53" s="39"/>
      <c r="D53" s="39"/>
      <c r="E53" s="39"/>
      <c r="F53" s="39"/>
      <c r="G53" s="39"/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0"/>
  <sheetViews>
    <sheetView showGridLines="0" zoomScale="130" zoomScaleNormal="130" workbookViewId="0">
      <selection activeCell="B47" sqref="B47"/>
    </sheetView>
  </sheetViews>
  <sheetFormatPr baseColWidth="10" defaultRowHeight="15" x14ac:dyDescent="0.25"/>
  <cols>
    <col min="1" max="1" width="5.85546875" style="1" customWidth="1"/>
    <col min="2" max="2" width="74.71093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7" customFormat="1" x14ac:dyDescent="0.25">
      <c r="A1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s="47" customForma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s="47" customFormat="1" x14ac:dyDescent="0.25">
      <c r="A3"/>
      <c r="B3" s="46"/>
      <c r="C3" s="48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3" s="47" customFormat="1" x14ac:dyDescent="0.25">
      <c r="A4"/>
      <c r="B4" s="46"/>
      <c r="C4" s="48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1:13" ht="5.0999999999999996" customHeight="1" x14ac:dyDescent="0.25"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</row>
    <row r="6" spans="1:13" ht="43.5" customHeight="1" x14ac:dyDescent="0.25">
      <c r="B6" s="76" t="s">
        <v>60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5"/>
      <c r="J10" s="85"/>
      <c r="K10" s="85"/>
      <c r="L10" s="21" t="s">
        <v>21</v>
      </c>
    </row>
    <row r="11" spans="1:13" s="5" customFormat="1" ht="15" customHeight="1" x14ac:dyDescent="0.25">
      <c r="B11" s="83" t="s">
        <v>20</v>
      </c>
      <c r="C11" s="82" t="s">
        <v>0</v>
      </c>
      <c r="D11" s="82"/>
      <c r="E11" s="80" t="s">
        <v>8</v>
      </c>
      <c r="F11" s="80" t="s">
        <v>22</v>
      </c>
      <c r="G11" s="80" t="s">
        <v>59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50.1" customHeight="1" x14ac:dyDescent="0.25">
      <c r="B12" s="84"/>
      <c r="C12" s="49" t="s">
        <v>3</v>
      </c>
      <c r="D12" s="49" t="s">
        <v>2</v>
      </c>
      <c r="E12" s="81"/>
      <c r="F12" s="81"/>
      <c r="G12" s="81"/>
      <c r="H12" s="81"/>
      <c r="I12" s="49" t="s">
        <v>9</v>
      </c>
      <c r="J12" s="49" t="s">
        <v>10</v>
      </c>
      <c r="K12" s="50" t="s">
        <v>11</v>
      </c>
      <c r="L12" s="79"/>
    </row>
    <row r="13" spans="1:13" ht="20.100000000000001" customHeight="1" x14ac:dyDescent="0.25">
      <c r="B13" s="17" t="s">
        <v>63</v>
      </c>
      <c r="C13" s="43">
        <v>4789204</v>
      </c>
      <c r="D13" s="43">
        <v>7629204</v>
      </c>
      <c r="E13" s="59">
        <v>4310284</v>
      </c>
      <c r="F13" s="59">
        <v>0</v>
      </c>
      <c r="G13" s="41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7629204</v>
      </c>
    </row>
    <row r="14" spans="1:13" ht="20.100000000000001" customHeight="1" x14ac:dyDescent="0.25">
      <c r="B14" s="29" t="s">
        <v>64</v>
      </c>
      <c r="C14" s="44">
        <v>1829510</v>
      </c>
      <c r="D14" s="44">
        <v>5127532</v>
      </c>
      <c r="E14" s="60">
        <v>4131903</v>
      </c>
      <c r="F14" s="60">
        <v>2297466.77</v>
      </c>
      <c r="G14" s="42">
        <v>773066.19</v>
      </c>
      <c r="H14" s="26"/>
      <c r="I14" s="27"/>
      <c r="J14" s="27">
        <f t="shared" ref="J14:J45" si="0">IF(ISERROR(+G14/E14)=TRUE,0,++G14/E14)</f>
        <v>0.18709688731802271</v>
      </c>
      <c r="K14" s="27">
        <f t="shared" ref="K14:K45" si="1">IF(ISERROR(+H14/E14)=TRUE,0,++H14/E14)</f>
        <v>0</v>
      </c>
      <c r="L14" s="28">
        <f t="shared" ref="L14:L45" si="2">+D14-G14</f>
        <v>4354465.8100000005</v>
      </c>
    </row>
    <row r="15" spans="1:13" ht="20.100000000000001" customHeight="1" x14ac:dyDescent="0.25">
      <c r="B15" s="29" t="s">
        <v>65</v>
      </c>
      <c r="C15" s="44">
        <v>629515</v>
      </c>
      <c r="D15" s="44">
        <v>8606855</v>
      </c>
      <c r="E15" s="60">
        <v>7262515</v>
      </c>
      <c r="F15" s="60">
        <v>4315493.7799999993</v>
      </c>
      <c r="G15" s="42">
        <v>1211916.46</v>
      </c>
      <c r="H15" s="26"/>
      <c r="I15" s="27"/>
      <c r="J15" s="27">
        <f t="shared" si="0"/>
        <v>0.16687283399758898</v>
      </c>
      <c r="K15" s="27">
        <f t="shared" si="1"/>
        <v>0</v>
      </c>
      <c r="L15" s="28">
        <f t="shared" si="2"/>
        <v>7394938.54</v>
      </c>
    </row>
    <row r="16" spans="1:13" ht="20.100000000000001" customHeight="1" x14ac:dyDescent="0.25">
      <c r="B16" s="29" t="s">
        <v>66</v>
      </c>
      <c r="C16" s="44">
        <v>49198</v>
      </c>
      <c r="D16" s="44">
        <v>8091256</v>
      </c>
      <c r="E16" s="60">
        <v>8056050</v>
      </c>
      <c r="F16" s="60">
        <v>4090184.67</v>
      </c>
      <c r="G16" s="42">
        <v>3340190.75</v>
      </c>
      <c r="H16" s="26"/>
      <c r="I16" s="27"/>
      <c r="J16" s="27">
        <f t="shared" si="0"/>
        <v>0.41461891994215527</v>
      </c>
      <c r="K16" s="27">
        <f t="shared" si="1"/>
        <v>0</v>
      </c>
      <c r="L16" s="28">
        <f t="shared" si="2"/>
        <v>4751065.25</v>
      </c>
    </row>
    <row r="17" spans="2:12" ht="20.100000000000001" customHeight="1" x14ac:dyDescent="0.25">
      <c r="B17" s="29" t="s">
        <v>67</v>
      </c>
      <c r="C17" s="44">
        <v>0</v>
      </c>
      <c r="D17" s="44">
        <v>1235231</v>
      </c>
      <c r="E17" s="60">
        <v>1222584</v>
      </c>
      <c r="F17" s="60">
        <v>922502.89</v>
      </c>
      <c r="G17" s="42">
        <v>345696.50000000006</v>
      </c>
      <c r="H17" s="26"/>
      <c r="I17" s="27"/>
      <c r="J17" s="27">
        <f t="shared" si="0"/>
        <v>0.28275889427638512</v>
      </c>
      <c r="K17" s="27">
        <f t="shared" si="1"/>
        <v>0</v>
      </c>
      <c r="L17" s="28">
        <f t="shared" si="2"/>
        <v>889534.5</v>
      </c>
    </row>
    <row r="18" spans="2:12" ht="20.100000000000001" customHeight="1" x14ac:dyDescent="0.25">
      <c r="B18" s="29" t="s">
        <v>68</v>
      </c>
      <c r="C18" s="44">
        <v>2937357</v>
      </c>
      <c r="D18" s="44">
        <v>26758142</v>
      </c>
      <c r="E18" s="60">
        <v>13455624</v>
      </c>
      <c r="F18" s="60">
        <v>7327038.3000000017</v>
      </c>
      <c r="G18" s="42">
        <v>3957132.5700000003</v>
      </c>
      <c r="H18" s="26"/>
      <c r="I18" s="27"/>
      <c r="J18" s="27">
        <f t="shared" si="0"/>
        <v>0.29408762982675501</v>
      </c>
      <c r="K18" s="27">
        <f t="shared" si="1"/>
        <v>0</v>
      </c>
      <c r="L18" s="28">
        <f t="shared" si="2"/>
        <v>22801009.43</v>
      </c>
    </row>
    <row r="19" spans="2:12" ht="20.100000000000001" customHeight="1" x14ac:dyDescent="0.25">
      <c r="B19" s="29" t="s">
        <v>69</v>
      </c>
      <c r="C19" s="44">
        <v>1087586</v>
      </c>
      <c r="D19" s="44">
        <v>18035576</v>
      </c>
      <c r="E19" s="60">
        <v>16636471</v>
      </c>
      <c r="F19" s="60">
        <v>10694582.199999999</v>
      </c>
      <c r="G19" s="42">
        <v>5511673.080000001</v>
      </c>
      <c r="H19" s="26"/>
      <c r="I19" s="27"/>
      <c r="J19" s="27">
        <f t="shared" si="0"/>
        <v>0.33130061537690303</v>
      </c>
      <c r="K19" s="27">
        <f t="shared" si="1"/>
        <v>0</v>
      </c>
      <c r="L19" s="28">
        <f t="shared" si="2"/>
        <v>12523902.919999998</v>
      </c>
    </row>
    <row r="20" spans="2:12" ht="20.100000000000001" customHeight="1" x14ac:dyDescent="0.25">
      <c r="B20" s="29" t="s">
        <v>70</v>
      </c>
      <c r="C20" s="44">
        <v>318520</v>
      </c>
      <c r="D20" s="44">
        <v>19432496</v>
      </c>
      <c r="E20" s="60">
        <v>18637809</v>
      </c>
      <c r="F20" s="60">
        <v>12702339.600000001</v>
      </c>
      <c r="G20" s="42">
        <v>6084600.6500000004</v>
      </c>
      <c r="H20" s="26"/>
      <c r="I20" s="27"/>
      <c r="J20" s="27">
        <f t="shared" si="0"/>
        <v>0.3264654471992926</v>
      </c>
      <c r="K20" s="27">
        <f t="shared" si="1"/>
        <v>0</v>
      </c>
      <c r="L20" s="28">
        <f t="shared" si="2"/>
        <v>13347895.35</v>
      </c>
    </row>
    <row r="21" spans="2:12" ht="20.100000000000001" customHeight="1" x14ac:dyDescent="0.25">
      <c r="B21" s="29" t="s">
        <v>71</v>
      </c>
      <c r="C21" s="44">
        <v>0</v>
      </c>
      <c r="D21" s="44">
        <v>4196710</v>
      </c>
      <c r="E21" s="60">
        <v>3773061</v>
      </c>
      <c r="F21" s="60">
        <v>3220901.0900000003</v>
      </c>
      <c r="G21" s="42">
        <v>1706439.0000000002</v>
      </c>
      <c r="H21" s="26"/>
      <c r="I21" s="27"/>
      <c r="J21" s="27">
        <f t="shared" si="0"/>
        <v>0.4522691257840783</v>
      </c>
      <c r="K21" s="27">
        <f t="shared" si="1"/>
        <v>0</v>
      </c>
      <c r="L21" s="28">
        <f t="shared" si="2"/>
        <v>2490271</v>
      </c>
    </row>
    <row r="22" spans="2:12" ht="20.100000000000001" customHeight="1" x14ac:dyDescent="0.25">
      <c r="B22" s="29" t="s">
        <v>72</v>
      </c>
      <c r="C22" s="44">
        <v>177676</v>
      </c>
      <c r="D22" s="44">
        <v>5403732</v>
      </c>
      <c r="E22" s="60">
        <v>5038908</v>
      </c>
      <c r="F22" s="60">
        <v>2796333.9099999997</v>
      </c>
      <c r="G22" s="42">
        <v>912428.94</v>
      </c>
      <c r="H22" s="26"/>
      <c r="I22" s="27"/>
      <c r="J22" s="27">
        <f t="shared" si="0"/>
        <v>0.18107672138487146</v>
      </c>
      <c r="K22" s="27">
        <f t="shared" si="1"/>
        <v>0</v>
      </c>
      <c r="L22" s="28">
        <f t="shared" si="2"/>
        <v>4491303.0600000005</v>
      </c>
    </row>
    <row r="23" spans="2:12" ht="20.100000000000001" customHeight="1" x14ac:dyDescent="0.25">
      <c r="B23" s="29" t="s">
        <v>73</v>
      </c>
      <c r="C23" s="44">
        <v>435388</v>
      </c>
      <c r="D23" s="44">
        <v>24907611</v>
      </c>
      <c r="E23" s="60">
        <v>21520634</v>
      </c>
      <c r="F23" s="60">
        <v>12436544.07</v>
      </c>
      <c r="G23" s="42">
        <v>6913410.7100000009</v>
      </c>
      <c r="H23" s="26"/>
      <c r="I23" s="27"/>
      <c r="J23" s="27">
        <f t="shared" si="0"/>
        <v>0.3212456803084891</v>
      </c>
      <c r="K23" s="27">
        <f t="shared" si="1"/>
        <v>0</v>
      </c>
      <c r="L23" s="28">
        <f t="shared" si="2"/>
        <v>17994200.289999999</v>
      </c>
    </row>
    <row r="24" spans="2:12" ht="20.100000000000001" customHeight="1" x14ac:dyDescent="0.25">
      <c r="B24" s="29" t="s">
        <v>74</v>
      </c>
      <c r="C24" s="44">
        <v>2038976</v>
      </c>
      <c r="D24" s="44">
        <v>25867118</v>
      </c>
      <c r="E24" s="60">
        <v>22811979</v>
      </c>
      <c r="F24" s="60">
        <v>12876149.15</v>
      </c>
      <c r="G24" s="42">
        <v>5501351.2199999997</v>
      </c>
      <c r="H24" s="26"/>
      <c r="I24" s="27"/>
      <c r="J24" s="27">
        <f t="shared" si="0"/>
        <v>0.2411606296849563</v>
      </c>
      <c r="K24" s="27">
        <f t="shared" si="1"/>
        <v>0</v>
      </c>
      <c r="L24" s="28">
        <f t="shared" si="2"/>
        <v>20365766.780000001</v>
      </c>
    </row>
    <row r="25" spans="2:12" ht="20.100000000000001" customHeight="1" x14ac:dyDescent="0.25">
      <c r="B25" s="29" t="s">
        <v>75</v>
      </c>
      <c r="C25" s="44">
        <v>3616277</v>
      </c>
      <c r="D25" s="44">
        <v>29298187</v>
      </c>
      <c r="E25" s="60">
        <v>21718081</v>
      </c>
      <c r="F25" s="60">
        <v>10147183.109999998</v>
      </c>
      <c r="G25" s="42">
        <v>4724947.6100000003</v>
      </c>
      <c r="H25" s="26"/>
      <c r="I25" s="27"/>
      <c r="J25" s="27">
        <f t="shared" si="0"/>
        <v>0.21755824605313887</v>
      </c>
      <c r="K25" s="27">
        <f t="shared" si="1"/>
        <v>0</v>
      </c>
      <c r="L25" s="28">
        <f t="shared" si="2"/>
        <v>24573239.390000001</v>
      </c>
    </row>
    <row r="26" spans="2:12" ht="20.100000000000001" customHeight="1" x14ac:dyDescent="0.25">
      <c r="B26" s="29" t="s">
        <v>76</v>
      </c>
      <c r="C26" s="44">
        <v>1901691</v>
      </c>
      <c r="D26" s="44">
        <v>23579472</v>
      </c>
      <c r="E26" s="60">
        <v>22745674</v>
      </c>
      <c r="F26" s="60">
        <v>20043015.09</v>
      </c>
      <c r="G26" s="42">
        <v>6560395.4500000002</v>
      </c>
      <c r="H26" s="26"/>
      <c r="I26" s="27"/>
      <c r="J26" s="27">
        <f t="shared" si="0"/>
        <v>0.28842387567851363</v>
      </c>
      <c r="K26" s="27">
        <f t="shared" si="1"/>
        <v>0</v>
      </c>
      <c r="L26" s="28">
        <f t="shared" si="2"/>
        <v>17019076.550000001</v>
      </c>
    </row>
    <row r="27" spans="2:12" ht="20.100000000000001" customHeight="1" x14ac:dyDescent="0.25">
      <c r="B27" s="29" t="s">
        <v>77</v>
      </c>
      <c r="C27" s="44">
        <v>398642</v>
      </c>
      <c r="D27" s="44">
        <v>7138784</v>
      </c>
      <c r="E27" s="60">
        <v>6513277</v>
      </c>
      <c r="F27" s="60">
        <v>3120120.26</v>
      </c>
      <c r="G27" s="42">
        <v>869126.65000000014</v>
      </c>
      <c r="H27" s="26"/>
      <c r="I27" s="27"/>
      <c r="J27" s="27">
        <f t="shared" si="0"/>
        <v>0.13343922728912039</v>
      </c>
      <c r="K27" s="27">
        <f t="shared" si="1"/>
        <v>0</v>
      </c>
      <c r="L27" s="28">
        <f t="shared" si="2"/>
        <v>6269657.3499999996</v>
      </c>
    </row>
    <row r="28" spans="2:12" ht="20.100000000000001" customHeight="1" x14ac:dyDescent="0.25">
      <c r="B28" s="29" t="s">
        <v>78</v>
      </c>
      <c r="C28" s="44">
        <v>84979</v>
      </c>
      <c r="D28" s="44">
        <v>5025638</v>
      </c>
      <c r="E28" s="60">
        <v>4496154</v>
      </c>
      <c r="F28" s="60">
        <v>3506486.94</v>
      </c>
      <c r="G28" s="42">
        <v>1763936.6400000001</v>
      </c>
      <c r="H28" s="26"/>
      <c r="I28" s="27"/>
      <c r="J28" s="27">
        <f t="shared" si="0"/>
        <v>0.39232122387266988</v>
      </c>
      <c r="K28" s="27">
        <f t="shared" si="1"/>
        <v>0</v>
      </c>
      <c r="L28" s="28">
        <f t="shared" si="2"/>
        <v>3261701.36</v>
      </c>
    </row>
    <row r="29" spans="2:12" ht="20.100000000000001" customHeight="1" x14ac:dyDescent="0.25">
      <c r="B29" s="29" t="s">
        <v>79</v>
      </c>
      <c r="C29" s="44">
        <v>47794</v>
      </c>
      <c r="D29" s="44">
        <v>3398860</v>
      </c>
      <c r="E29" s="60">
        <v>2728118</v>
      </c>
      <c r="F29" s="60">
        <v>2416519.36</v>
      </c>
      <c r="G29" s="42">
        <v>716449.37000000011</v>
      </c>
      <c r="H29" s="26"/>
      <c r="I29" s="27"/>
      <c r="J29" s="27">
        <f t="shared" si="0"/>
        <v>0.26261670866142889</v>
      </c>
      <c r="K29" s="27">
        <f t="shared" si="1"/>
        <v>0</v>
      </c>
      <c r="L29" s="28">
        <f t="shared" si="2"/>
        <v>2682410.63</v>
      </c>
    </row>
    <row r="30" spans="2:12" ht="20.100000000000001" customHeight="1" x14ac:dyDescent="0.25">
      <c r="B30" s="29" t="s">
        <v>80</v>
      </c>
      <c r="C30" s="44">
        <v>456053</v>
      </c>
      <c r="D30" s="44">
        <v>4417238</v>
      </c>
      <c r="E30" s="60">
        <v>4417238</v>
      </c>
      <c r="F30" s="60">
        <v>2106986.7999999998</v>
      </c>
      <c r="G30" s="42">
        <v>993703.08</v>
      </c>
      <c r="H30" s="26"/>
      <c r="I30" s="27"/>
      <c r="J30" s="27">
        <f t="shared" si="0"/>
        <v>0.22496027608202229</v>
      </c>
      <c r="K30" s="27">
        <f t="shared" si="1"/>
        <v>0</v>
      </c>
      <c r="L30" s="28">
        <f t="shared" si="2"/>
        <v>3423534.92</v>
      </c>
    </row>
    <row r="31" spans="2:12" ht="20.100000000000001" customHeight="1" x14ac:dyDescent="0.25">
      <c r="B31" s="29" t="s">
        <v>81</v>
      </c>
      <c r="C31" s="44">
        <v>459584</v>
      </c>
      <c r="D31" s="44">
        <v>11279468</v>
      </c>
      <c r="E31" s="60">
        <v>10594521</v>
      </c>
      <c r="F31" s="60">
        <v>8557115.7299999986</v>
      </c>
      <c r="G31" s="42">
        <v>2754342.81</v>
      </c>
      <c r="H31" s="26"/>
      <c r="I31" s="27"/>
      <c r="J31" s="27">
        <f t="shared" si="0"/>
        <v>0.25997804053623569</v>
      </c>
      <c r="K31" s="27">
        <f t="shared" si="1"/>
        <v>0</v>
      </c>
      <c r="L31" s="28">
        <f t="shared" si="2"/>
        <v>8525125.1899999995</v>
      </c>
    </row>
    <row r="32" spans="2:12" ht="20.100000000000001" customHeight="1" x14ac:dyDescent="0.25">
      <c r="B32" s="29" t="s">
        <v>82</v>
      </c>
      <c r="C32" s="44">
        <v>507213</v>
      </c>
      <c r="D32" s="44">
        <v>8824623</v>
      </c>
      <c r="E32" s="60">
        <v>7380847</v>
      </c>
      <c r="F32" s="60">
        <v>3421487.0499999993</v>
      </c>
      <c r="G32" s="42">
        <v>1597807.93</v>
      </c>
      <c r="H32" s="26"/>
      <c r="I32" s="27"/>
      <c r="J32" s="27">
        <f t="shared" si="0"/>
        <v>0.21648029419929718</v>
      </c>
      <c r="K32" s="27">
        <f t="shared" si="1"/>
        <v>0</v>
      </c>
      <c r="L32" s="28">
        <f t="shared" si="2"/>
        <v>7226815.0700000003</v>
      </c>
    </row>
    <row r="33" spans="2:12" ht="20.100000000000001" customHeight="1" x14ac:dyDescent="0.25">
      <c r="B33" s="29" t="s">
        <v>83</v>
      </c>
      <c r="C33" s="44">
        <v>23229</v>
      </c>
      <c r="D33" s="44">
        <v>2745143</v>
      </c>
      <c r="E33" s="60">
        <v>2682217</v>
      </c>
      <c r="F33" s="60">
        <v>2222041.0500000003</v>
      </c>
      <c r="G33" s="42">
        <v>723479.3</v>
      </c>
      <c r="H33" s="26"/>
      <c r="I33" s="27"/>
      <c r="J33" s="27">
        <f t="shared" si="0"/>
        <v>0.26973183004954487</v>
      </c>
      <c r="K33" s="27">
        <f t="shared" si="1"/>
        <v>0</v>
      </c>
      <c r="L33" s="28">
        <f t="shared" si="2"/>
        <v>2021663.7</v>
      </c>
    </row>
    <row r="34" spans="2:12" ht="20.100000000000001" customHeight="1" x14ac:dyDescent="0.25">
      <c r="B34" s="29" t="s">
        <v>84</v>
      </c>
      <c r="C34" s="44">
        <v>859434</v>
      </c>
      <c r="D34" s="44">
        <v>8785886</v>
      </c>
      <c r="E34" s="60">
        <v>8473342</v>
      </c>
      <c r="F34" s="60">
        <v>3800580.1199999996</v>
      </c>
      <c r="G34" s="42">
        <v>2030800.79</v>
      </c>
      <c r="H34" s="26"/>
      <c r="I34" s="27"/>
      <c r="J34" s="27">
        <f t="shared" si="0"/>
        <v>0.23966939963003972</v>
      </c>
      <c r="K34" s="27">
        <f t="shared" si="1"/>
        <v>0</v>
      </c>
      <c r="L34" s="28">
        <f t="shared" si="2"/>
        <v>6755085.21</v>
      </c>
    </row>
    <row r="35" spans="2:12" ht="20.100000000000001" customHeight="1" x14ac:dyDescent="0.25">
      <c r="B35" s="29" t="s">
        <v>85</v>
      </c>
      <c r="C35" s="44">
        <v>190941</v>
      </c>
      <c r="D35" s="44">
        <v>4102059</v>
      </c>
      <c r="E35" s="60">
        <v>4010509</v>
      </c>
      <c r="F35" s="60">
        <v>2877950.82</v>
      </c>
      <c r="G35" s="42">
        <v>462644.89</v>
      </c>
      <c r="H35" s="26"/>
      <c r="I35" s="27"/>
      <c r="J35" s="27">
        <f t="shared" si="0"/>
        <v>0.11535814780617623</v>
      </c>
      <c r="K35" s="27">
        <f t="shared" si="1"/>
        <v>0</v>
      </c>
      <c r="L35" s="28">
        <f t="shared" si="2"/>
        <v>3639414.11</v>
      </c>
    </row>
    <row r="36" spans="2:12" ht="20.100000000000001" customHeight="1" x14ac:dyDescent="0.25">
      <c r="B36" s="29" t="s">
        <v>86</v>
      </c>
      <c r="C36" s="44">
        <v>21634</v>
      </c>
      <c r="D36" s="44">
        <v>957281</v>
      </c>
      <c r="E36" s="60">
        <v>710563</v>
      </c>
      <c r="F36" s="60">
        <v>639482.72</v>
      </c>
      <c r="G36" s="42">
        <v>168990.19</v>
      </c>
      <c r="H36" s="26"/>
      <c r="I36" s="27"/>
      <c r="J36" s="27">
        <f t="shared" si="0"/>
        <v>0.23782576632895325</v>
      </c>
      <c r="K36" s="27">
        <f t="shared" si="1"/>
        <v>0</v>
      </c>
      <c r="L36" s="28">
        <f t="shared" si="2"/>
        <v>788290.81</v>
      </c>
    </row>
    <row r="37" spans="2:12" ht="20.100000000000001" customHeight="1" x14ac:dyDescent="0.25">
      <c r="B37" s="29" t="s">
        <v>87</v>
      </c>
      <c r="C37" s="44">
        <v>0</v>
      </c>
      <c r="D37" s="44">
        <v>0</v>
      </c>
      <c r="E37" s="60">
        <v>0</v>
      </c>
      <c r="F37" s="60">
        <v>0</v>
      </c>
      <c r="G37" s="42">
        <v>0</v>
      </c>
      <c r="H37" s="26"/>
      <c r="I37" s="27"/>
      <c r="J37" s="27">
        <f t="shared" ref="J37:J39" si="3">IF(ISERROR(+G37/E37)=TRUE,0,++G37/E37)</f>
        <v>0</v>
      </c>
      <c r="K37" s="27">
        <f t="shared" ref="K37:K39" si="4">IF(ISERROR(+H37/E37)=TRUE,0,++H37/E37)</f>
        <v>0</v>
      </c>
      <c r="L37" s="28">
        <f t="shared" ref="L37:L39" si="5">+D37-G37</f>
        <v>0</v>
      </c>
    </row>
    <row r="38" spans="2:12" ht="20.100000000000001" customHeight="1" x14ac:dyDescent="0.25">
      <c r="B38" s="29" t="s">
        <v>88</v>
      </c>
      <c r="C38" s="44">
        <v>6594434</v>
      </c>
      <c r="D38" s="44">
        <v>41287305</v>
      </c>
      <c r="E38" s="60">
        <v>36906016</v>
      </c>
      <c r="F38" s="60">
        <v>23882566.27</v>
      </c>
      <c r="G38" s="42">
        <v>10430863.98</v>
      </c>
      <c r="H38" s="26"/>
      <c r="I38" s="27"/>
      <c r="J38" s="27">
        <f t="shared" si="3"/>
        <v>0.28263316148781814</v>
      </c>
      <c r="K38" s="27">
        <f t="shared" si="4"/>
        <v>0</v>
      </c>
      <c r="L38" s="28">
        <f t="shared" si="5"/>
        <v>30856441.02</v>
      </c>
    </row>
    <row r="39" spans="2:12" ht="20.100000000000001" customHeight="1" x14ac:dyDescent="0.25">
      <c r="B39" s="29" t="s">
        <v>89</v>
      </c>
      <c r="C39" s="44">
        <v>675576</v>
      </c>
      <c r="D39" s="44">
        <v>4480380</v>
      </c>
      <c r="E39" s="60">
        <v>4182023</v>
      </c>
      <c r="F39" s="60">
        <v>1353378.46</v>
      </c>
      <c r="G39" s="42">
        <v>390849.83999999997</v>
      </c>
      <c r="H39" s="26"/>
      <c r="I39" s="27"/>
      <c r="J39" s="27">
        <f t="shared" si="3"/>
        <v>9.3459514689421833E-2</v>
      </c>
      <c r="K39" s="27">
        <f t="shared" si="4"/>
        <v>0</v>
      </c>
      <c r="L39" s="28">
        <f t="shared" si="5"/>
        <v>4089530.16</v>
      </c>
    </row>
    <row r="40" spans="2:12" ht="20.100000000000001" customHeight="1" x14ac:dyDescent="0.25">
      <c r="B40" s="29" t="s">
        <v>90</v>
      </c>
      <c r="C40" s="44">
        <v>990050</v>
      </c>
      <c r="D40" s="44">
        <v>23660308</v>
      </c>
      <c r="E40" s="60">
        <v>18803534</v>
      </c>
      <c r="F40" s="60">
        <v>10382568.239999998</v>
      </c>
      <c r="G40" s="42">
        <v>3174490.38</v>
      </c>
      <c r="H40" s="26"/>
      <c r="I40" s="27"/>
      <c r="J40" s="27">
        <f t="shared" si="0"/>
        <v>0.16882413593104359</v>
      </c>
      <c r="K40" s="27">
        <f t="shared" si="1"/>
        <v>0</v>
      </c>
      <c r="L40" s="28">
        <f t="shared" si="2"/>
        <v>20485817.620000001</v>
      </c>
    </row>
    <row r="41" spans="2:12" ht="20.100000000000001" customHeight="1" x14ac:dyDescent="0.25">
      <c r="B41" s="29" t="s">
        <v>91</v>
      </c>
      <c r="C41" s="44">
        <v>515951</v>
      </c>
      <c r="D41" s="44">
        <v>39848382</v>
      </c>
      <c r="E41" s="60">
        <v>25479651</v>
      </c>
      <c r="F41" s="60">
        <v>6326937.1999999993</v>
      </c>
      <c r="G41" s="42">
        <v>1852594.69</v>
      </c>
      <c r="H41" s="26"/>
      <c r="I41" s="27"/>
      <c r="J41" s="27">
        <f t="shared" si="0"/>
        <v>7.2708793774294636E-2</v>
      </c>
      <c r="K41" s="27">
        <f t="shared" si="1"/>
        <v>0</v>
      </c>
      <c r="L41" s="28">
        <f t="shared" si="2"/>
        <v>37995787.310000002</v>
      </c>
    </row>
    <row r="42" spans="2:12" ht="20.100000000000001" customHeight="1" x14ac:dyDescent="0.25">
      <c r="B42" s="29" t="s">
        <v>92</v>
      </c>
      <c r="C42" s="44">
        <v>717317</v>
      </c>
      <c r="D42" s="44">
        <v>37837063</v>
      </c>
      <c r="E42" s="60">
        <v>24563282</v>
      </c>
      <c r="F42" s="60">
        <v>9325811.1000000015</v>
      </c>
      <c r="G42" s="42">
        <v>3818049.54</v>
      </c>
      <c r="H42" s="26"/>
      <c r="I42" s="27"/>
      <c r="J42" s="27">
        <f t="shared" si="0"/>
        <v>0.15543727177825831</v>
      </c>
      <c r="K42" s="27">
        <f t="shared" si="1"/>
        <v>0</v>
      </c>
      <c r="L42" s="28">
        <f t="shared" si="2"/>
        <v>34019013.460000001</v>
      </c>
    </row>
    <row r="43" spans="2:12" ht="20.100000000000001" customHeight="1" x14ac:dyDescent="0.25">
      <c r="B43" s="29" t="s">
        <v>93</v>
      </c>
      <c r="C43" s="44">
        <v>1835450</v>
      </c>
      <c r="D43" s="44">
        <v>30731870</v>
      </c>
      <c r="E43" s="60">
        <v>19692815</v>
      </c>
      <c r="F43" s="60">
        <v>8833295.9800000023</v>
      </c>
      <c r="G43" s="42">
        <v>2328412.8799999994</v>
      </c>
      <c r="H43" s="26"/>
      <c r="I43" s="27"/>
      <c r="J43" s="27">
        <f t="shared" ref="J43:J44" si="6">IF(ISERROR(+G43/E43)=TRUE,0,++G43/E43)</f>
        <v>0.11823667058264649</v>
      </c>
      <c r="K43" s="27">
        <f t="shared" ref="K43:K44" si="7">IF(ISERROR(+H43/E43)=TRUE,0,++H43/E43)</f>
        <v>0</v>
      </c>
      <c r="L43" s="28">
        <f t="shared" ref="L43:L44" si="8">+D43-G43</f>
        <v>28403457.120000001</v>
      </c>
    </row>
    <row r="44" spans="2:12" ht="20.100000000000001" customHeight="1" x14ac:dyDescent="0.25">
      <c r="B44" s="29" t="s">
        <v>94</v>
      </c>
      <c r="C44" s="44">
        <v>2218589</v>
      </c>
      <c r="D44" s="44">
        <v>22655149</v>
      </c>
      <c r="E44" s="60">
        <v>15490822</v>
      </c>
      <c r="F44" s="60">
        <v>10873229.57</v>
      </c>
      <c r="G44" s="42">
        <v>2363966.3799999994</v>
      </c>
      <c r="H44" s="26"/>
      <c r="I44" s="27"/>
      <c r="J44" s="27">
        <f t="shared" si="6"/>
        <v>0.15260432144917807</v>
      </c>
      <c r="K44" s="27">
        <f t="shared" si="7"/>
        <v>0</v>
      </c>
      <c r="L44" s="28">
        <f t="shared" si="8"/>
        <v>20291182.620000001</v>
      </c>
    </row>
    <row r="45" spans="2:12" ht="20.100000000000001" customHeight="1" x14ac:dyDescent="0.25">
      <c r="B45" s="29" t="s">
        <v>95</v>
      </c>
      <c r="C45" s="44">
        <v>0</v>
      </c>
      <c r="D45" s="44">
        <v>11081432</v>
      </c>
      <c r="E45" s="60">
        <v>3220408</v>
      </c>
      <c r="F45" s="60">
        <v>1717047.99</v>
      </c>
      <c r="G45" s="42">
        <v>665109</v>
      </c>
      <c r="H45" s="26"/>
      <c r="I45" s="27"/>
      <c r="J45" s="27">
        <f t="shared" si="0"/>
        <v>0.20652942111682743</v>
      </c>
      <c r="K45" s="27">
        <f t="shared" si="1"/>
        <v>0</v>
      </c>
      <c r="L45" s="28">
        <f t="shared" si="2"/>
        <v>10416323</v>
      </c>
    </row>
    <row r="46" spans="2:12" ht="23.25" customHeight="1" x14ac:dyDescent="0.25">
      <c r="B46" s="51" t="s">
        <v>4</v>
      </c>
      <c r="C46" s="63">
        <f>SUM(C13:C45)</f>
        <v>36407768</v>
      </c>
      <c r="D46" s="63">
        <f>SUM(D13:D45)</f>
        <v>476425991</v>
      </c>
      <c r="E46" s="63">
        <f>SUM(E13:E45)</f>
        <v>371666914</v>
      </c>
      <c r="F46" s="63">
        <f>SUM(F13:F45)</f>
        <v>209233340.29000002</v>
      </c>
      <c r="G46" s="63">
        <f>SUM(G13:G45)</f>
        <v>84648867.469999999</v>
      </c>
      <c r="H46" s="52">
        <f>SUM(H13:H45)</f>
        <v>0</v>
      </c>
      <c r="I46" s="53">
        <f>IF(ISERROR(+#REF!/E46)=TRUE,0,++#REF!/E46)</f>
        <v>0</v>
      </c>
      <c r="J46" s="53">
        <f>IF(ISERROR(+G46/E46)=TRUE,0,++G46/E46)</f>
        <v>0.2277546488036328</v>
      </c>
      <c r="K46" s="53">
        <f>IF(ISERROR(+H46/E46)=TRUE,0,++H46/E46)</f>
        <v>0</v>
      </c>
      <c r="L46" s="54">
        <f>SUM(L13:L45)</f>
        <v>391777123.53000003</v>
      </c>
    </row>
    <row r="47" spans="2:12" x14ac:dyDescent="0.2">
      <c r="B47" s="11" t="s">
        <v>62</v>
      </c>
    </row>
    <row r="50" spans="2:11" s="22" customFormat="1" x14ac:dyDescent="0.25">
      <c r="K50" s="23"/>
    </row>
    <row r="51" spans="2:11" s="22" customFormat="1" x14ac:dyDescent="0.25">
      <c r="C51" s="22">
        <v>1000000</v>
      </c>
      <c r="K51" s="23"/>
    </row>
    <row r="52" spans="2:11" s="22" customFormat="1" ht="30" x14ac:dyDescent="0.25">
      <c r="B52" s="30" t="s">
        <v>55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AL MES DE ABRIL</v>
      </c>
      <c r="K52" s="23"/>
    </row>
    <row r="53" spans="2:11" s="22" customFormat="1" x14ac:dyDescent="0.25">
      <c r="B53" s="22" t="s">
        <v>56</v>
      </c>
      <c r="C53" s="64">
        <f>+C46/$C$51</f>
        <v>36.407767999999997</v>
      </c>
      <c r="D53" s="40">
        <f>+D46/$C$51</f>
        <v>476.42599100000001</v>
      </c>
      <c r="E53" s="40">
        <f>+E46/$C$51</f>
        <v>371.66691400000002</v>
      </c>
      <c r="F53" s="40">
        <f>+F46/$C$51</f>
        <v>209.23334029000003</v>
      </c>
      <c r="G53" s="40">
        <f>+G46/$C$51</f>
        <v>84.648867469999999</v>
      </c>
      <c r="H53" s="22">
        <v>1373981</v>
      </c>
      <c r="K53" s="23"/>
    </row>
    <row r="54" spans="2:11" s="22" customFormat="1" x14ac:dyDescent="0.25">
      <c r="C54" s="40"/>
      <c r="D54" s="40"/>
      <c r="E54" s="40"/>
      <c r="F54" s="40"/>
      <c r="G54" s="40"/>
      <c r="H54" s="22">
        <v>5072</v>
      </c>
      <c r="K54" s="23"/>
    </row>
    <row r="55" spans="2:11" s="22" customFormat="1" x14ac:dyDescent="0.25">
      <c r="C55" s="40"/>
      <c r="D55" s="40"/>
      <c r="E55" s="40"/>
      <c r="F55" s="40"/>
      <c r="G55" s="40"/>
      <c r="H55" s="22">
        <v>3078714.9799999995</v>
      </c>
      <c r="K55" s="23"/>
    </row>
    <row r="56" spans="2:11" s="22" customFormat="1" x14ac:dyDescent="0.25">
      <c r="C56" s="40"/>
      <c r="D56" s="40"/>
      <c r="E56" s="40"/>
      <c r="F56" s="40"/>
      <c r="G56" s="40"/>
      <c r="H56" s="22">
        <v>0</v>
      </c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1"/>
  <sheetViews>
    <sheetView showGridLines="0" zoomScale="130" zoomScaleNormal="130" workbookViewId="0">
      <selection activeCell="B18" sqref="B18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7" customFormat="1" x14ac:dyDescent="0.25">
      <c r="A1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s="47" customFormat="1" ht="15" customHeight="1" x14ac:dyDescent="0.25">
      <c r="A2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47" customFormat="1" ht="15" customHeight="1" x14ac:dyDescent="0.25">
      <c r="A3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6"/>
    </row>
    <row r="4" spans="1:13" s="47" customFormat="1" ht="15" customHeight="1" x14ac:dyDescent="0.25">
      <c r="A4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6"/>
    </row>
    <row r="5" spans="1:13" ht="5.0999999999999996" customHeight="1" x14ac:dyDescent="0.25"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</row>
    <row r="6" spans="1:13" ht="43.5" customHeight="1" x14ac:dyDescent="0.25">
      <c r="B6" s="76" t="s">
        <v>61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3" t="s">
        <v>20</v>
      </c>
      <c r="C11" s="82" t="s">
        <v>0</v>
      </c>
      <c r="D11" s="82"/>
      <c r="E11" s="80" t="s">
        <v>8</v>
      </c>
      <c r="F11" s="80" t="s">
        <v>22</v>
      </c>
      <c r="G11" s="80" t="s">
        <v>59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46.5" customHeight="1" x14ac:dyDescent="0.25">
      <c r="B12" s="84"/>
      <c r="C12" s="49" t="s">
        <v>3</v>
      </c>
      <c r="D12" s="49" t="s">
        <v>2</v>
      </c>
      <c r="E12" s="81"/>
      <c r="F12" s="81"/>
      <c r="G12" s="81"/>
      <c r="H12" s="81"/>
      <c r="I12" s="49" t="s">
        <v>9</v>
      </c>
      <c r="J12" s="49" t="s">
        <v>10</v>
      </c>
      <c r="K12" s="50" t="s">
        <v>11</v>
      </c>
      <c r="L12" s="79"/>
    </row>
    <row r="13" spans="1:13" ht="20.100000000000001" customHeight="1" x14ac:dyDescent="0.25">
      <c r="B13" s="17" t="s">
        <v>51</v>
      </c>
      <c r="C13" s="18">
        <v>0</v>
      </c>
      <c r="D13" s="18">
        <v>470986</v>
      </c>
      <c r="E13" s="74">
        <v>317282</v>
      </c>
      <c r="F13" s="71">
        <v>48600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470986</v>
      </c>
    </row>
    <row r="14" spans="1:13" ht="20.100000000000001" customHeight="1" x14ac:dyDescent="0.25">
      <c r="B14" s="16" t="s">
        <v>52</v>
      </c>
      <c r="C14" s="19">
        <v>0</v>
      </c>
      <c r="D14" s="19">
        <v>244518</v>
      </c>
      <c r="E14" s="58">
        <v>240778</v>
      </c>
      <c r="F14" s="58">
        <v>0</v>
      </c>
      <c r="G14" s="9">
        <v>0</v>
      </c>
      <c r="H14" s="9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5">
        <f>+D14-G14</f>
        <v>244518</v>
      </c>
    </row>
    <row r="15" spans="1:13" ht="20.100000000000001" customHeight="1" x14ac:dyDescent="0.25">
      <c r="B15" s="16" t="s">
        <v>53</v>
      </c>
      <c r="C15" s="19">
        <v>0</v>
      </c>
      <c r="D15" s="19">
        <v>378402</v>
      </c>
      <c r="E15" s="58">
        <v>269322</v>
      </c>
      <c r="F15" s="58">
        <v>4700</v>
      </c>
      <c r="G15" s="9">
        <v>0</v>
      </c>
      <c r="H15" s="9"/>
      <c r="I15" s="13">
        <f>IF(ISERROR(+#REF!/E15)=TRUE,0,++#REF!/E15)</f>
        <v>0</v>
      </c>
      <c r="J15" s="13">
        <f>IF(ISERROR(+G15/E15)=TRUE,0,++G15/E15)</f>
        <v>0</v>
      </c>
      <c r="K15" s="13">
        <f>IF(ISERROR(+H15/E15)=TRUE,0,++H15/E15)</f>
        <v>0</v>
      </c>
      <c r="L15" s="15">
        <f>+D15-G15</f>
        <v>378402</v>
      </c>
    </row>
    <row r="16" spans="1:13" ht="20.100000000000001" customHeight="1" x14ac:dyDescent="0.25">
      <c r="B16" s="66" t="s">
        <v>54</v>
      </c>
      <c r="C16" s="67">
        <v>0</v>
      </c>
      <c r="D16" s="67">
        <v>167138</v>
      </c>
      <c r="E16" s="72">
        <v>167138</v>
      </c>
      <c r="F16" s="72">
        <v>0</v>
      </c>
      <c r="G16" s="68">
        <v>0</v>
      </c>
      <c r="H16" s="68"/>
      <c r="I16" s="69">
        <f>IF(ISERROR(+#REF!/E16)=TRUE,0,++#REF!/E16)</f>
        <v>0</v>
      </c>
      <c r="J16" s="69">
        <f>IF(ISERROR(+G16/E16)=TRUE,0,++G16/E16)</f>
        <v>0</v>
      </c>
      <c r="K16" s="69">
        <f>IF(ISERROR(+H16/E16)=TRUE,0,++H16/E16)</f>
        <v>0</v>
      </c>
      <c r="L16" s="70">
        <f>+D16-G16</f>
        <v>167138</v>
      </c>
    </row>
    <row r="17" spans="2:12" ht="23.25" customHeight="1" x14ac:dyDescent="0.25">
      <c r="B17" s="51" t="s">
        <v>4</v>
      </c>
      <c r="C17" s="63">
        <f t="shared" ref="C17:H17" si="0">SUM(C13:C16)</f>
        <v>0</v>
      </c>
      <c r="D17" s="63">
        <f t="shared" si="0"/>
        <v>1261044</v>
      </c>
      <c r="E17" s="63">
        <f t="shared" si="0"/>
        <v>994520</v>
      </c>
      <c r="F17" s="63">
        <f t="shared" si="0"/>
        <v>53300</v>
      </c>
      <c r="G17" s="63">
        <f t="shared" si="0"/>
        <v>0</v>
      </c>
      <c r="H17" s="52">
        <f t="shared" si="0"/>
        <v>0</v>
      </c>
      <c r="I17" s="53">
        <f>IF(ISERROR(+#REF!/E17)=TRUE,0,++#REF!/E17)</f>
        <v>0</v>
      </c>
      <c r="J17" s="53">
        <f>IF(ISERROR(+G17/E17)=TRUE,0,++G17/E17)</f>
        <v>0</v>
      </c>
      <c r="K17" s="53">
        <f>IF(ISERROR(+H17/E17)=TRUE,0,++H17/E17)</f>
        <v>0</v>
      </c>
      <c r="L17" s="54">
        <f>SUM(L13:L16)</f>
        <v>1261044</v>
      </c>
    </row>
    <row r="18" spans="2:12" x14ac:dyDescent="0.2">
      <c r="B18" s="11" t="s">
        <v>62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30" x14ac:dyDescent="0.25">
      <c r="B23" s="30" t="s">
        <v>55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AL MES DE ABRIL</v>
      </c>
      <c r="K23" s="23"/>
    </row>
    <row r="24" spans="2:12" s="22" customFormat="1" x14ac:dyDescent="0.25">
      <c r="B24" s="22" t="s">
        <v>56</v>
      </c>
      <c r="C24" s="64">
        <f>+C17/$C$22</f>
        <v>0</v>
      </c>
      <c r="D24" s="40">
        <f>+D17/$C$22</f>
        <v>1.2610440000000001</v>
      </c>
      <c r="E24" s="40">
        <f>+E17/$C$22</f>
        <v>0.99451999999999996</v>
      </c>
      <c r="F24" s="40">
        <f>+F17/$C$22</f>
        <v>5.33E-2</v>
      </c>
      <c r="G24" s="40">
        <f>+G17/$C$22</f>
        <v>0</v>
      </c>
      <c r="H24" s="22">
        <v>1373981</v>
      </c>
      <c r="K24" s="23"/>
    </row>
    <row r="25" spans="2:12" s="22" customFormat="1" x14ac:dyDescent="0.25">
      <c r="C25" s="40"/>
      <c r="D25" s="40"/>
      <c r="E25" s="40"/>
      <c r="F25" s="40"/>
      <c r="G25" s="40"/>
      <c r="H25" s="22">
        <v>5072</v>
      </c>
      <c r="K25" s="23"/>
    </row>
    <row r="26" spans="2:12" s="22" customFormat="1" x14ac:dyDescent="0.25">
      <c r="C26" s="40"/>
      <c r="D26" s="40"/>
      <c r="E26" s="40"/>
      <c r="F26" s="40"/>
      <c r="G26" s="40"/>
      <c r="H26" s="22">
        <v>3078714.9799999995</v>
      </c>
      <c r="K26" s="23"/>
    </row>
    <row r="27" spans="2:12" s="22" customFormat="1" x14ac:dyDescent="0.25">
      <c r="C27" s="40"/>
      <c r="D27" s="40"/>
      <c r="E27" s="40"/>
      <c r="F27" s="40"/>
      <c r="G27" s="40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2021-05-24T16:49:44Z</dcterms:modified>
</cp:coreProperties>
</file>