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ño 2021\5.- Informacion Portal MINSA - Transparencia\PCA - 2021\6. Junio - 2021\"/>
    </mc:Choice>
  </mc:AlternateContent>
  <bookViews>
    <workbookView xWindow="0" yWindow="0" windowWidth="28800" windowHeight="12300"/>
  </bookViews>
  <sheets>
    <sheet name="RO" sheetId="1" r:id="rId1"/>
    <sheet name="RDR" sheetId="4" r:id="rId2"/>
    <sheet name="ROOC" sheetId="5" r:id="rId3"/>
    <sheet name="DYT" sheetId="6" r:id="rId4"/>
    <sheet name="RD" sheetId="7" r:id="rId5"/>
  </sheets>
  <definedNames>
    <definedName name="_xlnm._FilterDatabase" localSheetId="0" hidden="1">RO!$B$11:$L$45</definedName>
    <definedName name="_xlnm.Print_Area" localSheetId="3">DYT!$B$2:$L$48</definedName>
    <definedName name="_xlnm.Print_Area" localSheetId="4">RD!$B$2:$L$19</definedName>
    <definedName name="_xlnm.Print_Area" localSheetId="1">RDR!$B$2:$L$48</definedName>
    <definedName name="_xlnm.Print_Area" localSheetId="0">RO!$B$2:$L$48</definedName>
    <definedName name="_xlnm.Print_Area" localSheetId="2">ROOC!$B$2:$L$47</definedName>
  </definedNames>
  <calcPr calcId="152511"/>
</workbook>
</file>

<file path=xl/calcChain.xml><?xml version="1.0" encoding="utf-8"?>
<calcChain xmlns="http://schemas.openxmlformats.org/spreadsheetml/2006/main">
  <c r="L40" i="6" l="1"/>
  <c r="K40" i="6"/>
  <c r="J40" i="6"/>
  <c r="L39" i="6"/>
  <c r="K39" i="6"/>
  <c r="J39" i="6"/>
  <c r="L38" i="5"/>
  <c r="K38" i="5"/>
  <c r="J38" i="5"/>
  <c r="L37" i="5"/>
  <c r="K37" i="5"/>
  <c r="J37" i="5"/>
  <c r="L36" i="5"/>
  <c r="K36" i="5"/>
  <c r="J36" i="5"/>
  <c r="L35" i="5"/>
  <c r="K35" i="5"/>
  <c r="J35" i="5"/>
  <c r="L34" i="5"/>
  <c r="K34" i="5"/>
  <c r="J34" i="5"/>
  <c r="L33" i="5"/>
  <c r="K33" i="5"/>
  <c r="J33" i="5"/>
  <c r="L44" i="4"/>
  <c r="K44" i="4"/>
  <c r="J44" i="4"/>
  <c r="C46" i="4"/>
  <c r="D46" i="4"/>
  <c r="L44" i="5" l="1"/>
  <c r="L43" i="5"/>
  <c r="L42" i="5"/>
  <c r="L41" i="5"/>
  <c r="L40" i="5"/>
  <c r="L39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K14" i="5"/>
  <c r="J14" i="5"/>
  <c r="K15" i="5" l="1"/>
  <c r="J15" i="5"/>
  <c r="L44" i="1"/>
  <c r="K44" i="1"/>
  <c r="J44" i="1"/>
  <c r="J16" i="5" l="1"/>
  <c r="K16" i="5"/>
  <c r="E46" i="1"/>
  <c r="K17" i="5" l="1"/>
  <c r="J17" i="5"/>
  <c r="C46" i="6"/>
  <c r="D46" i="6"/>
  <c r="K18" i="5" l="1"/>
  <c r="J18" i="5"/>
  <c r="J37" i="6"/>
  <c r="K19" i="5" l="1"/>
  <c r="J19" i="5"/>
  <c r="G23" i="7"/>
  <c r="G52" i="6"/>
  <c r="G51" i="5"/>
  <c r="G52" i="4"/>
  <c r="G52" i="1"/>
  <c r="K20" i="5" l="1"/>
  <c r="J20" i="5"/>
  <c r="K36" i="6"/>
  <c r="J21" i="5" l="1"/>
  <c r="K21" i="5"/>
  <c r="J36" i="6"/>
  <c r="L36" i="6"/>
  <c r="K22" i="5" l="1"/>
  <c r="J22" i="5"/>
  <c r="L41" i="6"/>
  <c r="K41" i="6"/>
  <c r="J41" i="6"/>
  <c r="L38" i="6"/>
  <c r="K38" i="6"/>
  <c r="J38" i="6"/>
  <c r="L37" i="6"/>
  <c r="K37" i="6"/>
  <c r="C53" i="6"/>
  <c r="D53" i="6"/>
  <c r="K23" i="5" l="1"/>
  <c r="J23" i="5"/>
  <c r="G45" i="5"/>
  <c r="G52" i="5" s="1"/>
  <c r="F45" i="5"/>
  <c r="F52" i="5" s="1"/>
  <c r="D45" i="5"/>
  <c r="D52" i="5" s="1"/>
  <c r="C45" i="5"/>
  <c r="C52" i="5" s="1"/>
  <c r="J24" i="5" l="1"/>
  <c r="K24" i="5"/>
  <c r="G46" i="6"/>
  <c r="G53" i="6" s="1"/>
  <c r="F46" i="6"/>
  <c r="F53" i="6" s="1"/>
  <c r="E46" i="6"/>
  <c r="E53" i="6" s="1"/>
  <c r="K25" i="5" l="1"/>
  <c r="J25" i="5"/>
  <c r="L45" i="6"/>
  <c r="K45" i="6"/>
  <c r="J45" i="6"/>
  <c r="L44" i="6"/>
  <c r="K44" i="6"/>
  <c r="J44" i="6"/>
  <c r="L43" i="6"/>
  <c r="K43" i="6"/>
  <c r="J43" i="6"/>
  <c r="L42" i="6"/>
  <c r="K42" i="6"/>
  <c r="J42" i="6"/>
  <c r="L35" i="6"/>
  <c r="K35" i="6"/>
  <c r="J35" i="6"/>
  <c r="L34" i="6"/>
  <c r="K34" i="6"/>
  <c r="J34" i="6"/>
  <c r="L33" i="6"/>
  <c r="K33" i="6"/>
  <c r="J33" i="6"/>
  <c r="L32" i="6"/>
  <c r="K32" i="6"/>
  <c r="J32" i="6"/>
  <c r="L31" i="6"/>
  <c r="K31" i="6"/>
  <c r="J31" i="6"/>
  <c r="L30" i="6"/>
  <c r="K30" i="6"/>
  <c r="J30" i="6"/>
  <c r="L29" i="6"/>
  <c r="K29" i="6"/>
  <c r="J29" i="6"/>
  <c r="L28" i="6"/>
  <c r="K28" i="6"/>
  <c r="J28" i="6"/>
  <c r="L27" i="6"/>
  <c r="K27" i="6"/>
  <c r="J27" i="6"/>
  <c r="L26" i="6"/>
  <c r="K26" i="6"/>
  <c r="J26" i="6"/>
  <c r="L25" i="6"/>
  <c r="K25" i="6"/>
  <c r="J25" i="6"/>
  <c r="L24" i="6"/>
  <c r="K24" i="6"/>
  <c r="J24" i="6"/>
  <c r="L23" i="6"/>
  <c r="K23" i="6"/>
  <c r="J23" i="6"/>
  <c r="L22" i="6"/>
  <c r="K22" i="6"/>
  <c r="J22" i="6"/>
  <c r="L21" i="6"/>
  <c r="K21" i="6"/>
  <c r="J21" i="6"/>
  <c r="L20" i="6"/>
  <c r="K20" i="6"/>
  <c r="J20" i="6"/>
  <c r="L19" i="6"/>
  <c r="K19" i="6"/>
  <c r="J19" i="6"/>
  <c r="L18" i="6"/>
  <c r="K18" i="6"/>
  <c r="J18" i="6"/>
  <c r="L17" i="6"/>
  <c r="K17" i="6"/>
  <c r="J17" i="6"/>
  <c r="L16" i="6"/>
  <c r="K16" i="6"/>
  <c r="J16" i="6"/>
  <c r="L15" i="6"/>
  <c r="K15" i="6"/>
  <c r="J15" i="6"/>
  <c r="L14" i="6"/>
  <c r="K14" i="6"/>
  <c r="J14" i="6"/>
  <c r="K26" i="5" l="1"/>
  <c r="J26" i="5"/>
  <c r="L45" i="4"/>
  <c r="K45" i="4"/>
  <c r="J45" i="4"/>
  <c r="L43" i="4"/>
  <c r="K43" i="4"/>
  <c r="J43" i="4"/>
  <c r="L42" i="4"/>
  <c r="K42" i="4"/>
  <c r="J42" i="4"/>
  <c r="L41" i="4"/>
  <c r="K41" i="4"/>
  <c r="J41" i="4"/>
  <c r="L40" i="4"/>
  <c r="K40" i="4"/>
  <c r="J40" i="4"/>
  <c r="L39" i="4"/>
  <c r="K39" i="4"/>
  <c r="J39" i="4"/>
  <c r="L38" i="4"/>
  <c r="K38" i="4"/>
  <c r="J38" i="4"/>
  <c r="L37" i="4"/>
  <c r="K37" i="4"/>
  <c r="J37" i="4"/>
  <c r="L36" i="4"/>
  <c r="K36" i="4"/>
  <c r="J36" i="4"/>
  <c r="L35" i="4"/>
  <c r="K35" i="4"/>
  <c r="J35" i="4"/>
  <c r="L34" i="4"/>
  <c r="K34" i="4"/>
  <c r="J34" i="4"/>
  <c r="L33" i="4"/>
  <c r="K33" i="4"/>
  <c r="J33" i="4"/>
  <c r="L32" i="4"/>
  <c r="K32" i="4"/>
  <c r="J32" i="4"/>
  <c r="L31" i="4"/>
  <c r="K31" i="4"/>
  <c r="J31" i="4"/>
  <c r="L30" i="4"/>
  <c r="K30" i="4"/>
  <c r="J30" i="4"/>
  <c r="L29" i="4"/>
  <c r="K29" i="4"/>
  <c r="J29" i="4"/>
  <c r="L28" i="4"/>
  <c r="K28" i="4"/>
  <c r="J28" i="4"/>
  <c r="L27" i="4"/>
  <c r="K27" i="4"/>
  <c r="J27" i="4"/>
  <c r="L26" i="4"/>
  <c r="K26" i="4"/>
  <c r="J26" i="4"/>
  <c r="L25" i="4"/>
  <c r="K25" i="4"/>
  <c r="J25" i="4"/>
  <c r="L24" i="4"/>
  <c r="K24" i="4"/>
  <c r="J24" i="4"/>
  <c r="L23" i="4"/>
  <c r="K23" i="4"/>
  <c r="J23" i="4"/>
  <c r="L22" i="4"/>
  <c r="K22" i="4"/>
  <c r="J22" i="4"/>
  <c r="L21" i="4"/>
  <c r="K21" i="4"/>
  <c r="J21" i="4"/>
  <c r="L20" i="4"/>
  <c r="K20" i="4"/>
  <c r="J20" i="4"/>
  <c r="L19" i="4"/>
  <c r="K19" i="4"/>
  <c r="J19" i="4"/>
  <c r="L18" i="4"/>
  <c r="K18" i="4"/>
  <c r="J18" i="4"/>
  <c r="L17" i="4"/>
  <c r="K17" i="4"/>
  <c r="J17" i="4"/>
  <c r="L16" i="4"/>
  <c r="K16" i="4"/>
  <c r="J16" i="4"/>
  <c r="L15" i="4"/>
  <c r="K15" i="4"/>
  <c r="J15" i="4"/>
  <c r="L14" i="4"/>
  <c r="K14" i="4"/>
  <c r="J14" i="4"/>
  <c r="K45" i="1"/>
  <c r="K42" i="1"/>
  <c r="K40" i="1"/>
  <c r="J39" i="1"/>
  <c r="K38" i="1"/>
  <c r="J37" i="1"/>
  <c r="K36" i="1"/>
  <c r="K34" i="1"/>
  <c r="J32" i="1"/>
  <c r="J31" i="1"/>
  <c r="K30" i="1"/>
  <c r="K29" i="1"/>
  <c r="K28" i="1"/>
  <c r="K26" i="1"/>
  <c r="K24" i="1"/>
  <c r="J23" i="1"/>
  <c r="J22" i="1"/>
  <c r="K21" i="1"/>
  <c r="K20" i="1"/>
  <c r="K18" i="1"/>
  <c r="J16" i="1"/>
  <c r="J15" i="1"/>
  <c r="J14" i="1"/>
  <c r="L45" i="1"/>
  <c r="L43" i="1"/>
  <c r="K43" i="1"/>
  <c r="J43" i="1"/>
  <c r="L42" i="1"/>
  <c r="L41" i="1"/>
  <c r="K41" i="1"/>
  <c r="J41" i="1"/>
  <c r="L40" i="1"/>
  <c r="J40" i="1"/>
  <c r="L39" i="1"/>
  <c r="K39" i="1"/>
  <c r="L38" i="1"/>
  <c r="L37" i="1"/>
  <c r="L36" i="1"/>
  <c r="L35" i="1"/>
  <c r="K35" i="1"/>
  <c r="J35" i="1"/>
  <c r="L34" i="1"/>
  <c r="L33" i="1"/>
  <c r="K33" i="1"/>
  <c r="J33" i="1"/>
  <c r="L32" i="1"/>
  <c r="K32" i="1"/>
  <c r="L31" i="1"/>
  <c r="L30" i="1"/>
  <c r="L29" i="1"/>
  <c r="J29" i="1"/>
  <c r="L28" i="1"/>
  <c r="L27" i="1"/>
  <c r="K27" i="1"/>
  <c r="J27" i="1"/>
  <c r="L26" i="1"/>
  <c r="L25" i="1"/>
  <c r="K25" i="1"/>
  <c r="J25" i="1"/>
  <c r="L24" i="1"/>
  <c r="J24" i="1"/>
  <c r="L23" i="1"/>
  <c r="K23" i="1"/>
  <c r="L22" i="1"/>
  <c r="L21" i="1"/>
  <c r="J21" i="1"/>
  <c r="L20" i="1"/>
  <c r="L19" i="1"/>
  <c r="K19" i="1"/>
  <c r="J19" i="1"/>
  <c r="L18" i="1"/>
  <c r="L17" i="1"/>
  <c r="K17" i="1"/>
  <c r="J17" i="1"/>
  <c r="L16" i="1"/>
  <c r="K16" i="1"/>
  <c r="L15" i="1"/>
  <c r="L14" i="1"/>
  <c r="K14" i="1"/>
  <c r="K27" i="5" l="1"/>
  <c r="J27" i="5"/>
  <c r="J18" i="1"/>
  <c r="J26" i="1"/>
  <c r="J34" i="1"/>
  <c r="J42" i="1"/>
  <c r="K22" i="1"/>
  <c r="K31" i="1"/>
  <c r="J38" i="1"/>
  <c r="J30" i="1"/>
  <c r="K15" i="1"/>
  <c r="K37" i="1"/>
  <c r="J20" i="1"/>
  <c r="J28" i="1"/>
  <c r="J36" i="1"/>
  <c r="J45" i="1"/>
  <c r="C46" i="1"/>
  <c r="C53" i="1" s="1"/>
  <c r="D46" i="1"/>
  <c r="D53" i="1" s="1"/>
  <c r="K28" i="5" l="1"/>
  <c r="J28" i="5"/>
  <c r="C53" i="4"/>
  <c r="J29" i="5" l="1"/>
  <c r="K29" i="5"/>
  <c r="G46" i="4"/>
  <c r="G53" i="4" s="1"/>
  <c r="F46" i="4"/>
  <c r="F53" i="4" s="1"/>
  <c r="D53" i="4"/>
  <c r="G17" i="7"/>
  <c r="G24" i="7" s="1"/>
  <c r="F17" i="7"/>
  <c r="F24" i="7" s="1"/>
  <c r="E17" i="7"/>
  <c r="E24" i="7" s="1"/>
  <c r="D17" i="7"/>
  <c r="D24" i="7" s="1"/>
  <c r="G46" i="1"/>
  <c r="G53" i="1" s="1"/>
  <c r="F46" i="1"/>
  <c r="F53" i="1" s="1"/>
  <c r="C17" i="7"/>
  <c r="C24" i="7" s="1"/>
  <c r="K30" i="5" l="1"/>
  <c r="J30" i="5"/>
  <c r="L16" i="7"/>
  <c r="L15" i="7"/>
  <c r="L14" i="7"/>
  <c r="L13" i="4"/>
  <c r="L13" i="6"/>
  <c r="L13" i="5"/>
  <c r="L13" i="7"/>
  <c r="L13" i="1"/>
  <c r="E46" i="4"/>
  <c r="E53" i="4" s="1"/>
  <c r="K31" i="5" l="1"/>
  <c r="J31" i="5"/>
  <c r="E53" i="1"/>
  <c r="J32" i="5" l="1"/>
  <c r="K32" i="5"/>
  <c r="H17" i="7"/>
  <c r="K16" i="7"/>
  <c r="J16" i="7"/>
  <c r="I16" i="7"/>
  <c r="K15" i="7"/>
  <c r="J15" i="7"/>
  <c r="I15" i="7"/>
  <c r="K14" i="7"/>
  <c r="J14" i="7"/>
  <c r="I14" i="7"/>
  <c r="L17" i="7"/>
  <c r="K13" i="7"/>
  <c r="J13" i="7"/>
  <c r="I13" i="7"/>
  <c r="H46" i="1"/>
  <c r="I13" i="1"/>
  <c r="H46" i="6"/>
  <c r="K13" i="6"/>
  <c r="J13" i="6"/>
  <c r="I13" i="6"/>
  <c r="H45" i="5"/>
  <c r="K13" i="5"/>
  <c r="J13" i="5"/>
  <c r="I13" i="5"/>
  <c r="H46" i="4"/>
  <c r="I14" i="4"/>
  <c r="K13" i="4"/>
  <c r="J13" i="4"/>
  <c r="I13" i="4"/>
  <c r="K13" i="1"/>
  <c r="J13" i="1"/>
  <c r="L45" i="5" l="1"/>
  <c r="L46" i="6"/>
  <c r="L46" i="4"/>
  <c r="L46" i="1"/>
  <c r="I17" i="7"/>
  <c r="K17" i="7"/>
  <c r="J17" i="7"/>
  <c r="J46" i="6"/>
  <c r="I46" i="6"/>
  <c r="K46" i="6"/>
  <c r="I46" i="4"/>
  <c r="K46" i="4"/>
  <c r="J46" i="4"/>
  <c r="K46" i="1"/>
  <c r="I46" i="1" l="1"/>
  <c r="J46" i="1"/>
  <c r="K39" i="5" l="1"/>
  <c r="J39" i="5"/>
  <c r="K40" i="5" l="1"/>
  <c r="J40" i="5"/>
  <c r="J41" i="5" l="1"/>
  <c r="K41" i="5"/>
  <c r="K42" i="5" l="1"/>
  <c r="J42" i="5"/>
  <c r="K43" i="5" l="1"/>
  <c r="J43" i="5"/>
  <c r="J44" i="5" l="1"/>
  <c r="K44" i="5"/>
  <c r="I44" i="5"/>
  <c r="E45" i="5"/>
  <c r="E52" i="5" l="1"/>
  <c r="J45" i="5"/>
  <c r="I45" i="5"/>
  <c r="K45" i="5"/>
</calcChain>
</file>

<file path=xl/sharedStrings.xml><?xml version="1.0" encoding="utf-8"?>
<sst xmlns="http://schemas.openxmlformats.org/spreadsheetml/2006/main" count="261" uniqueCount="96">
  <si>
    <t>PRESUPUESTO</t>
  </si>
  <si>
    <t>PLIEGO 011 MINISTERIO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</si>
  <si>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</si>
  <si>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</si>
  <si>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</si>
  <si>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</si>
  <si>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</si>
  <si>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</si>
  <si>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PCA
(1)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</si>
  <si>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</si>
  <si>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</si>
  <si>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</si>
  <si>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</si>
  <si>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</si>
  <si>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SEGÚN FUENTE DE FINANCIAMIENTO 5: RECURSOS DETERMINADOS</t>
  </si>
  <si>
    <t>GIRO
ENE-SET
(5)</t>
  </si>
  <si>
    <t>SALDO
PIM - DEV</t>
  </si>
  <si>
    <t>INDICADOR</t>
  </si>
  <si>
    <t>PCA</t>
  </si>
  <si>
    <t>COMP. ANUAL</t>
  </si>
  <si>
    <t>UNIDADES EJECUTORAS</t>
  </si>
  <si>
    <t>(EN SOLES)</t>
  </si>
  <si>
    <t>COMPROMETIDO
ANUAL
(2)</t>
  </si>
  <si>
    <t>001  ADMINISTRACION CENTRAL - MINSA</t>
  </si>
  <si>
    <t>005  INSTITUTO NACIONAL DE SALUD MENTAL</t>
  </si>
  <si>
    <t>007  INSTITUTO NACIONAL DE CIENCIAS NEUROLOGICAS</t>
  </si>
  <si>
    <t>008  INSTITUTO NACIONAL DE OFTALMOLOGIA</t>
  </si>
  <si>
    <t>009  INSTITUTO NACIONAL DE REHABILITACION</t>
  </si>
  <si>
    <t>010  INSTITUTO NACIONAL DE SALUD DEL NIÑO</t>
  </si>
  <si>
    <t>011  INSTITUTO NACIONAL MATERNO PERINATAL</t>
  </si>
  <si>
    <t>016  HOSPITAL NACIONAL HIPOLITO UNANUE</t>
  </si>
  <si>
    <t>017  HOSPITAL HERMILIO VALDIZAN</t>
  </si>
  <si>
    <t>020  HOSPITAL SERGIO BERNALES</t>
  </si>
  <si>
    <t>021  HOSPITAL CAYETANO HEREDIA</t>
  </si>
  <si>
    <t>025  HOSPITAL DE APOYO DEPARTAMENTAL MARIA AUXILIADORA</t>
  </si>
  <si>
    <t>027  HOSPITAL NACIONAL ARZOBISPO LOAYZA</t>
  </si>
  <si>
    <t>028  HOSPITAL NACIONAL DOS DE MAYO</t>
  </si>
  <si>
    <t>029  HOSPITAL DE APOYO SANTA ROSA</t>
  </si>
  <si>
    <t>030  HOSPITAL DE EMERGENCIAS CASIMIRO ULLOA</t>
  </si>
  <si>
    <t>031  HOSPITAL DE EMERGENCIAS PEDIATRICAS</t>
  </si>
  <si>
    <t>032  HOSPITAL NACIONAL VICTOR LARCO HERRERA</t>
  </si>
  <si>
    <t>033  HOSPITAL NACIONAL DOCENTE MADRE NIÑO - SAN BARTOLOME</t>
  </si>
  <si>
    <t>036  HOSPITAL CARLOS LANFRANCO LA HOZ</t>
  </si>
  <si>
    <t>042  HOSPITAL "JOSE AGURTO TELLO DE CHOSICA"</t>
  </si>
  <si>
    <t>049  HOSPITAL SAN JUAN DE LURIGANCHO</t>
  </si>
  <si>
    <t>050  HOSPITAL VITARTE</t>
  </si>
  <si>
    <t>124  CENTRO NACIONAL DE ABASTECIMIENTOS DE RECURSOS ESTRATEGICOS DE SALUD</t>
  </si>
  <si>
    <t>125  PROGRAMA NACIONAL DE INVERSIONES EN SALUD</t>
  </si>
  <si>
    <t>139  INSTITUTO NACIONAL DE SALUD DEL NIÑO - SAN BORJA</t>
  </si>
  <si>
    <t>140  HOSPITAL DE HUAYCAN</t>
  </si>
  <si>
    <t>142  HOSPITAL DE EMERGENCIAS VILLA EL SALVADOR</t>
  </si>
  <si>
    <t>143  DIRECCION DE REDES INTEGRADAS DE SALUD LIMA CENTRO</t>
  </si>
  <si>
    <t>144  DIRECCION DE REDES INTEGRADAS DE SALUD LIMA NORTE</t>
  </si>
  <si>
    <t>145  DIRECCION DE REDES INTEGRADAS DE SALUD LIMA SUR</t>
  </si>
  <si>
    <t>146  DIRECCION DE REDES INTEGRADAS DE SALUD LIMA ESTE</t>
  </si>
  <si>
    <t>PLIEGO</t>
  </si>
  <si>
    <t>011 MINISTERIO DE SALUD</t>
  </si>
  <si>
    <t>COMP ANUAL</t>
  </si>
  <si>
    <t>148  HOSPITAL EMERGENCIA ATE VITARTE</t>
  </si>
  <si>
    <t>DEVENGADO
AL MES DE JUNIO
(4)</t>
  </si>
  <si>
    <t>EJECUCION PRESUPUESTAL MENSUALIZADA DE GASTOS 
AL MES DE JUNIO 2021</t>
  </si>
  <si>
    <t>Fuente: SIAF, Consulta Amigable y Base de Datos al 30 de Junio del 2021</t>
  </si>
  <si>
    <t>EJECUCION PRESUPUESTAL MENSUALIZADA DE GASTOS 
AL MES DE JUNIO - 2021</t>
  </si>
  <si>
    <t>001. ADMINISTRACION CENTRAL - MINSA</t>
  </si>
  <si>
    <t>005. INSTITUTO NACIONAL DE SALUD MENTAL</t>
  </si>
  <si>
    <t>007. INSTITUTO NACIONAL DE CIENCIAS NEUROLOGICAS</t>
  </si>
  <si>
    <t>008. INSTITUTO NACIONAL DE OFTALMOLOGIA</t>
  </si>
  <si>
    <t>009. INSTITUTO NACIONAL DE REHABILITACION</t>
  </si>
  <si>
    <t>010. INSTITUTO NACIONAL DE SALUD DEL NIÑO</t>
  </si>
  <si>
    <t>011. INSTITUTO NACIONAL MATERNO PERINATAL</t>
  </si>
  <si>
    <t>016. HOSPITAL NACIONAL HIPOLITO UNANUE</t>
  </si>
  <si>
    <t>017. HOSPITAL HERMILIO VALDIZAN</t>
  </si>
  <si>
    <t>020. HOSPITAL SERGIO BERNALES</t>
  </si>
  <si>
    <t>021. HOSPITAL CAYETANO HEREDIA</t>
  </si>
  <si>
    <t>025. HOSPITAL DE APOYO DEPARTAMENTAL MARIA AUXILIADORA</t>
  </si>
  <si>
    <t>027. HOSPITAL NACIONAL ARZOBISPO LOAYZA</t>
  </si>
  <si>
    <t>028. HOSPITAL NACIONAL DOS DE MAYO</t>
  </si>
  <si>
    <t>029. HOSPITAL DE APOYO SANTA ROSA</t>
  </si>
  <si>
    <t>030. HOSPITAL DE EMERGENCIAS CASIMIRO ULLOA</t>
  </si>
  <si>
    <t>031. HOSPITAL DE EMERGENCIAS PEDIATRICAS</t>
  </si>
  <si>
    <t>032. HOSPITAL NACIONAL VICTOR LARCO HERRERA</t>
  </si>
  <si>
    <t>033. HOSPITAL NACIONAL DOCENTE MADRE NIÑO - SAN BARTOLOME</t>
  </si>
  <si>
    <t>036. HOSPITAL CARLOS LANFRANCO LA HOZ</t>
  </si>
  <si>
    <t>042. HOSPITAL "JOSE AGURTO TELLO DE CHOSICA"</t>
  </si>
  <si>
    <t>049. HOSPITAL SAN JUAN DE LURIGANCHO</t>
  </si>
  <si>
    <t>050. HOSPITAL VITARTE</t>
  </si>
  <si>
    <t>124. CENTRO NACIONAL DE ABASTECIMIENTOS DE RECURSOS ESTRATEGICOS DE SALUD</t>
  </si>
  <si>
    <t>125. PROGRAMA NACIONAL DE INVERSIONES EN SALUD</t>
  </si>
  <si>
    <t>139. INSTITUTO NACIONAL DE SALUD DEL NIÑO - SAN BORJA</t>
  </si>
  <si>
    <t>140. HOSPITAL DE HUAYCAN</t>
  </si>
  <si>
    <t>142. HOSPITAL DE EMERGENCIAS VILLA EL SALVADOR</t>
  </si>
  <si>
    <t>143. DIRECCION DE REDES INTEGRADAS DE SALUD LIMA CENTRO</t>
  </si>
  <si>
    <t>144. DIRECCION DE REDES INTEGRADAS DE SALUD LIMA NORTE</t>
  </si>
  <si>
    <t>145. DIRECCION DE REDES INTEGRADAS DE SALUD LIMA SUR</t>
  </si>
  <si>
    <t>146. DIRECCION DE REDES INTEGRADAS DE SALUD LIMA ESTE</t>
  </si>
  <si>
    <t>148. HOSPITAL EMERGENCIA ATE VITARTE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</si>
</sst>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0.0%"/>
    <numFmt numFmtId="166" formatCode="#,##0.0"/>
    <numFmt numFmtId="167" formatCode="0.0"/>
    <numFmt numFmtId="168" formatCode="_ * #,##0.0_ ;_ * \-#,##0.0_ ;_ * &quot;-&quot;??_ ;_ @_ 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 Narrow"/>
      <family val="2"/>
    </font>
    <font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6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  <xf numFmtId="0" fontId="26" fillId="0" borderId="0"/>
    <xf numFmtId="43" fontId="26" fillId="0" borderId="0" applyNumberFormat="0" applyFill="0" applyBorder="0" applyAlignment="0" applyProtection="0"/>
    <xf numFmtId="43" fontId="26" fillId="0" borderId="0" applyNumberFormat="0" applyFill="0" applyBorder="0" applyAlignment="0" applyProtection="0"/>
  </cellStyleXfs>
  <cellXfs count="88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5" fontId="0" fillId="0" borderId="0" xfId="1" applyNumberFormat="1" applyFont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5" fontId="1" fillId="33" borderId="2" xfId="1" applyNumberFormat="1" applyFont="1" applyFill="1" applyBorder="1" applyAlignment="1">
      <alignment vertical="center"/>
    </xf>
    <xf numFmtId="165" fontId="1" fillId="33" borderId="3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164" fontId="23" fillId="0" borderId="2" xfId="0" applyNumberFormat="1" applyFont="1" applyBorder="1" applyAlignment="1">
      <alignment vertical="center"/>
    </xf>
    <xf numFmtId="164" fontId="23" fillId="0" borderId="3" xfId="0" applyNumberFormat="1" applyFont="1" applyBorder="1" applyAlignment="1">
      <alignment vertical="center"/>
    </xf>
    <xf numFmtId="3" fontId="22" fillId="0" borderId="0" xfId="0" applyNumberFormat="1" applyFont="1" applyAlignment="1">
      <alignment vertical="center"/>
    </xf>
    <xf numFmtId="3" fontId="0" fillId="0" borderId="0" xfId="0" applyNumberFormat="1" applyAlignment="1">
      <alignment horizontal="right" vertical="center"/>
    </xf>
    <xf numFmtId="3" fontId="23" fillId="0" borderId="0" xfId="0" applyNumberFormat="1" applyFont="1" applyAlignment="1">
      <alignment vertical="center"/>
    </xf>
    <xf numFmtId="165" fontId="23" fillId="0" borderId="0" xfId="1" applyNumberFormat="1" applyFont="1" applyAlignment="1">
      <alignment vertical="center"/>
    </xf>
    <xf numFmtId="165" fontId="22" fillId="0" borderId="0" xfId="1" applyNumberFormat="1" applyFont="1" applyAlignment="1">
      <alignment vertical="center"/>
    </xf>
    <xf numFmtId="3" fontId="0" fillId="0" borderId="23" xfId="0" applyNumberFormat="1" applyBorder="1" applyAlignment="1">
      <alignment vertical="center"/>
    </xf>
    <xf numFmtId="164" fontId="0" fillId="0" borderId="23" xfId="0" applyNumberFormat="1" applyBorder="1" applyAlignment="1">
      <alignment vertical="center"/>
    </xf>
    <xf numFmtId="165" fontId="1" fillId="33" borderId="23" xfId="1" applyNumberFormat="1" applyFont="1" applyFill="1" applyBorder="1" applyAlignment="1">
      <alignment vertical="center"/>
    </xf>
    <xf numFmtId="3" fontId="1" fillId="33" borderId="23" xfId="1" applyNumberFormat="1" applyFont="1" applyFill="1" applyBorder="1" applyAlignment="1">
      <alignment vertical="center"/>
    </xf>
    <xf numFmtId="3" fontId="23" fillId="0" borderId="23" xfId="0" applyNumberFormat="1" applyFont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 wrapText="1"/>
    </xf>
    <xf numFmtId="3" fontId="24" fillId="34" borderId="20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vertical="center"/>
    </xf>
    <xf numFmtId="164" fontId="23" fillId="0" borderId="0" xfId="0" applyNumberFormat="1" applyFont="1" applyFill="1" applyBorder="1" applyAlignment="1">
      <alignment vertical="center"/>
    </xf>
    <xf numFmtId="164" fontId="23" fillId="0" borderId="21" xfId="0" applyNumberFormat="1" applyFont="1" applyBorder="1" applyAlignment="1">
      <alignment vertical="center"/>
    </xf>
    <xf numFmtId="165" fontId="24" fillId="0" borderId="0" xfId="1" applyNumberFormat="1" applyFont="1" applyFill="1" applyBorder="1" applyAlignment="1">
      <alignment vertical="center"/>
    </xf>
    <xf numFmtId="3" fontId="24" fillId="0" borderId="0" xfId="1" applyNumberFormat="1" applyFont="1" applyFill="1" applyBorder="1" applyAlignment="1">
      <alignment vertical="center"/>
    </xf>
    <xf numFmtId="164" fontId="23" fillId="0" borderId="22" xfId="0" applyNumberFormat="1" applyFont="1" applyBorder="1" applyAlignment="1">
      <alignment vertical="center"/>
    </xf>
    <xf numFmtId="166" fontId="23" fillId="0" borderId="0" xfId="0" applyNumberFormat="1" applyFont="1" applyAlignment="1">
      <alignment vertical="center"/>
    </xf>
    <xf numFmtId="167" fontId="23" fillId="0" borderId="0" xfId="0" applyNumberFormat="1" applyFont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23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41" fontId="23" fillId="0" borderId="23" xfId="0" applyNumberFormat="1" applyFont="1" applyBorder="1" applyAlignment="1">
      <alignment vertical="center"/>
    </xf>
    <xf numFmtId="3" fontId="5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25" fillId="0" borderId="0" xfId="0" applyNumberFormat="1" applyFont="1" applyFill="1" applyBorder="1" applyAlignment="1" applyProtection="1">
      <alignment vertical="center"/>
    </xf>
    <xf numFmtId="3" fontId="24" fillId="35" borderId="18" xfId="0" applyNumberFormat="1" applyFont="1" applyFill="1" applyBorder="1" applyAlignment="1">
      <alignment horizontal="center" vertical="center" wrapText="1"/>
    </xf>
    <xf numFmtId="165" fontId="24" fillId="35" borderId="18" xfId="1" applyNumberFormat="1" applyFont="1" applyFill="1" applyBorder="1" applyAlignment="1">
      <alignment horizontal="center" vertical="center" wrapText="1"/>
    </xf>
    <xf numFmtId="3" fontId="6" fillId="35" borderId="1" xfId="0" applyNumberFormat="1" applyFont="1" applyFill="1" applyBorder="1" applyAlignment="1">
      <alignment horizontal="center" vertical="center"/>
    </xf>
    <xf numFmtId="3" fontId="6" fillId="35" borderId="1" xfId="0" applyNumberFormat="1" applyFont="1" applyFill="1" applyBorder="1" applyAlignment="1">
      <alignment vertical="center"/>
    </xf>
    <xf numFmtId="165" fontId="6" fillId="35" borderId="1" xfId="1" applyNumberFormat="1" applyFont="1" applyFill="1" applyBorder="1" applyAlignment="1">
      <alignment vertical="center"/>
    </xf>
    <xf numFmtId="3" fontId="6" fillId="35" borderId="1" xfId="1" applyNumberFormat="1" applyFont="1" applyFill="1" applyBorder="1" applyAlignment="1">
      <alignment vertical="center"/>
    </xf>
    <xf numFmtId="164" fontId="0" fillId="36" borderId="2" xfId="0" applyNumberFormat="1" applyFill="1" applyBorder="1" applyAlignment="1">
      <alignment vertical="center"/>
    </xf>
    <xf numFmtId="164" fontId="0" fillId="36" borderId="23" xfId="0" applyNumberFormat="1" applyFill="1" applyBorder="1" applyAlignment="1">
      <alignment vertical="center"/>
    </xf>
    <xf numFmtId="164" fontId="0" fillId="36" borderId="3" xfId="0" applyNumberFormat="1" applyFill="1" applyBorder="1" applyAlignment="1">
      <alignment vertical="center"/>
    </xf>
    <xf numFmtId="164" fontId="23" fillId="36" borderId="3" xfId="0" applyNumberFormat="1" applyFont="1" applyFill="1" applyBorder="1" applyAlignment="1">
      <alignment vertical="center"/>
    </xf>
    <xf numFmtId="41" fontId="23" fillId="36" borderId="2" xfId="0" applyNumberFormat="1" applyFont="1" applyFill="1" applyBorder="1" applyAlignment="1">
      <alignment vertical="center"/>
    </xf>
    <xf numFmtId="41" fontId="23" fillId="36" borderId="23" xfId="0" applyNumberFormat="1" applyFont="1" applyFill="1" applyBorder="1" applyAlignment="1">
      <alignment vertical="center"/>
    </xf>
    <xf numFmtId="41" fontId="0" fillId="36" borderId="2" xfId="0" applyNumberFormat="1" applyFill="1" applyBorder="1" applyAlignment="1">
      <alignment vertical="center"/>
    </xf>
    <xf numFmtId="41" fontId="0" fillId="36" borderId="23" xfId="0" applyNumberFormat="1" applyFill="1" applyBorder="1" applyAlignment="1">
      <alignment vertical="center"/>
    </xf>
    <xf numFmtId="41" fontId="0" fillId="36" borderId="3" xfId="0" applyNumberFormat="1" applyFill="1" applyBorder="1" applyAlignment="1">
      <alignment vertical="center"/>
    </xf>
    <xf numFmtId="41" fontId="6" fillId="35" borderId="1" xfId="0" applyNumberFormat="1" applyFont="1" applyFill="1" applyBorder="1" applyAlignment="1">
      <alignment vertical="center"/>
    </xf>
    <xf numFmtId="0" fontId="23" fillId="0" borderId="0" xfId="0" applyNumberFormat="1" applyFont="1" applyAlignment="1">
      <alignment vertical="center"/>
    </xf>
    <xf numFmtId="168" fontId="23" fillId="0" borderId="0" xfId="0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/>
    </xf>
    <xf numFmtId="164" fontId="23" fillId="0" borderId="24" xfId="0" applyNumberFormat="1" applyFont="1" applyBorder="1" applyAlignment="1">
      <alignment vertical="center"/>
    </xf>
    <xf numFmtId="164" fontId="0" fillId="0" borderId="24" xfId="0" applyNumberFormat="1" applyBorder="1" applyAlignment="1">
      <alignment vertical="center"/>
    </xf>
    <xf numFmtId="165" fontId="1" fillId="33" borderId="24" xfId="1" applyNumberFormat="1" applyFont="1" applyFill="1" applyBorder="1" applyAlignment="1">
      <alignment vertical="center"/>
    </xf>
    <xf numFmtId="3" fontId="1" fillId="33" borderId="24" xfId="1" applyNumberFormat="1" applyFont="1" applyFill="1" applyBorder="1" applyAlignment="1">
      <alignment vertical="center"/>
    </xf>
    <xf numFmtId="164" fontId="23" fillId="36" borderId="2" xfId="0" applyNumberFormat="1" applyFont="1" applyFill="1" applyBorder="1" applyAlignment="1">
      <alignment vertical="center"/>
    </xf>
    <xf numFmtId="164" fontId="23" fillId="36" borderId="24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 applyProtection="1">
      <alignment vertical="center"/>
    </xf>
    <xf numFmtId="43" fontId="23" fillId="36" borderId="2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165" fontId="24" fillId="0" borderId="0" xfId="1" applyNumberFormat="1" applyFont="1" applyFill="1" applyBorder="1" applyAlignment="1">
      <alignment horizontal="center" vertical="center"/>
    </xf>
    <xf numFmtId="3" fontId="24" fillId="35" borderId="16" xfId="0" applyNumberFormat="1" applyFont="1" applyFill="1" applyBorder="1" applyAlignment="1">
      <alignment horizontal="center" vertical="center" wrapText="1"/>
    </xf>
    <xf numFmtId="3" fontId="24" fillId="35" borderId="19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 wrapText="1"/>
    </xf>
    <xf numFmtId="3" fontId="24" fillId="35" borderId="18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/>
    </xf>
    <xf numFmtId="3" fontId="24" fillId="35" borderId="14" xfId="0" applyNumberFormat="1" applyFont="1" applyFill="1" applyBorder="1" applyAlignment="1">
      <alignment horizontal="center" vertical="center"/>
    </xf>
    <xf numFmtId="3" fontId="24" fillId="35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5" fontId="24" fillId="35" borderId="15" xfId="1" applyNumberFormat="1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 2" xfId="44"/>
    <cellStyle name="Millares 3" xfId="45"/>
    <cellStyle name="Neutral" xfId="9" builtinId="28" customBuiltin="1"/>
    <cellStyle name="Normal" xfId="0" builtinId="0"/>
    <cellStyle name="Normal 2" xfId="43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RO!$B$53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585-4DA9-A368-E84D3FF2455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585-4DA9-A368-E84D3FF2455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585-4DA9-A368-E84D3FF2455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585-4DA9-A368-E84D3FF24551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585-4DA9-A368-E84D3FF24551}"/>
              </c:ext>
            </c:extLst>
          </c:dPt>
          <c:dLbls>
            <c:dLbl>
              <c:idx val="0"/>
              <c:layout>
                <c:manualLayout>
                  <c:x val="1.0069101521650001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87890579611053E-2"/>
                  <c:y val="-1.221263994771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069101521649939E-2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187890579611136E-2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187890579610971E-2"/>
                  <c:y val="-4.8850559790873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AL MES DE JUNIO</c:v>
                </c:pt>
              </c:strCache>
            </c:strRef>
          </c:cat>
          <c:val>
            <c:numRef>
              <c:f>RO!$C$53:$G$53</c:f>
              <c:numCache>
                <c:formatCode>_ * #,##0.0_ ;_ * \-#,##0.0_ ;_ * "-"??_ ;_ @_ </c:formatCode>
                <c:ptCount val="5"/>
                <c:pt idx="0">
                  <c:v>6396.4139850000001</c:v>
                </c:pt>
                <c:pt idx="1">
                  <c:v>7045.3022430000001</c:v>
                </c:pt>
                <c:pt idx="2" formatCode="#,##0">
                  <c:v>5974.64588</c:v>
                </c:pt>
                <c:pt idx="3">
                  <c:v>4872.2704947699995</c:v>
                </c:pt>
                <c:pt idx="4">
                  <c:v>2923.9942021399993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585-4DA9-A368-E84D3FF245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34892688"/>
        <c:axId val="34893232"/>
        <c:axId val="0"/>
      </c:bar3DChart>
      <c:catAx>
        <c:axId val="348926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4893232"/>
        <c:crosses val="autoZero"/>
        <c:auto val="1"/>
        <c:lblAlgn val="ctr"/>
        <c:lblOffset val="100"/>
        <c:noMultiLvlLbl val="0"/>
      </c:catAx>
      <c:valAx>
        <c:axId val="34893232"/>
        <c:scaling>
          <c:orientation val="minMax"/>
        </c:scaling>
        <c:delete val="0"/>
        <c:axPos val="l"/>
        <c:numFmt formatCode="_ * #,##0.0_ ;_ * \-#,##0.0_ ;_ * &quot;-&quot;??_ ;_ @_ " sourceLinked="1"/>
        <c:majorTickMark val="out"/>
        <c:minorTickMark val="none"/>
        <c:tickLblPos val="nextTo"/>
        <c:crossAx val="348926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RDR!$B$53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E59-459B-A063-30CD6337630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E59-459B-A063-30CD6337630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E59-459B-A063-30CD6337630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E59-459B-A063-30CD6337630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E59-459B-A063-30CD63376309}"/>
              </c:ext>
            </c:extLst>
          </c:dPt>
          <c:dLbls>
            <c:dLbl>
              <c:idx val="0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98945923464598E-2"/>
                  <c:y val="-1.362506858129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318840515811103E-2"/>
                  <c:y val="-1.9075096013819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8392621464252483E-3"/>
                  <c:y val="-1.6350082297559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RDR!$C$52:$G$52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AL MES DE JUNIO</c:v>
                </c:pt>
              </c:strCache>
            </c:strRef>
          </c:cat>
          <c:val>
            <c:numRef>
              <c:f>RDR!$C$53:$G$53</c:f>
              <c:numCache>
                <c:formatCode>#,##0.0</c:formatCode>
                <c:ptCount val="5"/>
                <c:pt idx="0">
                  <c:v>262.50769400000001</c:v>
                </c:pt>
                <c:pt idx="1">
                  <c:v>254.515355</c:v>
                </c:pt>
                <c:pt idx="2">
                  <c:v>114.07937</c:v>
                </c:pt>
                <c:pt idx="3">
                  <c:v>72.654429309999998</c:v>
                </c:pt>
                <c:pt idx="4">
                  <c:v>50.119408280000009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E59-459B-A063-30CD633763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34901936"/>
        <c:axId val="34893776"/>
        <c:axId val="0"/>
      </c:bar3DChart>
      <c:catAx>
        <c:axId val="349019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4893776"/>
        <c:crosses val="autoZero"/>
        <c:auto val="1"/>
        <c:lblAlgn val="ctr"/>
        <c:lblOffset val="100"/>
        <c:noMultiLvlLbl val="0"/>
      </c:catAx>
      <c:valAx>
        <c:axId val="34893776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349019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ROOC!$B$52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9EB-47E0-B94E-B082B07EC66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9EB-47E0-B94E-B082B07EC66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9EB-47E0-B94E-B082B07EC66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9EB-47E0-B94E-B082B07EC66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9EB-47E0-B94E-B082B07EC66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ROOC!$C$51:$G$51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 ANUAL</c:v>
                </c:pt>
                <c:pt idx="4">
                  <c:v>DEVENGADO
AL MES DE JUNIO</c:v>
                </c:pt>
              </c:strCache>
            </c:strRef>
          </c:cat>
          <c:val>
            <c:numRef>
              <c:f>ROOC!$C$52:$G$52</c:f>
              <c:numCache>
                <c:formatCode>#,##0.0</c:formatCode>
                <c:ptCount val="5"/>
                <c:pt idx="0">
                  <c:v>1412.2183580000001</c:v>
                </c:pt>
                <c:pt idx="1">
                  <c:v>2765.4076460000001</c:v>
                </c:pt>
                <c:pt idx="2">
                  <c:v>2315.5521640000002</c:v>
                </c:pt>
                <c:pt idx="3">
                  <c:v>1951.2616948800001</c:v>
                </c:pt>
                <c:pt idx="4">
                  <c:v>1656.1311534599997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99EB-47E0-B94E-B082B07EC6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34894320"/>
        <c:axId val="1983396016"/>
        <c:axId val="0"/>
      </c:bar3DChart>
      <c:catAx>
        <c:axId val="348943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83396016"/>
        <c:crosses val="autoZero"/>
        <c:auto val="1"/>
        <c:lblAlgn val="ctr"/>
        <c:lblOffset val="100"/>
        <c:noMultiLvlLbl val="0"/>
      </c:catAx>
      <c:valAx>
        <c:axId val="1983396016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348943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DYT!$B$53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79A-4661-BCDB-99F4EB9F669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79A-4661-BCDB-99F4EB9F669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79A-4661-BCDB-99F4EB9F669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79A-4661-BCDB-99F4EB9F669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79A-4661-BCDB-99F4EB9F6690}"/>
              </c:ext>
            </c:extLst>
          </c:dPt>
          <c:dLbls>
            <c:dLbl>
              <c:idx val="1"/>
              <c:layout>
                <c:manualLayout>
                  <c:x val="5.610561143586058E-3"/>
                  <c:y val="-1.453363953918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547856010205384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6105611435860996E-3"/>
                  <c:y val="-1.7440367447027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9768978297377587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DYT!$C$52:$G$52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AL MES DE JUNIO</c:v>
                </c:pt>
              </c:strCache>
            </c:strRef>
          </c:cat>
          <c:val>
            <c:numRef>
              <c:f>DYT!$C$53:$G$53</c:f>
              <c:numCache>
                <c:formatCode>0.0</c:formatCode>
                <c:ptCount val="5"/>
                <c:pt idx="0" formatCode="General">
                  <c:v>36.407767999999997</c:v>
                </c:pt>
                <c:pt idx="1">
                  <c:v>502.23981700000002</c:v>
                </c:pt>
                <c:pt idx="2">
                  <c:v>455.60123199999998</c:v>
                </c:pt>
                <c:pt idx="3">
                  <c:v>285.65974419999998</c:v>
                </c:pt>
                <c:pt idx="4">
                  <c:v>187.64253183000005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79A-4661-BCDB-99F4EB9F66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983386768"/>
        <c:axId val="1983383504"/>
        <c:axId val="0"/>
      </c:bar3DChart>
      <c:catAx>
        <c:axId val="19833867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83383504"/>
        <c:crosses val="autoZero"/>
        <c:auto val="1"/>
        <c:lblAlgn val="ctr"/>
        <c:lblOffset val="100"/>
        <c:noMultiLvlLbl val="0"/>
      </c:catAx>
      <c:valAx>
        <c:axId val="1983383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9833867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017914482763904E-2"/>
          <c:y val="8.7079054648118118E-2"/>
          <c:w val="0.95881716189458277"/>
          <c:h val="0.8188375656175984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RD!$B$24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A36C-4201-80E6-B25E8D66041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A36C-4201-80E6-B25E8D66041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A36C-4201-80E6-B25E8D66041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A36C-4201-80E6-B25E8D66041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A36C-4201-80E6-B25E8D660418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RD!$C$23:$G$23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AL MES DE JUNIO</c:v>
                </c:pt>
              </c:strCache>
            </c:strRef>
          </c:cat>
          <c:val>
            <c:numRef>
              <c:f>RD!$C$24:$G$24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1.2610440000000001</c:v>
                </c:pt>
                <c:pt idx="2">
                  <c:v>0.99451999999999996</c:v>
                </c:pt>
                <c:pt idx="3">
                  <c:v>0.31762699999999999</c:v>
                </c:pt>
                <c:pt idx="4">
                  <c:v>0.10308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36C-4201-80E6-B25E8D660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83387856"/>
        <c:axId val="1983388944"/>
        <c:axId val="0"/>
      </c:bar3DChart>
      <c:catAx>
        <c:axId val="1983387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83388944"/>
        <c:crosses val="autoZero"/>
        <c:auto val="1"/>
        <c:lblAlgn val="ctr"/>
        <c:lblOffset val="100"/>
        <c:noMultiLvlLbl val="0"/>
      </c:catAx>
      <c:valAx>
        <c:axId val="1983388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83387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303420</xdr:colOff>
      <xdr:row>47</xdr:row>
      <xdr:rowOff>145246</xdr:rowOff>
    </xdr:from>
    <xdr:to>
      <xdr:col>11</xdr:col>
      <xdr:colOff>964567</xdr:colOff>
      <xdr:row>73</xdr:row>
      <xdr:rowOff>111629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36635</xdr:colOff>
      <xdr:row>0</xdr:row>
      <xdr:rowOff>168519</xdr:rowOff>
    </xdr:from>
    <xdr:to>
      <xdr:col>1</xdr:col>
      <xdr:colOff>4313360</xdr:colOff>
      <xdr:row>3</xdr:row>
      <xdr:rowOff>69697</xdr:rowOff>
    </xdr:to>
    <xdr:grpSp>
      <xdr:nvGrpSpPr>
        <xdr:cNvPr id="7" name="Grupo 6"/>
        <xdr:cNvGrpSpPr>
          <a:grpSpLocks/>
        </xdr:cNvGrpSpPr>
      </xdr:nvGrpSpPr>
      <xdr:grpSpPr bwMode="auto">
        <a:xfrm>
          <a:off x="424962" y="168519"/>
          <a:ext cx="4276725" cy="472678"/>
          <a:chOff x="76200" y="76200"/>
          <a:chExt cx="4257675" cy="476250"/>
        </a:xfrm>
      </xdr:grpSpPr>
      <xdr:pic>
        <xdr:nvPicPr>
          <xdr:cNvPr id="8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CuadroTexto 8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10" name="CuadroTexto 9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1158</xdr:colOff>
      <xdr:row>48</xdr:row>
      <xdr:rowOff>49072</xdr:rowOff>
    </xdr:from>
    <xdr:to>
      <xdr:col>12</xdr:col>
      <xdr:colOff>20478</xdr:colOff>
      <xdr:row>90</xdr:row>
      <xdr:rowOff>15455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6569</xdr:colOff>
      <xdr:row>0</xdr:row>
      <xdr:rowOff>170793</xdr:rowOff>
    </xdr:from>
    <xdr:to>
      <xdr:col>1</xdr:col>
      <xdr:colOff>4283294</xdr:colOff>
      <xdr:row>3</xdr:row>
      <xdr:rowOff>71971</xdr:rowOff>
    </xdr:to>
    <xdr:grpSp>
      <xdr:nvGrpSpPr>
        <xdr:cNvPr id="6" name="Grupo 5"/>
        <xdr:cNvGrpSpPr>
          <a:grpSpLocks/>
        </xdr:cNvGrpSpPr>
      </xdr:nvGrpSpPr>
      <xdr:grpSpPr bwMode="auto">
        <a:xfrm>
          <a:off x="394896" y="170793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376528</xdr:colOff>
      <xdr:row>47</xdr:row>
      <xdr:rowOff>108929</xdr:rowOff>
    </xdr:from>
    <xdr:to>
      <xdr:col>12</xdr:col>
      <xdr:colOff>51557</xdr:colOff>
      <xdr:row>73</xdr:row>
      <xdr:rowOff>40575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5443</xdr:colOff>
      <xdr:row>0</xdr:row>
      <xdr:rowOff>168729</xdr:rowOff>
    </xdr:from>
    <xdr:to>
      <xdr:col>1</xdr:col>
      <xdr:colOff>4282168</xdr:colOff>
      <xdr:row>3</xdr:row>
      <xdr:rowOff>69907</xdr:rowOff>
    </xdr:to>
    <xdr:grpSp>
      <xdr:nvGrpSpPr>
        <xdr:cNvPr id="6" name="Grupo 5"/>
        <xdr:cNvGrpSpPr>
          <a:grpSpLocks/>
        </xdr:cNvGrpSpPr>
      </xdr:nvGrpSpPr>
      <xdr:grpSpPr bwMode="auto">
        <a:xfrm>
          <a:off x="393012" y="168729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363839</xdr:colOff>
      <xdr:row>48</xdr:row>
      <xdr:rowOff>5953</xdr:rowOff>
    </xdr:from>
    <xdr:to>
      <xdr:col>11</xdr:col>
      <xdr:colOff>991368</xdr:colOff>
      <xdr:row>84</xdr:row>
      <xdr:rowOff>104706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0</xdr:row>
      <xdr:rowOff>160734</xdr:rowOff>
    </xdr:from>
    <xdr:to>
      <xdr:col>1</xdr:col>
      <xdr:colOff>4324350</xdr:colOff>
      <xdr:row>3</xdr:row>
      <xdr:rowOff>61912</xdr:rowOff>
    </xdr:to>
    <xdr:grpSp>
      <xdr:nvGrpSpPr>
        <xdr:cNvPr id="6" name="Grupo 5"/>
        <xdr:cNvGrpSpPr>
          <a:grpSpLocks/>
        </xdr:cNvGrpSpPr>
      </xdr:nvGrpSpPr>
      <xdr:grpSpPr bwMode="auto">
        <a:xfrm>
          <a:off x="435952" y="160734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348582</xdr:colOff>
      <xdr:row>18</xdr:row>
      <xdr:rowOff>145117</xdr:rowOff>
    </xdr:from>
    <xdr:to>
      <xdr:col>12</xdr:col>
      <xdr:colOff>87680</xdr:colOff>
      <xdr:row>46</xdr:row>
      <xdr:rowOff>29989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39414</xdr:colOff>
      <xdr:row>0</xdr:row>
      <xdr:rowOff>151086</xdr:rowOff>
    </xdr:from>
    <xdr:to>
      <xdr:col>1</xdr:col>
      <xdr:colOff>4316139</xdr:colOff>
      <xdr:row>3</xdr:row>
      <xdr:rowOff>52264</xdr:rowOff>
    </xdr:to>
    <xdr:grpSp>
      <xdr:nvGrpSpPr>
        <xdr:cNvPr id="6" name="Grupo 5"/>
        <xdr:cNvGrpSpPr>
          <a:grpSpLocks/>
        </xdr:cNvGrpSpPr>
      </xdr:nvGrpSpPr>
      <xdr:grpSpPr bwMode="auto">
        <a:xfrm>
          <a:off x="427741" y="151086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72"/>
  <sheetViews>
    <sheetView showGridLines="0" tabSelected="1" zoomScale="130" zoomScaleNormal="13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4" width="14.7109375" style="1" customWidth="1"/>
    <col min="5" max="5" width="16.855468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3" width="13.7109375" style="1" bestFit="1" customWidth="1"/>
    <col min="14" max="14" width="12.7109375" style="1" bestFit="1" customWidth="1"/>
    <col min="15" max="16384" width="11.42578125" style="1"/>
  </cols>
  <sheetData>
    <row r="1" spans="1:13" s="48" customFormat="1" x14ac:dyDescent="0.25">
      <c r="A1"/>
      <c r="B1" s="47"/>
      <c r="C1" s="47"/>
      <c r="D1" s="47"/>
      <c r="E1" s="75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75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75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75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60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5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13</v>
      </c>
      <c r="F11" s="81" t="s">
        <v>22</v>
      </c>
      <c r="G11" s="81" t="s">
        <v>59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6" t="s">
        <v>23</v>
      </c>
      <c r="C13" s="8">
        <v>2195055582</v>
      </c>
      <c r="D13" s="8">
        <v>2185715050</v>
      </c>
      <c r="E13" s="56">
        <v>1488463100</v>
      </c>
      <c r="F13" s="56">
        <v>1297183022.72</v>
      </c>
      <c r="G13" s="8">
        <v>660882731.18999982</v>
      </c>
      <c r="H13" s="8"/>
      <c r="I13" s="12">
        <f>IF(ISERROR(+#REF!/E13)=TRUE,0,++#REF!/E13)</f>
        <v>0</v>
      </c>
      <c r="J13" s="12">
        <f>IF(ISERROR(+G13/E13)=TRUE,0,++G13/E13)</f>
        <v>0.44400343628941813</v>
      </c>
      <c r="K13" s="12">
        <f>IF(ISERROR(+H13/E13)=TRUE,0,++H13/E13)</f>
        <v>0</v>
      </c>
      <c r="L13" s="14">
        <f>+D13-G13</f>
        <v>1524832318.8100002</v>
      </c>
    </row>
    <row r="14" spans="1:13" ht="20.100000000000001" customHeight="1" x14ac:dyDescent="0.25">
      <c r="B14" s="25" t="s">
        <v>24</v>
      </c>
      <c r="C14" s="26">
        <v>36897267</v>
      </c>
      <c r="D14" s="26">
        <v>37853920</v>
      </c>
      <c r="E14" s="57">
        <v>36230722</v>
      </c>
      <c r="F14" s="57">
        <v>34856567.789999999</v>
      </c>
      <c r="G14" s="26">
        <v>17776463.380000014</v>
      </c>
      <c r="H14" s="26"/>
      <c r="I14" s="27"/>
      <c r="J14" s="27">
        <f t="shared" ref="J14:J45" si="0">IF(ISERROR(+G14/E14)=TRUE,0,++G14/E14)</f>
        <v>0.49064612568306021</v>
      </c>
      <c r="K14" s="27">
        <f t="shared" ref="K14:K45" si="1">IF(ISERROR(+H14/E14)=TRUE,0,++H14/E14)</f>
        <v>0</v>
      </c>
      <c r="L14" s="28">
        <f t="shared" ref="L14:L45" si="2">+D14-G14</f>
        <v>20077456.619999986</v>
      </c>
    </row>
    <row r="15" spans="1:13" ht="20.100000000000001" customHeight="1" x14ac:dyDescent="0.25">
      <c r="B15" s="25" t="s">
        <v>25</v>
      </c>
      <c r="C15" s="26">
        <v>47566106</v>
      </c>
      <c r="D15" s="26">
        <v>52029101</v>
      </c>
      <c r="E15" s="57">
        <v>50737362</v>
      </c>
      <c r="F15" s="57">
        <v>46987672.330000006</v>
      </c>
      <c r="G15" s="26">
        <v>25214478.270000011</v>
      </c>
      <c r="H15" s="26"/>
      <c r="I15" s="27"/>
      <c r="J15" s="27">
        <f t="shared" si="0"/>
        <v>0.49696076571738218</v>
      </c>
      <c r="K15" s="27">
        <f t="shared" si="1"/>
        <v>0</v>
      </c>
      <c r="L15" s="28">
        <f t="shared" si="2"/>
        <v>26814622.729999989</v>
      </c>
    </row>
    <row r="16" spans="1:13" ht="20.100000000000001" customHeight="1" x14ac:dyDescent="0.25">
      <c r="B16" s="25" t="s">
        <v>26</v>
      </c>
      <c r="C16" s="26">
        <v>29819316</v>
      </c>
      <c r="D16" s="26">
        <v>33611313</v>
      </c>
      <c r="E16" s="57">
        <v>31854089</v>
      </c>
      <c r="F16" s="57">
        <v>30367009.289999999</v>
      </c>
      <c r="G16" s="26">
        <v>15455893.990000011</v>
      </c>
      <c r="H16" s="26"/>
      <c r="I16" s="27"/>
      <c r="J16" s="27">
        <f t="shared" si="0"/>
        <v>0.48520910423776398</v>
      </c>
      <c r="K16" s="27">
        <f t="shared" si="1"/>
        <v>0</v>
      </c>
      <c r="L16" s="28">
        <f t="shared" si="2"/>
        <v>18155419.00999999</v>
      </c>
    </row>
    <row r="17" spans="2:12" ht="20.100000000000001" customHeight="1" x14ac:dyDescent="0.25">
      <c r="B17" s="25" t="s">
        <v>27</v>
      </c>
      <c r="C17" s="26">
        <v>35469502</v>
      </c>
      <c r="D17" s="26">
        <v>38165194</v>
      </c>
      <c r="E17" s="57">
        <v>37512933</v>
      </c>
      <c r="F17" s="57">
        <v>34822158.010000013</v>
      </c>
      <c r="G17" s="26">
        <v>19351913.239999991</v>
      </c>
      <c r="H17" s="26"/>
      <c r="I17" s="27"/>
      <c r="J17" s="27">
        <f t="shared" si="0"/>
        <v>0.51587310541673692</v>
      </c>
      <c r="K17" s="27">
        <f t="shared" si="1"/>
        <v>0</v>
      </c>
      <c r="L17" s="28">
        <f t="shared" si="2"/>
        <v>18813280.760000009</v>
      </c>
    </row>
    <row r="18" spans="2:12" ht="20.100000000000001" customHeight="1" x14ac:dyDescent="0.25">
      <c r="B18" s="25" t="s">
        <v>28</v>
      </c>
      <c r="C18" s="26">
        <v>174427518</v>
      </c>
      <c r="D18" s="26">
        <v>180851440</v>
      </c>
      <c r="E18" s="57">
        <v>175482674</v>
      </c>
      <c r="F18" s="57">
        <v>168017853.67000002</v>
      </c>
      <c r="G18" s="26">
        <v>90713579.679999918</v>
      </c>
      <c r="H18" s="26"/>
      <c r="I18" s="27"/>
      <c r="J18" s="27">
        <f t="shared" si="0"/>
        <v>0.51693752786101221</v>
      </c>
      <c r="K18" s="27">
        <f t="shared" si="1"/>
        <v>0</v>
      </c>
      <c r="L18" s="28">
        <f t="shared" si="2"/>
        <v>90137860.320000082</v>
      </c>
    </row>
    <row r="19" spans="2:12" ht="20.100000000000001" customHeight="1" x14ac:dyDescent="0.25">
      <c r="B19" s="25" t="s">
        <v>29</v>
      </c>
      <c r="C19" s="26">
        <v>116530703</v>
      </c>
      <c r="D19" s="26">
        <v>127761943</v>
      </c>
      <c r="E19" s="57">
        <v>124120927</v>
      </c>
      <c r="F19" s="57">
        <v>118961325.72</v>
      </c>
      <c r="G19" s="26">
        <v>68180339.390000001</v>
      </c>
      <c r="H19" s="26"/>
      <c r="I19" s="27"/>
      <c r="J19" s="27">
        <f t="shared" si="0"/>
        <v>0.54930575397652326</v>
      </c>
      <c r="K19" s="27">
        <f t="shared" si="1"/>
        <v>0</v>
      </c>
      <c r="L19" s="28">
        <f t="shared" si="2"/>
        <v>59581603.609999999</v>
      </c>
    </row>
    <row r="20" spans="2:12" ht="20.100000000000001" customHeight="1" x14ac:dyDescent="0.25">
      <c r="B20" s="25" t="s">
        <v>30</v>
      </c>
      <c r="C20" s="26">
        <v>143731722</v>
      </c>
      <c r="D20" s="26">
        <v>170894835</v>
      </c>
      <c r="E20" s="57">
        <v>164840940</v>
      </c>
      <c r="F20" s="57">
        <v>111344097.62999997</v>
      </c>
      <c r="G20" s="26">
        <v>94089104.710000023</v>
      </c>
      <c r="H20" s="26"/>
      <c r="I20" s="27"/>
      <c r="J20" s="27">
        <f t="shared" si="0"/>
        <v>0.57078723713902646</v>
      </c>
      <c r="K20" s="27">
        <f t="shared" si="1"/>
        <v>0</v>
      </c>
      <c r="L20" s="28">
        <f t="shared" si="2"/>
        <v>76805730.289999977</v>
      </c>
    </row>
    <row r="21" spans="2:12" ht="20.100000000000001" customHeight="1" x14ac:dyDescent="0.25">
      <c r="B21" s="25" t="s">
        <v>31</v>
      </c>
      <c r="C21" s="26">
        <v>37120097</v>
      </c>
      <c r="D21" s="26">
        <v>40268361</v>
      </c>
      <c r="E21" s="57">
        <v>39054963</v>
      </c>
      <c r="F21" s="57">
        <v>35585426.089999996</v>
      </c>
      <c r="G21" s="26">
        <v>20168587.770000014</v>
      </c>
      <c r="H21" s="26"/>
      <c r="I21" s="27"/>
      <c r="J21" s="27">
        <f t="shared" si="0"/>
        <v>0.5164154878344146</v>
      </c>
      <c r="K21" s="27">
        <f t="shared" si="1"/>
        <v>0</v>
      </c>
      <c r="L21" s="28">
        <f t="shared" si="2"/>
        <v>20099773.229999986</v>
      </c>
    </row>
    <row r="22" spans="2:12" ht="20.100000000000001" customHeight="1" x14ac:dyDescent="0.25">
      <c r="B22" s="25" t="s">
        <v>32</v>
      </c>
      <c r="C22" s="26">
        <v>80559079</v>
      </c>
      <c r="D22" s="26">
        <v>89531185</v>
      </c>
      <c r="E22" s="57">
        <v>85444032</v>
      </c>
      <c r="F22" s="57">
        <v>48893934.270000011</v>
      </c>
      <c r="G22" s="26">
        <v>44961701.859999999</v>
      </c>
      <c r="H22" s="26"/>
      <c r="I22" s="27"/>
      <c r="J22" s="27">
        <f t="shared" si="0"/>
        <v>0.52621231474657004</v>
      </c>
      <c r="K22" s="27">
        <f t="shared" si="1"/>
        <v>0</v>
      </c>
      <c r="L22" s="28">
        <f t="shared" si="2"/>
        <v>44569483.140000001</v>
      </c>
    </row>
    <row r="23" spans="2:12" ht="20.100000000000001" customHeight="1" x14ac:dyDescent="0.25">
      <c r="B23" s="25" t="s">
        <v>33</v>
      </c>
      <c r="C23" s="26">
        <v>148131955</v>
      </c>
      <c r="D23" s="26">
        <v>169696835</v>
      </c>
      <c r="E23" s="57">
        <v>164966841</v>
      </c>
      <c r="F23" s="57">
        <v>150758947.64000002</v>
      </c>
      <c r="G23" s="26">
        <v>91918596.399999961</v>
      </c>
      <c r="H23" s="26"/>
      <c r="I23" s="27"/>
      <c r="J23" s="27">
        <f t="shared" si="0"/>
        <v>0.55719437823265316</v>
      </c>
      <c r="K23" s="27">
        <f t="shared" si="1"/>
        <v>0</v>
      </c>
      <c r="L23" s="28">
        <f t="shared" si="2"/>
        <v>77778238.600000039</v>
      </c>
    </row>
    <row r="24" spans="2:12" ht="20.100000000000001" customHeight="1" x14ac:dyDescent="0.25">
      <c r="B24" s="25" t="s">
        <v>34</v>
      </c>
      <c r="C24" s="26">
        <v>131962658</v>
      </c>
      <c r="D24" s="26">
        <v>143146020</v>
      </c>
      <c r="E24" s="57">
        <v>140926774</v>
      </c>
      <c r="F24" s="57">
        <v>139458963.74000007</v>
      </c>
      <c r="G24" s="26">
        <v>77220283.019999951</v>
      </c>
      <c r="H24" s="26"/>
      <c r="I24" s="27"/>
      <c r="J24" s="27">
        <f t="shared" si="0"/>
        <v>0.54794614840186406</v>
      </c>
      <c r="K24" s="27">
        <f t="shared" si="1"/>
        <v>0</v>
      </c>
      <c r="L24" s="28">
        <f t="shared" si="2"/>
        <v>65925736.980000049</v>
      </c>
    </row>
    <row r="25" spans="2:12" ht="20.100000000000001" customHeight="1" x14ac:dyDescent="0.25">
      <c r="B25" s="25" t="s">
        <v>35</v>
      </c>
      <c r="C25" s="26">
        <v>195521621</v>
      </c>
      <c r="D25" s="26">
        <v>225334071</v>
      </c>
      <c r="E25" s="57">
        <v>221112135</v>
      </c>
      <c r="F25" s="57">
        <v>210643121.51999992</v>
      </c>
      <c r="G25" s="26">
        <v>122906177.47999994</v>
      </c>
      <c r="H25" s="26"/>
      <c r="I25" s="27"/>
      <c r="J25" s="27">
        <f t="shared" si="0"/>
        <v>0.55585451011089893</v>
      </c>
      <c r="K25" s="27">
        <f t="shared" si="1"/>
        <v>0</v>
      </c>
      <c r="L25" s="28">
        <f t="shared" si="2"/>
        <v>102427893.52000006</v>
      </c>
    </row>
    <row r="26" spans="2:12" ht="20.100000000000001" customHeight="1" x14ac:dyDescent="0.25">
      <c r="B26" s="25" t="s">
        <v>36</v>
      </c>
      <c r="C26" s="26">
        <v>175988356</v>
      </c>
      <c r="D26" s="26">
        <v>205822434</v>
      </c>
      <c r="E26" s="57">
        <v>200338663</v>
      </c>
      <c r="F26" s="57">
        <v>185573870.81999999</v>
      </c>
      <c r="G26" s="26">
        <v>108078505.00999999</v>
      </c>
      <c r="H26" s="26"/>
      <c r="I26" s="27"/>
      <c r="J26" s="27">
        <f t="shared" si="0"/>
        <v>0.53947901713809476</v>
      </c>
      <c r="K26" s="27">
        <f t="shared" si="1"/>
        <v>0</v>
      </c>
      <c r="L26" s="28">
        <f t="shared" si="2"/>
        <v>97743928.99000001</v>
      </c>
    </row>
    <row r="27" spans="2:12" ht="20.100000000000001" customHeight="1" x14ac:dyDescent="0.25">
      <c r="B27" s="25" t="s">
        <v>37</v>
      </c>
      <c r="C27" s="26">
        <v>89501719</v>
      </c>
      <c r="D27" s="26">
        <v>105169170</v>
      </c>
      <c r="E27" s="57">
        <v>102509654</v>
      </c>
      <c r="F27" s="57">
        <v>93807506.600000024</v>
      </c>
      <c r="G27" s="26">
        <v>62091495.649999976</v>
      </c>
      <c r="H27" s="26"/>
      <c r="I27" s="27"/>
      <c r="J27" s="27">
        <f t="shared" si="0"/>
        <v>0.60571363990751526</v>
      </c>
      <c r="K27" s="27">
        <f t="shared" si="1"/>
        <v>0</v>
      </c>
      <c r="L27" s="28">
        <f t="shared" si="2"/>
        <v>43077674.350000024</v>
      </c>
    </row>
    <row r="28" spans="2:12" ht="20.100000000000001" customHeight="1" x14ac:dyDescent="0.25">
      <c r="B28" s="25" t="s">
        <v>38</v>
      </c>
      <c r="C28" s="26">
        <v>62976195</v>
      </c>
      <c r="D28" s="26">
        <v>69430158</v>
      </c>
      <c r="E28" s="57">
        <v>67006747</v>
      </c>
      <c r="F28" s="57">
        <v>63724034.150000013</v>
      </c>
      <c r="G28" s="26">
        <v>35049624.970000006</v>
      </c>
      <c r="H28" s="26"/>
      <c r="I28" s="27"/>
      <c r="J28" s="27">
        <f t="shared" si="0"/>
        <v>0.5230760563559369</v>
      </c>
      <c r="K28" s="27">
        <f t="shared" si="1"/>
        <v>0</v>
      </c>
      <c r="L28" s="28">
        <f t="shared" si="2"/>
        <v>34380533.029999994</v>
      </c>
    </row>
    <row r="29" spans="2:12" ht="20.100000000000001" customHeight="1" x14ac:dyDescent="0.25">
      <c r="B29" s="25" t="s">
        <v>39</v>
      </c>
      <c r="C29" s="26">
        <v>41558974</v>
      </c>
      <c r="D29" s="26">
        <v>43834807</v>
      </c>
      <c r="E29" s="57">
        <v>42245770</v>
      </c>
      <c r="F29" s="57">
        <v>38065888.399999991</v>
      </c>
      <c r="G29" s="26">
        <v>22309432.030000001</v>
      </c>
      <c r="H29" s="26"/>
      <c r="I29" s="27"/>
      <c r="J29" s="27">
        <f t="shared" si="0"/>
        <v>0.52808676537319599</v>
      </c>
      <c r="K29" s="27">
        <f t="shared" si="1"/>
        <v>0</v>
      </c>
      <c r="L29" s="28">
        <f t="shared" si="2"/>
        <v>21525374.969999999</v>
      </c>
    </row>
    <row r="30" spans="2:12" ht="20.100000000000001" customHeight="1" x14ac:dyDescent="0.25">
      <c r="B30" s="25" t="s">
        <v>40</v>
      </c>
      <c r="C30" s="26">
        <v>53196957</v>
      </c>
      <c r="D30" s="26">
        <v>54629567</v>
      </c>
      <c r="E30" s="57">
        <v>54029125</v>
      </c>
      <c r="F30" s="57">
        <v>51371870.350000001</v>
      </c>
      <c r="G30" s="26">
        <v>25369120.290000007</v>
      </c>
      <c r="H30" s="26"/>
      <c r="I30" s="27"/>
      <c r="J30" s="27">
        <f t="shared" si="0"/>
        <v>0.46954527377594968</v>
      </c>
      <c r="K30" s="27">
        <f t="shared" si="1"/>
        <v>0</v>
      </c>
      <c r="L30" s="28">
        <f t="shared" si="2"/>
        <v>29260446.709999993</v>
      </c>
    </row>
    <row r="31" spans="2:12" ht="20.100000000000001" customHeight="1" x14ac:dyDescent="0.25">
      <c r="B31" s="25" t="s">
        <v>41</v>
      </c>
      <c r="C31" s="26">
        <v>93627889</v>
      </c>
      <c r="D31" s="26">
        <v>101586820</v>
      </c>
      <c r="E31" s="57">
        <v>98189099</v>
      </c>
      <c r="F31" s="57">
        <v>91508109.409999982</v>
      </c>
      <c r="G31" s="26">
        <v>51794542.020000003</v>
      </c>
      <c r="H31" s="26"/>
      <c r="I31" s="27"/>
      <c r="J31" s="27">
        <f t="shared" si="0"/>
        <v>0.52749788466843961</v>
      </c>
      <c r="K31" s="27">
        <f t="shared" si="1"/>
        <v>0</v>
      </c>
      <c r="L31" s="28">
        <f t="shared" si="2"/>
        <v>49792277.979999997</v>
      </c>
    </row>
    <row r="32" spans="2:12" ht="20.100000000000001" customHeight="1" x14ac:dyDescent="0.25">
      <c r="B32" s="25" t="s">
        <v>42</v>
      </c>
      <c r="C32" s="26">
        <v>46717089</v>
      </c>
      <c r="D32" s="26">
        <v>52928618</v>
      </c>
      <c r="E32" s="57">
        <v>51777809</v>
      </c>
      <c r="F32" s="57">
        <v>49735155.359999999</v>
      </c>
      <c r="G32" s="26">
        <v>29213585.120000001</v>
      </c>
      <c r="H32" s="26"/>
      <c r="I32" s="27"/>
      <c r="J32" s="27">
        <f t="shared" si="0"/>
        <v>0.56421053119493725</v>
      </c>
      <c r="K32" s="27">
        <f t="shared" si="1"/>
        <v>0</v>
      </c>
      <c r="L32" s="28">
        <f t="shared" si="2"/>
        <v>23715032.879999999</v>
      </c>
    </row>
    <row r="33" spans="2:12" ht="20.100000000000001" customHeight="1" x14ac:dyDescent="0.25">
      <c r="B33" s="25" t="s">
        <v>43</v>
      </c>
      <c r="C33" s="26">
        <v>28156932</v>
      </c>
      <c r="D33" s="26">
        <v>31845194</v>
      </c>
      <c r="E33" s="57">
        <v>31802034</v>
      </c>
      <c r="F33" s="57">
        <v>29467015.869999997</v>
      </c>
      <c r="G33" s="26">
        <v>17464143.229999989</v>
      </c>
      <c r="H33" s="26"/>
      <c r="I33" s="27"/>
      <c r="J33" s="27">
        <f t="shared" si="0"/>
        <v>0.54915176903464691</v>
      </c>
      <c r="K33" s="27">
        <f t="shared" si="1"/>
        <v>0</v>
      </c>
      <c r="L33" s="28">
        <f t="shared" si="2"/>
        <v>14381050.770000011</v>
      </c>
    </row>
    <row r="34" spans="2:12" ht="20.100000000000001" customHeight="1" x14ac:dyDescent="0.25">
      <c r="B34" s="25" t="s">
        <v>44</v>
      </c>
      <c r="C34" s="26">
        <v>57177279</v>
      </c>
      <c r="D34" s="26">
        <v>72383411</v>
      </c>
      <c r="E34" s="57">
        <v>71015122</v>
      </c>
      <c r="F34" s="57">
        <v>47216055.849999994</v>
      </c>
      <c r="G34" s="26">
        <v>45666612.379999995</v>
      </c>
      <c r="H34" s="26"/>
      <c r="I34" s="27"/>
      <c r="J34" s="27">
        <f t="shared" si="0"/>
        <v>0.64305476205476342</v>
      </c>
      <c r="K34" s="27">
        <f t="shared" si="1"/>
        <v>0</v>
      </c>
      <c r="L34" s="28">
        <f t="shared" si="2"/>
        <v>26716798.620000005</v>
      </c>
    </row>
    <row r="35" spans="2:12" ht="20.100000000000001" customHeight="1" x14ac:dyDescent="0.25">
      <c r="B35" s="25" t="s">
        <v>45</v>
      </c>
      <c r="C35" s="26">
        <v>55144994</v>
      </c>
      <c r="D35" s="26">
        <v>58714340</v>
      </c>
      <c r="E35" s="57">
        <v>58017732</v>
      </c>
      <c r="F35" s="57">
        <v>54000666.469999984</v>
      </c>
      <c r="G35" s="26">
        <v>29879006.310000006</v>
      </c>
      <c r="H35" s="26"/>
      <c r="I35" s="27"/>
      <c r="J35" s="27">
        <f t="shared" si="0"/>
        <v>0.51499783393807963</v>
      </c>
      <c r="K35" s="27">
        <f t="shared" si="1"/>
        <v>0</v>
      </c>
      <c r="L35" s="28">
        <f t="shared" si="2"/>
        <v>28835333.689999994</v>
      </c>
    </row>
    <row r="36" spans="2:12" ht="20.100000000000001" customHeight="1" x14ac:dyDescent="0.25">
      <c r="B36" s="25" t="s">
        <v>46</v>
      </c>
      <c r="C36" s="26">
        <v>1124144636</v>
      </c>
      <c r="D36" s="26">
        <v>1236637757</v>
      </c>
      <c r="E36" s="57">
        <v>940314827</v>
      </c>
      <c r="F36" s="57">
        <v>392314465.95000005</v>
      </c>
      <c r="G36" s="26">
        <v>303968189.50999987</v>
      </c>
      <c r="H36" s="26"/>
      <c r="I36" s="27"/>
      <c r="J36" s="27">
        <f t="shared" si="0"/>
        <v>0.32326214665761072</v>
      </c>
      <c r="K36" s="27">
        <f t="shared" si="1"/>
        <v>0</v>
      </c>
      <c r="L36" s="28">
        <f t="shared" si="2"/>
        <v>932669567.49000013</v>
      </c>
    </row>
    <row r="37" spans="2:12" ht="20.100000000000001" customHeight="1" x14ac:dyDescent="0.25">
      <c r="B37" s="25" t="s">
        <v>47</v>
      </c>
      <c r="C37" s="26">
        <v>65953571</v>
      </c>
      <c r="D37" s="26">
        <v>179822853</v>
      </c>
      <c r="E37" s="57">
        <v>179746892</v>
      </c>
      <c r="F37" s="57">
        <v>124968005.11000003</v>
      </c>
      <c r="G37" s="26">
        <v>90338702.389999986</v>
      </c>
      <c r="H37" s="26"/>
      <c r="I37" s="27"/>
      <c r="J37" s="27">
        <f t="shared" si="0"/>
        <v>0.50258839741162253</v>
      </c>
      <c r="K37" s="27">
        <f t="shared" si="1"/>
        <v>0</v>
      </c>
      <c r="L37" s="28">
        <f t="shared" si="2"/>
        <v>89484150.610000014</v>
      </c>
    </row>
    <row r="38" spans="2:12" ht="20.100000000000001" customHeight="1" x14ac:dyDescent="0.25">
      <c r="B38" s="25" t="s">
        <v>48</v>
      </c>
      <c r="C38" s="26">
        <v>107955381</v>
      </c>
      <c r="D38" s="26">
        <v>123963817</v>
      </c>
      <c r="E38" s="57">
        <v>120748402</v>
      </c>
      <c r="F38" s="57">
        <v>112038624.59</v>
      </c>
      <c r="G38" s="26">
        <v>67883362.410000056</v>
      </c>
      <c r="H38" s="26"/>
      <c r="I38" s="27"/>
      <c r="J38" s="27">
        <f t="shared" si="0"/>
        <v>0.56218849513221758</v>
      </c>
      <c r="K38" s="27">
        <f t="shared" si="1"/>
        <v>0</v>
      </c>
      <c r="L38" s="28">
        <f t="shared" si="2"/>
        <v>56080454.589999944</v>
      </c>
    </row>
    <row r="39" spans="2:12" ht="20.100000000000001" customHeight="1" x14ac:dyDescent="0.25">
      <c r="B39" s="25" t="s">
        <v>49</v>
      </c>
      <c r="C39" s="26">
        <v>27481689</v>
      </c>
      <c r="D39" s="26">
        <v>33438273</v>
      </c>
      <c r="E39" s="57">
        <v>32091559</v>
      </c>
      <c r="F39" s="57">
        <v>28460135.769999988</v>
      </c>
      <c r="G39" s="26">
        <v>18368523.539999992</v>
      </c>
      <c r="H39" s="26"/>
      <c r="I39" s="27"/>
      <c r="J39" s="27">
        <f t="shared" si="0"/>
        <v>0.57237866007070559</v>
      </c>
      <c r="K39" s="27">
        <f t="shared" si="1"/>
        <v>0</v>
      </c>
      <c r="L39" s="28">
        <f t="shared" si="2"/>
        <v>15069749.460000008</v>
      </c>
    </row>
    <row r="40" spans="2:12" ht="20.100000000000001" customHeight="1" x14ac:dyDescent="0.25">
      <c r="B40" s="25" t="s">
        <v>50</v>
      </c>
      <c r="C40" s="26">
        <v>83795309</v>
      </c>
      <c r="D40" s="26">
        <v>130035188</v>
      </c>
      <c r="E40" s="57">
        <v>126799383</v>
      </c>
      <c r="F40" s="57">
        <v>113946134.21999998</v>
      </c>
      <c r="G40" s="26">
        <v>89863006.760000005</v>
      </c>
      <c r="H40" s="26"/>
      <c r="I40" s="27"/>
      <c r="J40" s="27">
        <f t="shared" si="0"/>
        <v>0.70870223997856518</v>
      </c>
      <c r="K40" s="27">
        <f t="shared" si="1"/>
        <v>0</v>
      </c>
      <c r="L40" s="28">
        <f t="shared" si="2"/>
        <v>40172181.239999995</v>
      </c>
    </row>
    <row r="41" spans="2:12" ht="20.100000000000001" customHeight="1" x14ac:dyDescent="0.25">
      <c r="B41" s="25" t="s">
        <v>51</v>
      </c>
      <c r="C41" s="26">
        <v>207048579</v>
      </c>
      <c r="D41" s="26">
        <v>229931038</v>
      </c>
      <c r="E41" s="57">
        <v>226920429</v>
      </c>
      <c r="F41" s="57">
        <v>215308775.48000005</v>
      </c>
      <c r="G41" s="26">
        <v>125293801.63000004</v>
      </c>
      <c r="H41" s="26"/>
      <c r="I41" s="27"/>
      <c r="J41" s="27">
        <f t="shared" si="0"/>
        <v>0.55214861959387551</v>
      </c>
      <c r="K41" s="27">
        <f t="shared" si="1"/>
        <v>0</v>
      </c>
      <c r="L41" s="28">
        <f t="shared" si="2"/>
        <v>104637236.36999996</v>
      </c>
    </row>
    <row r="42" spans="2:12" ht="20.100000000000001" customHeight="1" x14ac:dyDescent="0.25">
      <c r="B42" s="25" t="s">
        <v>52</v>
      </c>
      <c r="C42" s="26">
        <v>252509881</v>
      </c>
      <c r="D42" s="26">
        <v>285140405</v>
      </c>
      <c r="E42" s="57">
        <v>281375625</v>
      </c>
      <c r="F42" s="57">
        <v>260041754.27999994</v>
      </c>
      <c r="G42" s="26">
        <v>154992767.66000003</v>
      </c>
      <c r="H42" s="26"/>
      <c r="I42" s="27"/>
      <c r="J42" s="27">
        <f t="shared" si="0"/>
        <v>0.55083935454608057</v>
      </c>
      <c r="K42" s="27">
        <f t="shared" si="1"/>
        <v>0</v>
      </c>
      <c r="L42" s="28">
        <f t="shared" si="2"/>
        <v>130147637.33999997</v>
      </c>
    </row>
    <row r="43" spans="2:12" ht="20.100000000000001" customHeight="1" x14ac:dyDescent="0.25">
      <c r="B43" s="25" t="s">
        <v>53</v>
      </c>
      <c r="C43" s="26">
        <v>284400353</v>
      </c>
      <c r="D43" s="26">
        <v>305953610</v>
      </c>
      <c r="E43" s="57">
        <v>300706619</v>
      </c>
      <c r="F43" s="57">
        <v>272315991.60000008</v>
      </c>
      <c r="G43" s="26">
        <v>155696821.37999997</v>
      </c>
      <c r="H43" s="26"/>
      <c r="I43" s="27"/>
      <c r="J43" s="27">
        <f t="shared" si="0"/>
        <v>0.51776985121833974</v>
      </c>
      <c r="K43" s="27">
        <f t="shared" si="1"/>
        <v>0</v>
      </c>
      <c r="L43" s="28">
        <f t="shared" si="2"/>
        <v>150256788.62000003</v>
      </c>
    </row>
    <row r="44" spans="2:12" ht="20.100000000000001" customHeight="1" x14ac:dyDescent="0.25">
      <c r="B44" s="25" t="s">
        <v>54</v>
      </c>
      <c r="C44" s="26">
        <v>144586232</v>
      </c>
      <c r="D44" s="26">
        <v>149907611</v>
      </c>
      <c r="E44" s="57">
        <v>148997433</v>
      </c>
      <c r="F44" s="57">
        <v>142193509.40999997</v>
      </c>
      <c r="G44" s="26">
        <v>73496003.300000012</v>
      </c>
      <c r="H44" s="26"/>
      <c r="I44" s="27"/>
      <c r="J44" s="27">
        <f t="shared" ref="J44" si="3">IF(ISERROR(+G44/E44)=TRUE,0,++G44/E44)</f>
        <v>0.49327026526691914</v>
      </c>
      <c r="K44" s="27">
        <f t="shared" ref="K44" si="4">IF(ISERROR(+H44/E44)=TRUE,0,++H44/E44)</f>
        <v>0</v>
      </c>
      <c r="L44" s="28">
        <f t="shared" ref="L44" si="5">+D44-G44</f>
        <v>76411607.699999988</v>
      </c>
    </row>
    <row r="45" spans="2:12" ht="20.100000000000001" customHeight="1" x14ac:dyDescent="0.25">
      <c r="B45" s="25" t="s">
        <v>58</v>
      </c>
      <c r="C45" s="26">
        <v>21698844</v>
      </c>
      <c r="D45" s="26">
        <v>79267904</v>
      </c>
      <c r="E45" s="57">
        <v>79265464</v>
      </c>
      <c r="F45" s="57">
        <v>78332824.659999982</v>
      </c>
      <c r="G45" s="26">
        <v>68337106.170000002</v>
      </c>
      <c r="H45" s="26"/>
      <c r="I45" s="27"/>
      <c r="J45" s="27">
        <f t="shared" si="0"/>
        <v>0.86212964286691118</v>
      </c>
      <c r="K45" s="27">
        <f t="shared" si="1"/>
        <v>0</v>
      </c>
      <c r="L45" s="28">
        <f t="shared" si="2"/>
        <v>10930797.829999998</v>
      </c>
    </row>
    <row r="46" spans="2:12" ht="23.25" customHeight="1" x14ac:dyDescent="0.25">
      <c r="B46" s="52" t="s">
        <v>4</v>
      </c>
      <c r="C46" s="53">
        <f t="shared" ref="C46:H46" si="6">SUM(C13:C45)</f>
        <v>6396413985</v>
      </c>
      <c r="D46" s="53">
        <f t="shared" si="6"/>
        <v>7045302243</v>
      </c>
      <c r="E46" s="53">
        <f>SUM(E13:E45)</f>
        <v>5974645880</v>
      </c>
      <c r="F46" s="53">
        <f t="shared" si="6"/>
        <v>4872270494.7699995</v>
      </c>
      <c r="G46" s="53">
        <f t="shared" si="6"/>
        <v>2923994202.1399994</v>
      </c>
      <c r="H46" s="53">
        <f t="shared" si="6"/>
        <v>0</v>
      </c>
      <c r="I46" s="54">
        <f>IF(ISERROR(+#REF!/E46)=TRUE,0,++#REF!/E46)</f>
        <v>0</v>
      </c>
      <c r="J46" s="54">
        <f>IF(ISERROR(+G46/E46)=TRUE,0,++G46/E46)</f>
        <v>0.48940041985216359</v>
      </c>
      <c r="K46" s="54">
        <f>IF(ISERROR(+H46/E46)=TRUE,0,++H46/E46)</f>
        <v>0</v>
      </c>
      <c r="L46" s="55">
        <f>SUM(L13:L45)</f>
        <v>4121308040.8600006</v>
      </c>
    </row>
    <row r="47" spans="2:12" x14ac:dyDescent="0.2">
      <c r="B47" s="11" t="s">
        <v>61</v>
      </c>
    </row>
    <row r="48" spans="2:12" s="22" customFormat="1" x14ac:dyDescent="0.2">
      <c r="B48" s="11"/>
    </row>
    <row r="49" spans="2:12" s="22" customFormat="1" x14ac:dyDescent="0.25">
      <c r="K49" s="23"/>
    </row>
    <row r="50" spans="2:12" s="22" customFormat="1" x14ac:dyDescent="0.25">
      <c r="K50" s="23"/>
    </row>
    <row r="51" spans="2:12" s="22" customFormat="1" x14ac:dyDescent="0.25">
      <c r="C51" s="22">
        <v>1000000</v>
      </c>
      <c r="K51" s="23"/>
    </row>
    <row r="52" spans="2:12" s="22" customFormat="1" ht="44.25" customHeight="1" x14ac:dyDescent="0.25">
      <c r="B52" s="30" t="s">
        <v>55</v>
      </c>
      <c r="C52" s="30" t="s">
        <v>3</v>
      </c>
      <c r="D52" s="30" t="s">
        <v>2</v>
      </c>
      <c r="E52" s="31" t="s">
        <v>18</v>
      </c>
      <c r="F52" s="31" t="s">
        <v>19</v>
      </c>
      <c r="G52" s="31" t="str">
        <f>MID(G11,1,25)</f>
        <v>DEVENGADO
AL MES DE JUNIO</v>
      </c>
      <c r="H52" s="32" t="s">
        <v>15</v>
      </c>
      <c r="I52" s="78"/>
      <c r="J52" s="78"/>
      <c r="K52" s="78"/>
      <c r="L52" s="31"/>
    </row>
    <row r="53" spans="2:12" s="22" customFormat="1" x14ac:dyDescent="0.25">
      <c r="B53" s="33" t="s">
        <v>56</v>
      </c>
      <c r="C53" s="67">
        <f>+C46/$C$51</f>
        <v>6396.4139850000001</v>
      </c>
      <c r="D53" s="67">
        <f>+D46/$C$51</f>
        <v>7045.3022430000001</v>
      </c>
      <c r="E53" s="33">
        <f>+E46/$C$51</f>
        <v>5974.64588</v>
      </c>
      <c r="F53" s="67">
        <f>+F46/$C$51</f>
        <v>4872.2704947699995</v>
      </c>
      <c r="G53" s="67">
        <f>+G46/$C$51</f>
        <v>2923.9942021399993</v>
      </c>
      <c r="H53" s="35"/>
      <c r="I53" s="36"/>
      <c r="J53" s="36"/>
      <c r="K53" s="36"/>
      <c r="L53" s="37"/>
    </row>
    <row r="54" spans="2:12" s="22" customFormat="1" x14ac:dyDescent="0.25">
      <c r="B54" s="33"/>
      <c r="C54" s="34"/>
      <c r="D54" s="34"/>
      <c r="E54" s="33"/>
      <c r="F54" s="34"/>
      <c r="G54" s="34"/>
      <c r="H54" s="38"/>
      <c r="I54" s="36"/>
      <c r="J54" s="36"/>
      <c r="K54" s="36"/>
      <c r="L54" s="37"/>
    </row>
    <row r="55" spans="2:12" s="22" customFormat="1" x14ac:dyDescent="0.25">
      <c r="B55" s="33"/>
      <c r="C55" s="34"/>
      <c r="D55" s="34"/>
      <c r="E55" s="33"/>
      <c r="F55" s="34"/>
      <c r="G55" s="34"/>
      <c r="H55" s="38"/>
      <c r="I55" s="36"/>
      <c r="J55" s="36"/>
      <c r="K55" s="36"/>
      <c r="L55" s="37"/>
    </row>
    <row r="56" spans="2:12" s="22" customFormat="1" x14ac:dyDescent="0.25">
      <c r="B56" s="33"/>
      <c r="C56" s="34"/>
      <c r="D56" s="34"/>
      <c r="E56" s="33"/>
      <c r="F56" s="34"/>
      <c r="G56" s="34"/>
      <c r="H56" s="38"/>
      <c r="I56" s="36"/>
      <c r="J56" s="36"/>
      <c r="K56" s="36"/>
      <c r="L56" s="37"/>
    </row>
    <row r="57" spans="2:12" s="22" customFormat="1" x14ac:dyDescent="0.25">
      <c r="K57" s="23"/>
    </row>
    <row r="58" spans="2:12" s="22" customFormat="1" x14ac:dyDescent="0.25">
      <c r="K58" s="23"/>
    </row>
    <row r="59" spans="2:12" s="22" customFormat="1" x14ac:dyDescent="0.25">
      <c r="K59" s="23"/>
    </row>
    <row r="60" spans="2:12" s="22" customFormat="1" x14ac:dyDescent="0.25">
      <c r="K60" s="23"/>
    </row>
    <row r="61" spans="2:12" s="22" customFormat="1" x14ac:dyDescent="0.25">
      <c r="K61" s="23"/>
    </row>
    <row r="62" spans="2:12" s="22" customFormat="1" x14ac:dyDescent="0.25">
      <c r="K62" s="23"/>
    </row>
    <row r="63" spans="2:12" s="22" customFormat="1" x14ac:dyDescent="0.25">
      <c r="K63" s="23"/>
    </row>
    <row r="64" spans="2:12" s="22" customFormat="1" x14ac:dyDescent="0.25">
      <c r="K64" s="23"/>
    </row>
    <row r="65" spans="11:11" s="22" customFormat="1" x14ac:dyDescent="0.25">
      <c r="K65" s="23"/>
    </row>
    <row r="66" spans="11:11" s="22" customFormat="1" x14ac:dyDescent="0.25">
      <c r="K66" s="23"/>
    </row>
    <row r="67" spans="11:11" s="22" customFormat="1" x14ac:dyDescent="0.25">
      <c r="K67" s="23"/>
    </row>
    <row r="68" spans="11:11" s="22" customFormat="1" x14ac:dyDescent="0.25">
      <c r="K68" s="23"/>
    </row>
    <row r="69" spans="11:11" s="22" customFormat="1" x14ac:dyDescent="0.25">
      <c r="K69" s="23"/>
    </row>
    <row r="70" spans="11:11" s="22" customFormat="1" x14ac:dyDescent="0.25">
      <c r="K70" s="23"/>
    </row>
    <row r="71" spans="11:11" s="22" customFormat="1" x14ac:dyDescent="0.25">
      <c r="K71" s="23"/>
    </row>
    <row r="72" spans="11:11" s="22" customFormat="1" x14ac:dyDescent="0.25">
      <c r="K72" s="23"/>
    </row>
  </sheetData>
  <mergeCells count="11">
    <mergeCell ref="B6:L6"/>
    <mergeCell ref="I52:K52"/>
    <mergeCell ref="L11:L12"/>
    <mergeCell ref="H11:H12"/>
    <mergeCell ref="C11:D11"/>
    <mergeCell ref="B11:B12"/>
    <mergeCell ref="F11:F12"/>
    <mergeCell ref="G11:G12"/>
    <mergeCell ref="I10:K10"/>
    <mergeCell ref="E11:E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1"/>
  <sheetViews>
    <sheetView showGridLines="0" zoomScale="130" zoomScaleNormal="13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82" style="1" bestFit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60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6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59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6" t="s">
        <v>63</v>
      </c>
      <c r="C13" s="8">
        <v>73997217</v>
      </c>
      <c r="D13" s="8">
        <v>73997217</v>
      </c>
      <c r="E13" s="56">
        <v>37996359</v>
      </c>
      <c r="F13" s="56">
        <v>26511814.610000003</v>
      </c>
      <c r="G13" s="8">
        <v>17970291.860000011</v>
      </c>
      <c r="H13" s="8"/>
      <c r="I13" s="12">
        <f>IF(ISERROR(+#REF!/E13)=TRUE,0,++#REF!/E13)</f>
        <v>0</v>
      </c>
      <c r="J13" s="12">
        <f>IF(ISERROR(+G13/E13)=TRUE,0,++G13/E13)</f>
        <v>0.47294773322886047</v>
      </c>
      <c r="K13" s="12">
        <f>IF(ISERROR(+H13/E13)=TRUE,0,++H13/E13)</f>
        <v>0</v>
      </c>
      <c r="L13" s="14">
        <f>+D13-G13</f>
        <v>56026925.139999986</v>
      </c>
    </row>
    <row r="14" spans="1:13" ht="20.100000000000001" customHeight="1" x14ac:dyDescent="0.25">
      <c r="B14" s="7" t="s">
        <v>64</v>
      </c>
      <c r="C14" s="9">
        <v>1530068</v>
      </c>
      <c r="D14" s="9">
        <v>2589701</v>
      </c>
      <c r="E14" s="58">
        <v>1066782</v>
      </c>
      <c r="F14" s="59">
        <v>615695.80000000005</v>
      </c>
      <c r="G14" s="9">
        <v>503109.4</v>
      </c>
      <c r="H14" s="9"/>
      <c r="I14" s="13">
        <f>IF(ISERROR(+#REF!/E14)=TRUE,0,++#REF!/E14)</f>
        <v>0</v>
      </c>
      <c r="J14" s="13">
        <f t="shared" ref="J14:J45" si="0">IF(ISERROR(+G14/E14)=TRUE,0,++G14/E14)</f>
        <v>0.47161406922876464</v>
      </c>
      <c r="K14" s="13">
        <f t="shared" ref="K14:K45" si="1">IF(ISERROR(+H14/E14)=TRUE,0,++H14/E14)</f>
        <v>0</v>
      </c>
      <c r="L14" s="15">
        <f t="shared" ref="L14:L45" si="2">+D14-G14</f>
        <v>2086591.6</v>
      </c>
    </row>
    <row r="15" spans="1:13" ht="20.100000000000001" customHeight="1" x14ac:dyDescent="0.25">
      <c r="B15" s="7" t="s">
        <v>65</v>
      </c>
      <c r="C15" s="9">
        <v>4374069</v>
      </c>
      <c r="D15" s="9">
        <v>4371414</v>
      </c>
      <c r="E15" s="58">
        <v>1746488</v>
      </c>
      <c r="F15" s="59">
        <v>994683.72</v>
      </c>
      <c r="G15" s="9">
        <v>634936.43000000005</v>
      </c>
      <c r="H15" s="9"/>
      <c r="I15" s="13"/>
      <c r="J15" s="13">
        <f t="shared" si="0"/>
        <v>0.3635504108817238</v>
      </c>
      <c r="K15" s="13">
        <f t="shared" si="1"/>
        <v>0</v>
      </c>
      <c r="L15" s="15">
        <f t="shared" si="2"/>
        <v>3736477.57</v>
      </c>
    </row>
    <row r="16" spans="1:13" ht="20.100000000000001" customHeight="1" x14ac:dyDescent="0.25">
      <c r="B16" s="7" t="s">
        <v>66</v>
      </c>
      <c r="C16" s="9">
        <v>16597950</v>
      </c>
      <c r="D16" s="9">
        <v>4815299</v>
      </c>
      <c r="E16" s="58">
        <v>1098239</v>
      </c>
      <c r="F16" s="59">
        <v>463062.24000000005</v>
      </c>
      <c r="G16" s="9">
        <v>365968.75999999995</v>
      </c>
      <c r="H16" s="9"/>
      <c r="I16" s="13"/>
      <c r="J16" s="13">
        <f t="shared" si="0"/>
        <v>0.33323234742164498</v>
      </c>
      <c r="K16" s="13">
        <f t="shared" si="1"/>
        <v>0</v>
      </c>
      <c r="L16" s="15">
        <f t="shared" si="2"/>
        <v>4449330.24</v>
      </c>
    </row>
    <row r="17" spans="2:12" ht="20.100000000000001" customHeight="1" x14ac:dyDescent="0.25">
      <c r="B17" s="7" t="s">
        <v>67</v>
      </c>
      <c r="C17" s="9">
        <v>3548416</v>
      </c>
      <c r="D17" s="9">
        <v>4100246</v>
      </c>
      <c r="E17" s="58">
        <v>3449327</v>
      </c>
      <c r="F17" s="59">
        <v>255372.86</v>
      </c>
      <c r="G17" s="9">
        <v>216704.86</v>
      </c>
      <c r="H17" s="9"/>
      <c r="I17" s="13"/>
      <c r="J17" s="13">
        <f t="shared" si="0"/>
        <v>6.2825258376489085E-2</v>
      </c>
      <c r="K17" s="13">
        <f t="shared" si="1"/>
        <v>0</v>
      </c>
      <c r="L17" s="15">
        <f t="shared" si="2"/>
        <v>3883541.14</v>
      </c>
    </row>
    <row r="18" spans="2:12" ht="20.100000000000001" customHeight="1" x14ac:dyDescent="0.25">
      <c r="B18" s="7" t="s">
        <v>68</v>
      </c>
      <c r="C18" s="9">
        <v>13773194</v>
      </c>
      <c r="D18" s="9">
        <v>11931730</v>
      </c>
      <c r="E18" s="58">
        <v>2303132</v>
      </c>
      <c r="F18" s="59">
        <v>1694266.7</v>
      </c>
      <c r="G18" s="9">
        <v>1027274.48</v>
      </c>
      <c r="H18" s="9"/>
      <c r="I18" s="13"/>
      <c r="J18" s="13">
        <f t="shared" si="0"/>
        <v>0.44603369672255</v>
      </c>
      <c r="K18" s="13">
        <f t="shared" si="1"/>
        <v>0</v>
      </c>
      <c r="L18" s="15">
        <f t="shared" si="2"/>
        <v>10904455.52</v>
      </c>
    </row>
    <row r="19" spans="2:12" ht="20.100000000000001" customHeight="1" x14ac:dyDescent="0.25">
      <c r="B19" s="7" t="s">
        <v>69</v>
      </c>
      <c r="C19" s="9">
        <v>6338744</v>
      </c>
      <c r="D19" s="9">
        <v>6367944</v>
      </c>
      <c r="E19" s="58">
        <v>1836303</v>
      </c>
      <c r="F19" s="59">
        <v>523617.82</v>
      </c>
      <c r="G19" s="9">
        <v>251757.96</v>
      </c>
      <c r="H19" s="9"/>
      <c r="I19" s="13"/>
      <c r="J19" s="13">
        <f t="shared" si="0"/>
        <v>0.13710044584145425</v>
      </c>
      <c r="K19" s="13">
        <f t="shared" si="1"/>
        <v>0</v>
      </c>
      <c r="L19" s="15">
        <f t="shared" si="2"/>
        <v>6116186.04</v>
      </c>
    </row>
    <row r="20" spans="2:12" ht="20.100000000000001" customHeight="1" x14ac:dyDescent="0.25">
      <c r="B20" s="7" t="s">
        <v>70</v>
      </c>
      <c r="C20" s="9">
        <v>9930000</v>
      </c>
      <c r="D20" s="9">
        <v>8730000</v>
      </c>
      <c r="E20" s="58">
        <v>2516000</v>
      </c>
      <c r="F20" s="59">
        <v>1891846.9</v>
      </c>
      <c r="G20" s="9">
        <v>960097.4</v>
      </c>
      <c r="H20" s="9"/>
      <c r="I20" s="13"/>
      <c r="J20" s="13">
        <f t="shared" si="0"/>
        <v>0.38159674085850559</v>
      </c>
      <c r="K20" s="13">
        <f t="shared" si="1"/>
        <v>0</v>
      </c>
      <c r="L20" s="15">
        <f t="shared" si="2"/>
        <v>7769902.5999999996</v>
      </c>
    </row>
    <row r="21" spans="2:12" ht="20.100000000000001" customHeight="1" x14ac:dyDescent="0.25">
      <c r="B21" s="7" t="s">
        <v>71</v>
      </c>
      <c r="C21" s="9">
        <v>3541637</v>
      </c>
      <c r="D21" s="9">
        <v>3665192</v>
      </c>
      <c r="E21" s="58">
        <v>1380000</v>
      </c>
      <c r="F21" s="59">
        <v>1346886.1400000001</v>
      </c>
      <c r="G21" s="9">
        <v>1308346.1400000001</v>
      </c>
      <c r="H21" s="9"/>
      <c r="I21" s="13"/>
      <c r="J21" s="13">
        <f t="shared" si="0"/>
        <v>0.94807691304347841</v>
      </c>
      <c r="K21" s="13">
        <f t="shared" si="1"/>
        <v>0</v>
      </c>
      <c r="L21" s="15">
        <f t="shared" si="2"/>
        <v>2356845.86</v>
      </c>
    </row>
    <row r="22" spans="2:12" ht="20.100000000000001" customHeight="1" x14ac:dyDescent="0.25">
      <c r="B22" s="7" t="s">
        <v>72</v>
      </c>
      <c r="C22" s="9">
        <v>3486605</v>
      </c>
      <c r="D22" s="9">
        <v>4610133</v>
      </c>
      <c r="E22" s="58">
        <v>1700000</v>
      </c>
      <c r="F22" s="59">
        <v>1323720.0900000001</v>
      </c>
      <c r="G22" s="9">
        <v>323221.93000000005</v>
      </c>
      <c r="H22" s="9"/>
      <c r="I22" s="13"/>
      <c r="J22" s="13">
        <f t="shared" si="0"/>
        <v>0.19013054705882357</v>
      </c>
      <c r="K22" s="13">
        <f t="shared" si="1"/>
        <v>0</v>
      </c>
      <c r="L22" s="15">
        <f t="shared" si="2"/>
        <v>4286911.07</v>
      </c>
    </row>
    <row r="23" spans="2:12" ht="20.100000000000001" customHeight="1" x14ac:dyDescent="0.25">
      <c r="B23" s="7" t="s">
        <v>73</v>
      </c>
      <c r="C23" s="9">
        <v>10756479</v>
      </c>
      <c r="D23" s="9">
        <v>6673836</v>
      </c>
      <c r="E23" s="58">
        <v>3334427</v>
      </c>
      <c r="F23" s="59">
        <v>2636957.41</v>
      </c>
      <c r="G23" s="9">
        <v>2220862.69</v>
      </c>
      <c r="H23" s="9"/>
      <c r="I23" s="13"/>
      <c r="J23" s="13">
        <f t="shared" si="0"/>
        <v>0.66604027918439956</v>
      </c>
      <c r="K23" s="13">
        <f t="shared" si="1"/>
        <v>0</v>
      </c>
      <c r="L23" s="15">
        <f t="shared" si="2"/>
        <v>4452973.3100000005</v>
      </c>
    </row>
    <row r="24" spans="2:12" ht="20.100000000000001" customHeight="1" x14ac:dyDescent="0.25">
      <c r="B24" s="7" t="s">
        <v>74</v>
      </c>
      <c r="C24" s="9">
        <v>4154496</v>
      </c>
      <c r="D24" s="9">
        <v>4760049</v>
      </c>
      <c r="E24" s="58">
        <v>3327000</v>
      </c>
      <c r="F24" s="59">
        <v>1303073.9100000001</v>
      </c>
      <c r="G24" s="9">
        <v>919652.34999999986</v>
      </c>
      <c r="H24" s="9"/>
      <c r="I24" s="13"/>
      <c r="J24" s="13">
        <f t="shared" si="0"/>
        <v>0.27642090471896602</v>
      </c>
      <c r="K24" s="13">
        <f t="shared" si="1"/>
        <v>0</v>
      </c>
      <c r="L24" s="15">
        <f t="shared" si="2"/>
        <v>3840396.6500000004</v>
      </c>
    </row>
    <row r="25" spans="2:12" ht="20.100000000000001" customHeight="1" x14ac:dyDescent="0.25">
      <c r="B25" s="7" t="s">
        <v>75</v>
      </c>
      <c r="C25" s="9">
        <v>20995704</v>
      </c>
      <c r="D25" s="9">
        <v>12632865</v>
      </c>
      <c r="E25" s="58">
        <v>4813672</v>
      </c>
      <c r="F25" s="59">
        <v>1261275.94</v>
      </c>
      <c r="G25" s="9">
        <v>840239.52999999991</v>
      </c>
      <c r="H25" s="9"/>
      <c r="I25" s="13"/>
      <c r="J25" s="13">
        <f t="shared" si="0"/>
        <v>0.17455271775891668</v>
      </c>
      <c r="K25" s="13">
        <f t="shared" si="1"/>
        <v>0</v>
      </c>
      <c r="L25" s="15">
        <f t="shared" si="2"/>
        <v>11792625.470000001</v>
      </c>
    </row>
    <row r="26" spans="2:12" ht="20.100000000000001" customHeight="1" x14ac:dyDescent="0.25">
      <c r="B26" s="7" t="s">
        <v>76</v>
      </c>
      <c r="C26" s="9">
        <v>10075062</v>
      </c>
      <c r="D26" s="9">
        <v>6698066</v>
      </c>
      <c r="E26" s="58">
        <v>1543998</v>
      </c>
      <c r="F26" s="59">
        <v>1215677.8899999999</v>
      </c>
      <c r="G26" s="9">
        <v>1187036.0899999999</v>
      </c>
      <c r="H26" s="9"/>
      <c r="I26" s="13"/>
      <c r="J26" s="13">
        <f t="shared" si="0"/>
        <v>0.76880675363569118</v>
      </c>
      <c r="K26" s="13">
        <f t="shared" si="1"/>
        <v>0</v>
      </c>
      <c r="L26" s="15">
        <f t="shared" si="2"/>
        <v>5511029.9100000001</v>
      </c>
    </row>
    <row r="27" spans="2:12" ht="20.100000000000001" customHeight="1" x14ac:dyDescent="0.25">
      <c r="B27" s="7" t="s">
        <v>77</v>
      </c>
      <c r="C27" s="9">
        <v>600000</v>
      </c>
      <c r="D27" s="9">
        <v>2049719</v>
      </c>
      <c r="E27" s="58">
        <v>1886215</v>
      </c>
      <c r="F27" s="59">
        <v>1683380.75</v>
      </c>
      <c r="G27" s="9">
        <v>1362967.64</v>
      </c>
      <c r="H27" s="9"/>
      <c r="I27" s="13"/>
      <c r="J27" s="13">
        <f t="shared" si="0"/>
        <v>0.72259399909342248</v>
      </c>
      <c r="K27" s="13">
        <f t="shared" si="1"/>
        <v>0</v>
      </c>
      <c r="L27" s="15">
        <f t="shared" si="2"/>
        <v>686751.3600000001</v>
      </c>
    </row>
    <row r="28" spans="2:12" ht="20.100000000000001" customHeight="1" x14ac:dyDescent="0.25">
      <c r="B28" s="7" t="s">
        <v>78</v>
      </c>
      <c r="C28" s="9">
        <v>8011926</v>
      </c>
      <c r="D28" s="9">
        <v>7861926</v>
      </c>
      <c r="E28" s="58">
        <v>1847744</v>
      </c>
      <c r="F28" s="59">
        <v>876389.39</v>
      </c>
      <c r="G28" s="9">
        <v>617388.8600000001</v>
      </c>
      <c r="H28" s="9"/>
      <c r="I28" s="13"/>
      <c r="J28" s="13">
        <f t="shared" si="0"/>
        <v>0.33413116752104194</v>
      </c>
      <c r="K28" s="13">
        <f t="shared" si="1"/>
        <v>0</v>
      </c>
      <c r="L28" s="15">
        <f t="shared" si="2"/>
        <v>7244537.1399999997</v>
      </c>
    </row>
    <row r="29" spans="2:12" ht="20.100000000000001" customHeight="1" x14ac:dyDescent="0.25">
      <c r="B29" s="7" t="s">
        <v>79</v>
      </c>
      <c r="C29" s="9">
        <v>1492331</v>
      </c>
      <c r="D29" s="9">
        <v>1146489</v>
      </c>
      <c r="E29" s="58">
        <v>318890</v>
      </c>
      <c r="F29" s="59">
        <v>318890</v>
      </c>
      <c r="G29" s="9">
        <v>195126.25</v>
      </c>
      <c r="H29" s="9"/>
      <c r="I29" s="13"/>
      <c r="J29" s="13">
        <f t="shared" si="0"/>
        <v>0.61189203173508111</v>
      </c>
      <c r="K29" s="13">
        <f t="shared" si="1"/>
        <v>0</v>
      </c>
      <c r="L29" s="15">
        <f t="shared" si="2"/>
        <v>951362.75</v>
      </c>
    </row>
    <row r="30" spans="2:12" ht="20.100000000000001" customHeight="1" x14ac:dyDescent="0.25">
      <c r="B30" s="7" t="s">
        <v>80</v>
      </c>
      <c r="C30" s="9">
        <v>3105374</v>
      </c>
      <c r="D30" s="9">
        <v>3330912</v>
      </c>
      <c r="E30" s="58">
        <v>1642573</v>
      </c>
      <c r="F30" s="59">
        <v>1151558.49</v>
      </c>
      <c r="G30" s="9">
        <v>865606.62</v>
      </c>
      <c r="H30" s="9"/>
      <c r="I30" s="13"/>
      <c r="J30" s="13">
        <f t="shared" si="0"/>
        <v>0.52698213108336733</v>
      </c>
      <c r="K30" s="13">
        <f t="shared" si="1"/>
        <v>0</v>
      </c>
      <c r="L30" s="15">
        <f t="shared" si="2"/>
        <v>2465305.38</v>
      </c>
    </row>
    <row r="31" spans="2:12" ht="20.100000000000001" customHeight="1" x14ac:dyDescent="0.25">
      <c r="B31" s="7" t="s">
        <v>81</v>
      </c>
      <c r="C31" s="9">
        <v>4503749</v>
      </c>
      <c r="D31" s="9">
        <v>5389297</v>
      </c>
      <c r="E31" s="58">
        <v>673169</v>
      </c>
      <c r="F31" s="59">
        <v>510913.83999999997</v>
      </c>
      <c r="G31" s="9">
        <v>461234.46999999991</v>
      </c>
      <c r="H31" s="9"/>
      <c r="I31" s="13"/>
      <c r="J31" s="13">
        <f t="shared" si="0"/>
        <v>0.68516891003596414</v>
      </c>
      <c r="K31" s="13">
        <f t="shared" si="1"/>
        <v>0</v>
      </c>
      <c r="L31" s="15">
        <f t="shared" si="2"/>
        <v>4928062.53</v>
      </c>
    </row>
    <row r="32" spans="2:12" ht="20.100000000000001" customHeight="1" x14ac:dyDescent="0.25">
      <c r="B32" s="7" t="s">
        <v>82</v>
      </c>
      <c r="C32" s="9">
        <v>3469590</v>
      </c>
      <c r="D32" s="9">
        <v>4749957</v>
      </c>
      <c r="E32" s="58">
        <v>867990</v>
      </c>
      <c r="F32" s="59">
        <v>761006.08000000007</v>
      </c>
      <c r="G32" s="9">
        <v>756006.08</v>
      </c>
      <c r="H32" s="9"/>
      <c r="I32" s="13"/>
      <c r="J32" s="13">
        <f t="shared" si="0"/>
        <v>0.87098478093065579</v>
      </c>
      <c r="K32" s="13">
        <f t="shared" si="1"/>
        <v>0</v>
      </c>
      <c r="L32" s="15">
        <f t="shared" si="2"/>
        <v>3993950.92</v>
      </c>
    </row>
    <row r="33" spans="2:12" ht="20.100000000000001" customHeight="1" x14ac:dyDescent="0.25">
      <c r="B33" s="7" t="s">
        <v>83</v>
      </c>
      <c r="C33" s="9">
        <v>2877544</v>
      </c>
      <c r="D33" s="9">
        <v>2828203</v>
      </c>
      <c r="E33" s="58">
        <v>1116659</v>
      </c>
      <c r="F33" s="59">
        <v>619545.92000000004</v>
      </c>
      <c r="G33" s="9">
        <v>110321.13000000002</v>
      </c>
      <c r="H33" s="9"/>
      <c r="I33" s="13"/>
      <c r="J33" s="13">
        <f t="shared" si="0"/>
        <v>9.8795720090018552E-2</v>
      </c>
      <c r="K33" s="13">
        <f t="shared" si="1"/>
        <v>0</v>
      </c>
      <c r="L33" s="15">
        <f t="shared" si="2"/>
        <v>2717881.87</v>
      </c>
    </row>
    <row r="34" spans="2:12" ht="20.100000000000001" customHeight="1" x14ac:dyDescent="0.25">
      <c r="B34" s="7" t="s">
        <v>84</v>
      </c>
      <c r="C34" s="9">
        <v>2448797</v>
      </c>
      <c r="D34" s="9">
        <v>2847938</v>
      </c>
      <c r="E34" s="58">
        <v>809672</v>
      </c>
      <c r="F34" s="59">
        <v>251346.98</v>
      </c>
      <c r="G34" s="9">
        <v>211082.02999999997</v>
      </c>
      <c r="H34" s="9"/>
      <c r="I34" s="13"/>
      <c r="J34" s="13">
        <f t="shared" si="0"/>
        <v>0.26070066644270762</v>
      </c>
      <c r="K34" s="13">
        <f t="shared" si="1"/>
        <v>0</v>
      </c>
      <c r="L34" s="15">
        <f t="shared" si="2"/>
        <v>2636855.9700000002</v>
      </c>
    </row>
    <row r="35" spans="2:12" ht="20.100000000000001" customHeight="1" x14ac:dyDescent="0.25">
      <c r="B35" s="7" t="s">
        <v>85</v>
      </c>
      <c r="C35" s="9">
        <v>4116587</v>
      </c>
      <c r="D35" s="9">
        <v>5087417</v>
      </c>
      <c r="E35" s="58">
        <v>1440050</v>
      </c>
      <c r="F35" s="59">
        <v>1408429.12</v>
      </c>
      <c r="G35" s="9">
        <v>296653.71999999997</v>
      </c>
      <c r="H35" s="9"/>
      <c r="I35" s="13"/>
      <c r="J35" s="13">
        <f t="shared" si="0"/>
        <v>0.20600237491753756</v>
      </c>
      <c r="K35" s="13">
        <f t="shared" si="1"/>
        <v>0</v>
      </c>
      <c r="L35" s="15">
        <f t="shared" si="2"/>
        <v>4790763.28</v>
      </c>
    </row>
    <row r="36" spans="2:12" ht="20.100000000000001" customHeight="1" x14ac:dyDescent="0.25">
      <c r="B36" s="7" t="s">
        <v>86</v>
      </c>
      <c r="C36" s="9">
        <v>4000000</v>
      </c>
      <c r="D36" s="9">
        <v>11687791</v>
      </c>
      <c r="E36" s="58">
        <v>10973754</v>
      </c>
      <c r="F36" s="59">
        <v>10287066.749999998</v>
      </c>
      <c r="G36" s="9">
        <v>8764172.1899999995</v>
      </c>
      <c r="H36" s="9"/>
      <c r="I36" s="13"/>
      <c r="J36" s="13">
        <f t="shared" si="0"/>
        <v>0.79864850168866552</v>
      </c>
      <c r="K36" s="13">
        <f t="shared" si="1"/>
        <v>0</v>
      </c>
      <c r="L36" s="15">
        <f t="shared" si="2"/>
        <v>2923618.8100000005</v>
      </c>
    </row>
    <row r="37" spans="2:12" ht="20.100000000000001" customHeight="1" x14ac:dyDescent="0.25">
      <c r="B37" s="7" t="s">
        <v>87</v>
      </c>
      <c r="C37" s="9">
        <v>1830442</v>
      </c>
      <c r="D37" s="9">
        <v>1895958</v>
      </c>
      <c r="E37" s="58">
        <v>1598589</v>
      </c>
      <c r="F37" s="59">
        <v>1563054.4500000002</v>
      </c>
      <c r="G37" s="9">
        <v>1531054.45</v>
      </c>
      <c r="H37" s="9"/>
      <c r="I37" s="13"/>
      <c r="J37" s="13">
        <f t="shared" si="0"/>
        <v>0.95775365025031445</v>
      </c>
      <c r="K37" s="13">
        <f t="shared" si="1"/>
        <v>0</v>
      </c>
      <c r="L37" s="15">
        <f t="shared" si="2"/>
        <v>364903.55000000005</v>
      </c>
    </row>
    <row r="38" spans="2:12" ht="20.100000000000001" customHeight="1" x14ac:dyDescent="0.25">
      <c r="B38" s="7" t="s">
        <v>88</v>
      </c>
      <c r="C38" s="9">
        <v>7176987</v>
      </c>
      <c r="D38" s="9">
        <v>7827263</v>
      </c>
      <c r="E38" s="58">
        <v>1959705</v>
      </c>
      <c r="F38" s="59">
        <v>1681541.56</v>
      </c>
      <c r="G38" s="9">
        <v>1399883.0899999999</v>
      </c>
      <c r="H38" s="9"/>
      <c r="I38" s="13"/>
      <c r="J38" s="13">
        <f t="shared" si="0"/>
        <v>0.714333580819562</v>
      </c>
      <c r="K38" s="13">
        <f t="shared" si="1"/>
        <v>0</v>
      </c>
      <c r="L38" s="15">
        <f t="shared" si="2"/>
        <v>6427379.9100000001</v>
      </c>
    </row>
    <row r="39" spans="2:12" ht="20.100000000000001" customHeight="1" x14ac:dyDescent="0.25">
      <c r="B39" s="7" t="s">
        <v>89</v>
      </c>
      <c r="C39" s="9">
        <v>624606</v>
      </c>
      <c r="D39" s="9">
        <v>696132</v>
      </c>
      <c r="E39" s="58">
        <v>451526</v>
      </c>
      <c r="F39" s="59">
        <v>40329.5</v>
      </c>
      <c r="G39" s="9">
        <v>40329.5</v>
      </c>
      <c r="H39" s="9"/>
      <c r="I39" s="13"/>
      <c r="J39" s="13">
        <f t="shared" si="0"/>
        <v>8.9318223092357915E-2</v>
      </c>
      <c r="K39" s="13">
        <f t="shared" si="1"/>
        <v>0</v>
      </c>
      <c r="L39" s="15">
        <f t="shared" si="2"/>
        <v>655802.5</v>
      </c>
    </row>
    <row r="40" spans="2:12" ht="20.100000000000001" customHeight="1" x14ac:dyDescent="0.25">
      <c r="B40" s="7" t="s">
        <v>90</v>
      </c>
      <c r="C40" s="9">
        <v>1349653</v>
      </c>
      <c r="D40" s="9">
        <v>3540225</v>
      </c>
      <c r="E40" s="58">
        <v>3224239</v>
      </c>
      <c r="F40" s="59">
        <v>1299426.46</v>
      </c>
      <c r="G40" s="9">
        <v>673802.22000000009</v>
      </c>
      <c r="H40" s="9"/>
      <c r="I40" s="13"/>
      <c r="J40" s="13">
        <f t="shared" si="0"/>
        <v>0.20898023378539868</v>
      </c>
      <c r="K40" s="13">
        <f t="shared" si="1"/>
        <v>0</v>
      </c>
      <c r="L40" s="15">
        <f t="shared" si="2"/>
        <v>2866422.78</v>
      </c>
    </row>
    <row r="41" spans="2:12" ht="20.100000000000001" customHeight="1" x14ac:dyDescent="0.25">
      <c r="B41" s="7" t="s">
        <v>91</v>
      </c>
      <c r="C41" s="9">
        <v>7450996</v>
      </c>
      <c r="D41" s="9">
        <v>10417884</v>
      </c>
      <c r="E41" s="58">
        <v>4417432</v>
      </c>
      <c r="F41" s="59">
        <v>2919272.79</v>
      </c>
      <c r="G41" s="9">
        <v>547312.53</v>
      </c>
      <c r="H41" s="9"/>
      <c r="I41" s="13"/>
      <c r="J41" s="13">
        <f t="shared" si="0"/>
        <v>0.12389834863332362</v>
      </c>
      <c r="K41" s="13">
        <f t="shared" si="1"/>
        <v>0</v>
      </c>
      <c r="L41" s="15">
        <f t="shared" si="2"/>
        <v>9870571.4700000007</v>
      </c>
    </row>
    <row r="42" spans="2:12" ht="20.100000000000001" customHeight="1" x14ac:dyDescent="0.25">
      <c r="B42" s="7" t="s">
        <v>92</v>
      </c>
      <c r="C42" s="9">
        <v>7630600</v>
      </c>
      <c r="D42" s="9">
        <v>7630600</v>
      </c>
      <c r="E42" s="58">
        <v>4596840</v>
      </c>
      <c r="F42" s="59">
        <v>667155.60999999987</v>
      </c>
      <c r="G42" s="9">
        <v>574900</v>
      </c>
      <c r="H42" s="9"/>
      <c r="I42" s="13"/>
      <c r="J42" s="13">
        <f t="shared" si="0"/>
        <v>0.12506417451988758</v>
      </c>
      <c r="K42" s="13">
        <f t="shared" si="1"/>
        <v>0</v>
      </c>
      <c r="L42" s="15">
        <f t="shared" si="2"/>
        <v>7055700</v>
      </c>
    </row>
    <row r="43" spans="2:12" ht="20.100000000000001" customHeight="1" x14ac:dyDescent="0.25">
      <c r="B43" s="7" t="s">
        <v>93</v>
      </c>
      <c r="C43" s="9">
        <v>10576219</v>
      </c>
      <c r="D43" s="9">
        <v>10576219</v>
      </c>
      <c r="E43" s="58">
        <v>4949955</v>
      </c>
      <c r="F43" s="59">
        <v>4248727.0999999996</v>
      </c>
      <c r="G43" s="9">
        <v>2753456.83</v>
      </c>
      <c r="H43" s="9"/>
      <c r="I43" s="13"/>
      <c r="J43" s="13">
        <f t="shared" si="0"/>
        <v>0.55625896195015911</v>
      </c>
      <c r="K43" s="13">
        <f t="shared" si="1"/>
        <v>0</v>
      </c>
      <c r="L43" s="15">
        <f t="shared" si="2"/>
        <v>7822762.1699999999</v>
      </c>
    </row>
    <row r="44" spans="2:12" ht="20.100000000000001" customHeight="1" x14ac:dyDescent="0.25">
      <c r="B44" s="7" t="s">
        <v>94</v>
      </c>
      <c r="C44" s="9">
        <v>8142652</v>
      </c>
      <c r="D44" s="9">
        <v>8969184</v>
      </c>
      <c r="E44" s="58">
        <v>3154092</v>
      </c>
      <c r="F44" s="59">
        <v>327122.49000000005</v>
      </c>
      <c r="G44" s="9">
        <v>227290.78999999998</v>
      </c>
      <c r="H44" s="9"/>
      <c r="I44" s="13"/>
      <c r="J44" s="13">
        <f t="shared" ref="J44" si="3">IF(ISERROR(+G44/E44)=TRUE,0,++G44/E44)</f>
        <v>7.2062194127501658E-2</v>
      </c>
      <c r="K44" s="13">
        <f t="shared" ref="K44" si="4">IF(ISERROR(+H44/E44)=TRUE,0,++H44/E44)</f>
        <v>0</v>
      </c>
      <c r="L44" s="15">
        <f t="shared" ref="L44" si="5">+D44-G44</f>
        <v>8741893.2100000009</v>
      </c>
    </row>
    <row r="45" spans="2:12" ht="20.100000000000001" customHeight="1" x14ac:dyDescent="0.25">
      <c r="B45" s="7" t="s">
        <v>95</v>
      </c>
      <c r="C45" s="9">
        <v>0</v>
      </c>
      <c r="D45" s="9">
        <v>38549</v>
      </c>
      <c r="E45" s="58">
        <v>38549</v>
      </c>
      <c r="F45" s="59">
        <v>1320</v>
      </c>
      <c r="G45" s="9">
        <v>1320</v>
      </c>
      <c r="H45" s="9"/>
      <c r="I45" s="13"/>
      <c r="J45" s="13">
        <f t="shared" si="0"/>
        <v>3.4242133388674156E-2</v>
      </c>
      <c r="K45" s="13">
        <f t="shared" si="1"/>
        <v>0</v>
      </c>
      <c r="L45" s="15">
        <f t="shared" si="2"/>
        <v>37229</v>
      </c>
    </row>
    <row r="46" spans="2:12" ht="23.25" customHeight="1" x14ac:dyDescent="0.25">
      <c r="B46" s="52" t="s">
        <v>4</v>
      </c>
      <c r="C46" s="53">
        <f t="shared" ref="C46:H46" si="6">SUM(C13:C45)</f>
        <v>262507694</v>
      </c>
      <c r="D46" s="53">
        <f t="shared" si="6"/>
        <v>254515355</v>
      </c>
      <c r="E46" s="53">
        <f t="shared" si="6"/>
        <v>114079370</v>
      </c>
      <c r="F46" s="53">
        <f t="shared" si="6"/>
        <v>72654429.310000002</v>
      </c>
      <c r="G46" s="53">
        <f t="shared" si="6"/>
        <v>50119408.280000009</v>
      </c>
      <c r="H46" s="53">
        <f t="shared" si="6"/>
        <v>0</v>
      </c>
      <c r="I46" s="54">
        <f>IF(ISERROR(+#REF!/E46)=TRUE,0,++#REF!/E46)</f>
        <v>0</v>
      </c>
      <c r="J46" s="54">
        <f>IF(ISERROR(+G46/E46)=TRUE,0,++G46/E46)</f>
        <v>0.43933805279604898</v>
      </c>
      <c r="K46" s="54">
        <f>IF(ISERROR(+H46/E46)=TRUE,0,++H46/E46)</f>
        <v>0</v>
      </c>
      <c r="L46" s="55">
        <f>SUM(L13:L45)</f>
        <v>204395946.71999997</v>
      </c>
    </row>
    <row r="47" spans="2:12" x14ac:dyDescent="0.2">
      <c r="B47" s="11" t="s">
        <v>61</v>
      </c>
    </row>
    <row r="49" spans="2:11" s="20" customFormat="1" x14ac:dyDescent="0.25">
      <c r="K49" s="24"/>
    </row>
    <row r="50" spans="2:11" s="22" customFormat="1" x14ac:dyDescent="0.25">
      <c r="K50" s="23"/>
    </row>
    <row r="51" spans="2:11" s="22" customFormat="1" x14ac:dyDescent="0.25">
      <c r="C51" s="22">
        <v>1000000</v>
      </c>
      <c r="K51" s="23"/>
    </row>
    <row r="52" spans="2:11" s="22" customFormat="1" ht="30" x14ac:dyDescent="0.25">
      <c r="B52" s="30" t="s">
        <v>55</v>
      </c>
      <c r="C52" s="30" t="s">
        <v>3</v>
      </c>
      <c r="D52" s="30" t="s">
        <v>2</v>
      </c>
      <c r="E52" s="31" t="s">
        <v>18</v>
      </c>
      <c r="F52" s="31" t="s">
        <v>19</v>
      </c>
      <c r="G52" s="31" t="str">
        <f>MID(G11,1,25)</f>
        <v>DEVENGADO
AL MES DE JUNIO</v>
      </c>
      <c r="K52" s="23"/>
    </row>
    <row r="53" spans="2:11" s="22" customFormat="1" x14ac:dyDescent="0.25">
      <c r="B53" s="22" t="s">
        <v>56</v>
      </c>
      <c r="C53" s="39">
        <f>+C46/$C$51</f>
        <v>262.50769400000001</v>
      </c>
      <c r="D53" s="39">
        <f>+D46/$C$51</f>
        <v>254.515355</v>
      </c>
      <c r="E53" s="39">
        <f>+E46/$C$51</f>
        <v>114.07937</v>
      </c>
      <c r="F53" s="39">
        <f>+F46/$C$51</f>
        <v>72.654429309999998</v>
      </c>
      <c r="G53" s="39">
        <f>+G46/$C$51</f>
        <v>50.119408280000009</v>
      </c>
      <c r="K53" s="23"/>
    </row>
    <row r="54" spans="2:11" s="22" customFormat="1" x14ac:dyDescent="0.25">
      <c r="C54" s="39"/>
      <c r="D54" s="39"/>
      <c r="E54" s="39"/>
      <c r="F54" s="39"/>
      <c r="G54" s="39"/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C56" s="39"/>
      <c r="D56" s="39"/>
      <c r="E56" s="39"/>
      <c r="F56" s="39"/>
      <c r="G56" s="39"/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  <row r="61" spans="2:11" s="22" customFormat="1" x14ac:dyDescent="0.25">
      <c r="K61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59"/>
  <sheetViews>
    <sheetView showGridLines="0" zoomScale="145" zoomScaleNormal="145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5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60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12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59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6" t="s">
        <v>63</v>
      </c>
      <c r="C13" s="41">
        <v>329956725</v>
      </c>
      <c r="D13" s="41">
        <v>160476086</v>
      </c>
      <c r="E13" s="62">
        <v>142448437</v>
      </c>
      <c r="F13" s="62">
        <v>128879933.2</v>
      </c>
      <c r="G13" s="41">
        <v>122215378.93999998</v>
      </c>
      <c r="H13" s="8"/>
      <c r="I13" s="12">
        <f>IF(ISERROR(+#REF!/E13)=TRUE,0,++#REF!/E13)</f>
        <v>0</v>
      </c>
      <c r="J13" s="12">
        <f>IF(ISERROR(+G13/E13)=TRUE,0,++G13/E13)</f>
        <v>0.85796223190571042</v>
      </c>
      <c r="K13" s="12">
        <f>IF(ISERROR(+H13/E13)=TRUE,0,++H13/E13)</f>
        <v>0</v>
      </c>
      <c r="L13" s="14">
        <f>+D13-G13</f>
        <v>38260707.060000017</v>
      </c>
    </row>
    <row r="14" spans="1:13" ht="20.100000000000001" customHeight="1" x14ac:dyDescent="0.25">
      <c r="B14" s="25" t="s">
        <v>64</v>
      </c>
      <c r="C14" s="42">
        <v>320000</v>
      </c>
      <c r="D14" s="42">
        <v>2627657</v>
      </c>
      <c r="E14" s="63">
        <v>2627657</v>
      </c>
      <c r="F14" s="63">
        <v>2448957</v>
      </c>
      <c r="G14" s="42">
        <v>459680</v>
      </c>
      <c r="H14" s="26"/>
      <c r="I14" s="27"/>
      <c r="J14" s="27">
        <f t="shared" ref="J14:J44" si="0">IF(ISERROR(+G14/E14)=TRUE,0,++G14/E14)</f>
        <v>0.17493911876626211</v>
      </c>
      <c r="K14" s="27">
        <f t="shared" ref="K14:K44" si="1">IF(ISERROR(+H14/E14)=TRUE,0,++H14/E14)</f>
        <v>0</v>
      </c>
      <c r="L14" s="28">
        <f t="shared" ref="L14:L44" si="2">+D14-G14</f>
        <v>2167977</v>
      </c>
    </row>
    <row r="15" spans="1:13" ht="20.100000000000001" customHeight="1" x14ac:dyDescent="0.25">
      <c r="B15" s="25" t="s">
        <v>65</v>
      </c>
      <c r="C15" s="42">
        <v>0</v>
      </c>
      <c r="D15" s="42">
        <v>1673280</v>
      </c>
      <c r="E15" s="63">
        <v>1673280</v>
      </c>
      <c r="F15" s="63">
        <v>1673280</v>
      </c>
      <c r="G15" s="42">
        <v>1000190.4</v>
      </c>
      <c r="H15" s="26"/>
      <c r="I15" s="27"/>
      <c r="J15" s="27">
        <f t="shared" si="0"/>
        <v>0.59774239816408492</v>
      </c>
      <c r="K15" s="27">
        <f t="shared" si="1"/>
        <v>0</v>
      </c>
      <c r="L15" s="28">
        <f t="shared" si="2"/>
        <v>673089.6</v>
      </c>
    </row>
    <row r="16" spans="1:13" ht="20.100000000000001" customHeight="1" x14ac:dyDescent="0.25">
      <c r="B16" s="25" t="s">
        <v>67</v>
      </c>
      <c r="C16" s="42">
        <v>1600000</v>
      </c>
      <c r="D16" s="42">
        <v>1094429</v>
      </c>
      <c r="E16" s="63">
        <v>1094429</v>
      </c>
      <c r="F16" s="63">
        <v>655760</v>
      </c>
      <c r="G16" s="42">
        <v>584457.12</v>
      </c>
      <c r="H16" s="26"/>
      <c r="I16" s="27"/>
      <c r="J16" s="27">
        <f t="shared" si="0"/>
        <v>0.53402927005771961</v>
      </c>
      <c r="K16" s="27">
        <f t="shared" si="1"/>
        <v>0</v>
      </c>
      <c r="L16" s="28">
        <f t="shared" si="2"/>
        <v>509971.88</v>
      </c>
    </row>
    <row r="17" spans="2:12" ht="20.100000000000001" customHeight="1" x14ac:dyDescent="0.25">
      <c r="B17" s="25" t="s">
        <v>68</v>
      </c>
      <c r="C17" s="42">
        <v>961745</v>
      </c>
      <c r="D17" s="42">
        <v>3542900</v>
      </c>
      <c r="E17" s="63">
        <v>3250984</v>
      </c>
      <c r="F17" s="63">
        <v>3192042.24</v>
      </c>
      <c r="G17" s="42">
        <v>2533453.64</v>
      </c>
      <c r="H17" s="26"/>
      <c r="I17" s="27"/>
      <c r="J17" s="27">
        <f t="shared" si="0"/>
        <v>0.77928825241834476</v>
      </c>
      <c r="K17" s="27">
        <f t="shared" si="1"/>
        <v>0</v>
      </c>
      <c r="L17" s="28">
        <f t="shared" si="2"/>
        <v>1009446.3599999999</v>
      </c>
    </row>
    <row r="18" spans="2:12" ht="20.100000000000001" customHeight="1" x14ac:dyDescent="0.25">
      <c r="B18" s="25" t="s">
        <v>69</v>
      </c>
      <c r="C18" s="42">
        <v>0</v>
      </c>
      <c r="D18" s="42">
        <v>4107285</v>
      </c>
      <c r="E18" s="63">
        <v>4107285</v>
      </c>
      <c r="F18" s="63">
        <v>4107285</v>
      </c>
      <c r="G18" s="42">
        <v>3716845</v>
      </c>
      <c r="H18" s="26"/>
      <c r="I18" s="27"/>
      <c r="J18" s="27">
        <f t="shared" si="0"/>
        <v>0.90493963774123298</v>
      </c>
      <c r="K18" s="27">
        <f t="shared" si="1"/>
        <v>0</v>
      </c>
      <c r="L18" s="28">
        <f t="shared" si="2"/>
        <v>390440</v>
      </c>
    </row>
    <row r="19" spans="2:12" ht="20.100000000000001" customHeight="1" x14ac:dyDescent="0.25">
      <c r="B19" s="25" t="s">
        <v>70</v>
      </c>
      <c r="C19" s="42">
        <v>0</v>
      </c>
      <c r="D19" s="42">
        <v>5502959</v>
      </c>
      <c r="E19" s="63">
        <v>5502959</v>
      </c>
      <c r="F19" s="63">
        <v>4506480</v>
      </c>
      <c r="G19" s="42">
        <v>4506480</v>
      </c>
      <c r="H19" s="26"/>
      <c r="I19" s="27"/>
      <c r="J19" s="27">
        <f t="shared" si="0"/>
        <v>0.81891942135131301</v>
      </c>
      <c r="K19" s="27">
        <f t="shared" si="1"/>
        <v>0</v>
      </c>
      <c r="L19" s="28">
        <f t="shared" si="2"/>
        <v>996479</v>
      </c>
    </row>
    <row r="20" spans="2:12" ht="20.100000000000001" customHeight="1" x14ac:dyDescent="0.25">
      <c r="B20" s="25" t="s">
        <v>71</v>
      </c>
      <c r="C20" s="42">
        <v>0</v>
      </c>
      <c r="D20" s="42">
        <v>887040</v>
      </c>
      <c r="E20" s="63">
        <v>887040</v>
      </c>
      <c r="F20" s="63">
        <v>884880</v>
      </c>
      <c r="G20" s="42">
        <v>791654.40000000002</v>
      </c>
      <c r="H20" s="26"/>
      <c r="I20" s="27"/>
      <c r="J20" s="27">
        <f t="shared" si="0"/>
        <v>0.89246753246753252</v>
      </c>
      <c r="K20" s="27">
        <f t="shared" si="1"/>
        <v>0</v>
      </c>
      <c r="L20" s="28">
        <f t="shared" si="2"/>
        <v>95385.599999999977</v>
      </c>
    </row>
    <row r="21" spans="2:12" ht="20.100000000000001" customHeight="1" x14ac:dyDescent="0.25">
      <c r="B21" s="25" t="s">
        <v>72</v>
      </c>
      <c r="C21" s="42">
        <v>0</v>
      </c>
      <c r="D21" s="42">
        <v>2687040</v>
      </c>
      <c r="E21" s="63">
        <v>2687040</v>
      </c>
      <c r="F21" s="63">
        <v>2657520</v>
      </c>
      <c r="G21" s="42">
        <v>2656800</v>
      </c>
      <c r="H21" s="26"/>
      <c r="I21" s="27"/>
      <c r="J21" s="27">
        <f t="shared" si="0"/>
        <v>0.9887459807073955</v>
      </c>
      <c r="K21" s="27">
        <f t="shared" si="1"/>
        <v>0</v>
      </c>
      <c r="L21" s="28">
        <f t="shared" si="2"/>
        <v>30240</v>
      </c>
    </row>
    <row r="22" spans="2:12" ht="20.100000000000001" customHeight="1" x14ac:dyDescent="0.25">
      <c r="B22" s="25" t="s">
        <v>73</v>
      </c>
      <c r="C22" s="42">
        <v>0</v>
      </c>
      <c r="D22" s="42">
        <v>6773128</v>
      </c>
      <c r="E22" s="63">
        <v>6773128</v>
      </c>
      <c r="F22" s="63">
        <v>6773128</v>
      </c>
      <c r="G22" s="42">
        <v>5397494.4000000004</v>
      </c>
      <c r="H22" s="26"/>
      <c r="I22" s="27"/>
      <c r="J22" s="27">
        <f t="shared" si="0"/>
        <v>0.79689833116988196</v>
      </c>
      <c r="K22" s="27">
        <f t="shared" si="1"/>
        <v>0</v>
      </c>
      <c r="L22" s="28">
        <f t="shared" si="2"/>
        <v>1375633.5999999996</v>
      </c>
    </row>
    <row r="23" spans="2:12" ht="20.100000000000001" customHeight="1" x14ac:dyDescent="0.25">
      <c r="B23" s="25" t="s">
        <v>74</v>
      </c>
      <c r="C23" s="42">
        <v>0</v>
      </c>
      <c r="D23" s="42">
        <v>5139550</v>
      </c>
      <c r="E23" s="63">
        <v>5139550</v>
      </c>
      <c r="F23" s="63">
        <v>4909004</v>
      </c>
      <c r="G23" s="42">
        <v>4221360</v>
      </c>
      <c r="H23" s="26"/>
      <c r="I23" s="27"/>
      <c r="J23" s="27">
        <f t="shared" si="0"/>
        <v>0.82134817250537495</v>
      </c>
      <c r="K23" s="27">
        <f t="shared" si="1"/>
        <v>0</v>
      </c>
      <c r="L23" s="28">
        <f t="shared" si="2"/>
        <v>918190</v>
      </c>
    </row>
    <row r="24" spans="2:12" ht="20.100000000000001" customHeight="1" x14ac:dyDescent="0.25">
      <c r="B24" s="25" t="s">
        <v>75</v>
      </c>
      <c r="C24" s="42">
        <v>0</v>
      </c>
      <c r="D24" s="42">
        <v>6790319</v>
      </c>
      <c r="E24" s="63">
        <v>6790319</v>
      </c>
      <c r="F24" s="63">
        <v>6772034</v>
      </c>
      <c r="G24" s="42">
        <v>5683954.9400000004</v>
      </c>
      <c r="H24" s="26"/>
      <c r="I24" s="27"/>
      <c r="J24" s="27">
        <f t="shared" si="0"/>
        <v>0.83706743968876873</v>
      </c>
      <c r="K24" s="27">
        <f t="shared" si="1"/>
        <v>0</v>
      </c>
      <c r="L24" s="28">
        <f t="shared" si="2"/>
        <v>1106364.0599999996</v>
      </c>
    </row>
    <row r="25" spans="2:12" ht="20.100000000000001" customHeight="1" x14ac:dyDescent="0.25">
      <c r="B25" s="25" t="s">
        <v>76</v>
      </c>
      <c r="C25" s="42">
        <v>3726374</v>
      </c>
      <c r="D25" s="42">
        <v>9392142</v>
      </c>
      <c r="E25" s="63">
        <v>9392142</v>
      </c>
      <c r="F25" s="63">
        <v>5913111</v>
      </c>
      <c r="G25" s="42">
        <v>4393635.8</v>
      </c>
      <c r="H25" s="26"/>
      <c r="I25" s="27"/>
      <c r="J25" s="27">
        <f t="shared" si="0"/>
        <v>0.46779912399109808</v>
      </c>
      <c r="K25" s="27">
        <f t="shared" si="1"/>
        <v>0</v>
      </c>
      <c r="L25" s="28">
        <f t="shared" si="2"/>
        <v>4998506.2</v>
      </c>
    </row>
    <row r="26" spans="2:12" ht="20.100000000000001" customHeight="1" x14ac:dyDescent="0.25">
      <c r="B26" s="25" t="s">
        <v>77</v>
      </c>
      <c r="C26" s="42">
        <v>50000</v>
      </c>
      <c r="D26" s="42">
        <v>2455925</v>
      </c>
      <c r="E26" s="63">
        <v>2455925</v>
      </c>
      <c r="F26" s="63">
        <v>2455913.5499999998</v>
      </c>
      <c r="G26" s="42">
        <v>1907280</v>
      </c>
      <c r="H26" s="26"/>
      <c r="I26" s="27"/>
      <c r="J26" s="27">
        <f t="shared" si="0"/>
        <v>0.77660352005863376</v>
      </c>
      <c r="K26" s="27">
        <f t="shared" si="1"/>
        <v>0</v>
      </c>
      <c r="L26" s="28">
        <f t="shared" si="2"/>
        <v>548645</v>
      </c>
    </row>
    <row r="27" spans="2:12" ht="20.100000000000001" customHeight="1" x14ac:dyDescent="0.25">
      <c r="B27" s="25" t="s">
        <v>78</v>
      </c>
      <c r="C27" s="42">
        <v>0</v>
      </c>
      <c r="D27" s="42">
        <v>2011365</v>
      </c>
      <c r="E27" s="63">
        <v>2011365</v>
      </c>
      <c r="F27" s="63">
        <v>2011365</v>
      </c>
      <c r="G27" s="42">
        <v>1514160</v>
      </c>
      <c r="H27" s="26"/>
      <c r="I27" s="27"/>
      <c r="J27" s="27">
        <f t="shared" si="0"/>
        <v>0.75280220149003285</v>
      </c>
      <c r="K27" s="27">
        <f t="shared" si="1"/>
        <v>0</v>
      </c>
      <c r="L27" s="28">
        <f t="shared" si="2"/>
        <v>497205</v>
      </c>
    </row>
    <row r="28" spans="2:12" ht="20.100000000000001" customHeight="1" x14ac:dyDescent="0.25">
      <c r="B28" s="25" t="s">
        <v>79</v>
      </c>
      <c r="C28" s="42">
        <v>0</v>
      </c>
      <c r="D28" s="42">
        <v>1278769</v>
      </c>
      <c r="E28" s="63">
        <v>1278769</v>
      </c>
      <c r="F28" s="63">
        <v>1278769</v>
      </c>
      <c r="G28" s="42">
        <v>1069920</v>
      </c>
      <c r="H28" s="26"/>
      <c r="I28" s="27"/>
      <c r="J28" s="27">
        <f t="shared" si="0"/>
        <v>0.8366796505076366</v>
      </c>
      <c r="K28" s="27">
        <f t="shared" si="1"/>
        <v>0</v>
      </c>
      <c r="L28" s="28">
        <f t="shared" si="2"/>
        <v>208849</v>
      </c>
    </row>
    <row r="29" spans="2:12" ht="20.100000000000001" customHeight="1" x14ac:dyDescent="0.25">
      <c r="B29" s="25" t="s">
        <v>80</v>
      </c>
      <c r="C29" s="42">
        <v>0</v>
      </c>
      <c r="D29" s="42">
        <v>1226880</v>
      </c>
      <c r="E29" s="63">
        <v>1226880</v>
      </c>
      <c r="F29" s="63">
        <v>1218960</v>
      </c>
      <c r="G29" s="42">
        <v>1218960</v>
      </c>
      <c r="H29" s="26"/>
      <c r="I29" s="27"/>
      <c r="J29" s="27">
        <f t="shared" si="0"/>
        <v>0.99354460093896713</v>
      </c>
      <c r="K29" s="27">
        <f t="shared" si="1"/>
        <v>0</v>
      </c>
      <c r="L29" s="28">
        <f t="shared" si="2"/>
        <v>7920</v>
      </c>
    </row>
    <row r="30" spans="2:12" ht="20.100000000000001" customHeight="1" x14ac:dyDescent="0.25">
      <c r="B30" s="25" t="s">
        <v>81</v>
      </c>
      <c r="C30" s="42">
        <v>0</v>
      </c>
      <c r="D30" s="42">
        <v>2734245</v>
      </c>
      <c r="E30" s="63">
        <v>2734245</v>
      </c>
      <c r="F30" s="63">
        <v>2734245</v>
      </c>
      <c r="G30" s="42">
        <v>2129594.4</v>
      </c>
      <c r="H30" s="26"/>
      <c r="I30" s="27"/>
      <c r="J30" s="27">
        <f t="shared" si="0"/>
        <v>0.77886012409275684</v>
      </c>
      <c r="K30" s="27">
        <f t="shared" si="1"/>
        <v>0</v>
      </c>
      <c r="L30" s="28">
        <f t="shared" si="2"/>
        <v>604650.60000000009</v>
      </c>
    </row>
    <row r="31" spans="2:12" ht="20.100000000000001" customHeight="1" x14ac:dyDescent="0.25">
      <c r="B31" s="25" t="s">
        <v>82</v>
      </c>
      <c r="C31" s="42">
        <v>0</v>
      </c>
      <c r="D31" s="42">
        <v>1829205</v>
      </c>
      <c r="E31" s="63">
        <v>1829205</v>
      </c>
      <c r="F31" s="63">
        <v>1332000</v>
      </c>
      <c r="G31" s="42">
        <v>1249200</v>
      </c>
      <c r="H31" s="26"/>
      <c r="I31" s="27"/>
      <c r="J31" s="27">
        <f t="shared" si="0"/>
        <v>0.68291962901916403</v>
      </c>
      <c r="K31" s="27">
        <f t="shared" si="1"/>
        <v>0</v>
      </c>
      <c r="L31" s="28">
        <f t="shared" si="2"/>
        <v>580005</v>
      </c>
    </row>
    <row r="32" spans="2:12" ht="20.100000000000001" customHeight="1" x14ac:dyDescent="0.25">
      <c r="B32" s="25" t="s">
        <v>83</v>
      </c>
      <c r="C32" s="42">
        <v>120000</v>
      </c>
      <c r="D32" s="42">
        <v>937875</v>
      </c>
      <c r="E32" s="63">
        <v>937875</v>
      </c>
      <c r="F32" s="63">
        <v>937874</v>
      </c>
      <c r="G32" s="42">
        <v>715179.22</v>
      </c>
      <c r="H32" s="26"/>
      <c r="I32" s="27"/>
      <c r="J32" s="27">
        <f t="shared" si="0"/>
        <v>0.76255281354125015</v>
      </c>
      <c r="K32" s="27">
        <f t="shared" si="1"/>
        <v>0</v>
      </c>
      <c r="L32" s="28">
        <f t="shared" si="2"/>
        <v>222695.78000000003</v>
      </c>
    </row>
    <row r="33" spans="2:12" ht="20.100000000000001" customHeight="1" x14ac:dyDescent="0.25">
      <c r="B33" s="25" t="s">
        <v>84</v>
      </c>
      <c r="C33" s="42">
        <v>301000</v>
      </c>
      <c r="D33" s="42">
        <v>2053480</v>
      </c>
      <c r="E33" s="63">
        <v>2053480</v>
      </c>
      <c r="F33" s="63">
        <v>2052465</v>
      </c>
      <c r="G33" s="42">
        <v>2052465</v>
      </c>
      <c r="H33" s="26"/>
      <c r="I33" s="27"/>
      <c r="J33" s="27">
        <f t="shared" ref="J33:J38" si="3">IF(ISERROR(+G33/E33)=TRUE,0,++G33/E33)</f>
        <v>0.99950571712410152</v>
      </c>
      <c r="K33" s="27">
        <f t="shared" ref="K33:K38" si="4">IF(ISERROR(+H33/E33)=TRUE,0,++H33/E33)</f>
        <v>0</v>
      </c>
      <c r="L33" s="28">
        <f t="shared" ref="L33:L38" si="5">+D33-G33</f>
        <v>1015</v>
      </c>
    </row>
    <row r="34" spans="2:12" ht="20.100000000000001" customHeight="1" x14ac:dyDescent="0.25">
      <c r="B34" s="25" t="s">
        <v>85</v>
      </c>
      <c r="C34" s="42">
        <v>0</v>
      </c>
      <c r="D34" s="42">
        <v>1424880</v>
      </c>
      <c r="E34" s="63">
        <v>1424880</v>
      </c>
      <c r="F34" s="63">
        <v>1105200</v>
      </c>
      <c r="G34" s="42">
        <v>1103758.8</v>
      </c>
      <c r="H34" s="26"/>
      <c r="I34" s="27"/>
      <c r="J34" s="27">
        <f t="shared" si="3"/>
        <v>0.77463281118409977</v>
      </c>
      <c r="K34" s="27">
        <f t="shared" si="4"/>
        <v>0</v>
      </c>
      <c r="L34" s="28">
        <f t="shared" si="5"/>
        <v>321121.19999999995</v>
      </c>
    </row>
    <row r="35" spans="2:12" ht="20.100000000000001" customHeight="1" x14ac:dyDescent="0.25">
      <c r="B35" s="25" t="s">
        <v>86</v>
      </c>
      <c r="C35" s="42">
        <v>650000000</v>
      </c>
      <c r="D35" s="42">
        <v>1850225554</v>
      </c>
      <c r="E35" s="63">
        <v>1698399941</v>
      </c>
      <c r="F35" s="63">
        <v>1590756026.96</v>
      </c>
      <c r="G35" s="42">
        <v>1368290967.6900001</v>
      </c>
      <c r="H35" s="26"/>
      <c r="I35" s="27"/>
      <c r="J35" s="27">
        <f t="shared" si="3"/>
        <v>0.80563531277819334</v>
      </c>
      <c r="K35" s="27">
        <f t="shared" si="4"/>
        <v>0</v>
      </c>
      <c r="L35" s="28">
        <f t="shared" si="5"/>
        <v>481934586.30999994</v>
      </c>
    </row>
    <row r="36" spans="2:12" ht="20.100000000000001" customHeight="1" x14ac:dyDescent="0.25">
      <c r="B36" s="25" t="s">
        <v>87</v>
      </c>
      <c r="C36" s="42">
        <v>414965705</v>
      </c>
      <c r="D36" s="42">
        <v>640625488</v>
      </c>
      <c r="E36" s="63">
        <v>361749138</v>
      </c>
      <c r="F36" s="63">
        <v>134522201.02000004</v>
      </c>
      <c r="G36" s="42">
        <v>91280241.250000045</v>
      </c>
      <c r="H36" s="26"/>
      <c r="I36" s="27"/>
      <c r="J36" s="27">
        <f t="shared" si="3"/>
        <v>0.25233022462654781</v>
      </c>
      <c r="K36" s="27">
        <f t="shared" si="4"/>
        <v>0</v>
      </c>
      <c r="L36" s="28">
        <f t="shared" si="5"/>
        <v>549345246.75</v>
      </c>
    </row>
    <row r="37" spans="2:12" ht="20.100000000000001" customHeight="1" x14ac:dyDescent="0.25">
      <c r="B37" s="25" t="s">
        <v>88</v>
      </c>
      <c r="C37" s="42">
        <v>0</v>
      </c>
      <c r="D37" s="42">
        <v>1774755</v>
      </c>
      <c r="E37" s="63">
        <v>1774755</v>
      </c>
      <c r="F37" s="63">
        <v>1465920</v>
      </c>
      <c r="G37" s="42">
        <v>1460880</v>
      </c>
      <c r="H37" s="26"/>
      <c r="I37" s="27"/>
      <c r="J37" s="27">
        <f t="shared" si="3"/>
        <v>0.82314460305788684</v>
      </c>
      <c r="K37" s="27">
        <f t="shared" si="4"/>
        <v>0</v>
      </c>
      <c r="L37" s="28">
        <f t="shared" si="5"/>
        <v>313875</v>
      </c>
    </row>
    <row r="38" spans="2:12" ht="20.100000000000001" customHeight="1" x14ac:dyDescent="0.25">
      <c r="B38" s="25" t="s">
        <v>89</v>
      </c>
      <c r="C38" s="42">
        <v>245110</v>
      </c>
      <c r="D38" s="42">
        <v>871510</v>
      </c>
      <c r="E38" s="63">
        <v>871510</v>
      </c>
      <c r="F38" s="63">
        <v>664835.67999999993</v>
      </c>
      <c r="G38" s="42">
        <v>664835.67999999993</v>
      </c>
      <c r="H38" s="26"/>
      <c r="I38" s="27"/>
      <c r="J38" s="27">
        <f t="shared" si="3"/>
        <v>0.7628549070004933</v>
      </c>
      <c r="K38" s="27">
        <f t="shared" si="4"/>
        <v>0</v>
      </c>
      <c r="L38" s="28">
        <f t="shared" si="5"/>
        <v>206674.32000000007</v>
      </c>
    </row>
    <row r="39" spans="2:12" ht="20.100000000000001" customHeight="1" x14ac:dyDescent="0.25">
      <c r="B39" s="25" t="s">
        <v>90</v>
      </c>
      <c r="C39" s="42">
        <v>0</v>
      </c>
      <c r="D39" s="42">
        <v>2437288</v>
      </c>
      <c r="E39" s="63">
        <v>2437288</v>
      </c>
      <c r="F39" s="63">
        <v>2437288</v>
      </c>
      <c r="G39" s="42">
        <v>1058169.6000000001</v>
      </c>
      <c r="H39" s="26"/>
      <c r="I39" s="27"/>
      <c r="J39" s="27">
        <f t="shared" si="0"/>
        <v>0.43415862220632118</v>
      </c>
      <c r="K39" s="27">
        <f t="shared" si="1"/>
        <v>0</v>
      </c>
      <c r="L39" s="28">
        <f t="shared" si="2"/>
        <v>1379118.4</v>
      </c>
    </row>
    <row r="40" spans="2:12" ht="20.100000000000001" customHeight="1" x14ac:dyDescent="0.25">
      <c r="B40" s="25" t="s">
        <v>91</v>
      </c>
      <c r="C40" s="42">
        <v>720035</v>
      </c>
      <c r="D40" s="42">
        <v>6343240</v>
      </c>
      <c r="E40" s="63">
        <v>6236430</v>
      </c>
      <c r="F40" s="63">
        <v>5722732.04</v>
      </c>
      <c r="G40" s="42">
        <v>2448431.1100000003</v>
      </c>
      <c r="H40" s="26"/>
      <c r="I40" s="27"/>
      <c r="J40" s="13">
        <f t="shared" si="0"/>
        <v>0.39260139374610159</v>
      </c>
      <c r="K40" s="13">
        <f t="shared" si="1"/>
        <v>0</v>
      </c>
      <c r="L40" s="15">
        <f t="shared" si="2"/>
        <v>3894808.8899999997</v>
      </c>
    </row>
    <row r="41" spans="2:12" ht="20.100000000000001" customHeight="1" x14ac:dyDescent="0.25">
      <c r="B41" s="25" t="s">
        <v>92</v>
      </c>
      <c r="C41" s="42">
        <v>4453834</v>
      </c>
      <c r="D41" s="42">
        <v>13511949</v>
      </c>
      <c r="E41" s="63">
        <v>13511949</v>
      </c>
      <c r="F41" s="63">
        <v>9872630.4100000001</v>
      </c>
      <c r="G41" s="42">
        <v>7578051.8100000005</v>
      </c>
      <c r="H41" s="26"/>
      <c r="I41" s="27"/>
      <c r="J41" s="13">
        <f t="shared" si="0"/>
        <v>0.5608407647186946</v>
      </c>
      <c r="K41" s="13">
        <f t="shared" si="1"/>
        <v>0</v>
      </c>
      <c r="L41" s="15">
        <f t="shared" si="2"/>
        <v>5933897.1899999995</v>
      </c>
    </row>
    <row r="42" spans="2:12" ht="20.100000000000001" customHeight="1" x14ac:dyDescent="0.25">
      <c r="B42" s="25" t="s">
        <v>93</v>
      </c>
      <c r="C42" s="42">
        <v>4797830</v>
      </c>
      <c r="D42" s="42">
        <v>14055069</v>
      </c>
      <c r="E42" s="63">
        <v>13327925</v>
      </c>
      <c r="F42" s="63">
        <v>9678152.7800000012</v>
      </c>
      <c r="G42" s="42">
        <v>7158930.2000000002</v>
      </c>
      <c r="H42" s="26"/>
      <c r="I42" s="27"/>
      <c r="J42" s="13">
        <f t="shared" si="0"/>
        <v>0.53713764145581555</v>
      </c>
      <c r="K42" s="13">
        <f t="shared" si="1"/>
        <v>0</v>
      </c>
      <c r="L42" s="15">
        <f t="shared" si="2"/>
        <v>6896138.7999999998</v>
      </c>
    </row>
    <row r="43" spans="2:12" ht="20.100000000000001" customHeight="1" x14ac:dyDescent="0.25">
      <c r="B43" s="7" t="s">
        <v>94</v>
      </c>
      <c r="C43" s="43">
        <v>0</v>
      </c>
      <c r="D43" s="42">
        <v>6103182</v>
      </c>
      <c r="E43" s="63">
        <v>6103182</v>
      </c>
      <c r="F43" s="64">
        <v>6103182</v>
      </c>
      <c r="G43" s="43">
        <v>3544614.0900000003</v>
      </c>
      <c r="H43" s="9"/>
      <c r="I43" s="13"/>
      <c r="J43" s="13">
        <f t="shared" si="0"/>
        <v>0.58078131866295324</v>
      </c>
      <c r="K43" s="13">
        <f t="shared" si="1"/>
        <v>0</v>
      </c>
      <c r="L43" s="15">
        <f t="shared" si="2"/>
        <v>2558567.9099999997</v>
      </c>
    </row>
    <row r="44" spans="2:12" ht="20.100000000000001" customHeight="1" x14ac:dyDescent="0.25">
      <c r="B44" s="7" t="s">
        <v>95</v>
      </c>
      <c r="C44" s="43">
        <v>0</v>
      </c>
      <c r="D44" s="43">
        <v>2813172</v>
      </c>
      <c r="E44" s="64">
        <v>2813172</v>
      </c>
      <c r="F44" s="64">
        <v>1538520</v>
      </c>
      <c r="G44" s="43">
        <v>1524129.97</v>
      </c>
      <c r="H44" s="9"/>
      <c r="I44" s="13">
        <f>IF(ISERROR(+#REF!/E44)=TRUE,0,++#REF!/E44)</f>
        <v>0</v>
      </c>
      <c r="J44" s="13">
        <f t="shared" si="0"/>
        <v>0.54178342810180113</v>
      </c>
      <c r="K44" s="13">
        <f t="shared" si="1"/>
        <v>0</v>
      </c>
      <c r="L44" s="15">
        <f t="shared" si="2"/>
        <v>1289042.03</v>
      </c>
    </row>
    <row r="45" spans="2:12" ht="23.25" customHeight="1" x14ac:dyDescent="0.25">
      <c r="B45" s="52" t="s">
        <v>4</v>
      </c>
      <c r="C45" s="65">
        <f t="shared" ref="C45:H45" si="6">SUM(C13:C44)</f>
        <v>1412218358</v>
      </c>
      <c r="D45" s="65">
        <f t="shared" si="6"/>
        <v>2765407646</v>
      </c>
      <c r="E45" s="65">
        <f t="shared" si="6"/>
        <v>2315552164</v>
      </c>
      <c r="F45" s="65">
        <f t="shared" si="6"/>
        <v>1951261694.8800001</v>
      </c>
      <c r="G45" s="65">
        <f t="shared" si="6"/>
        <v>1656131153.4599998</v>
      </c>
      <c r="H45" s="53">
        <f t="shared" si="6"/>
        <v>0</v>
      </c>
      <c r="I45" s="54">
        <f>IF(ISERROR(+#REF!/E45)=TRUE,0,++#REF!/E45)</f>
        <v>0</v>
      </c>
      <c r="J45" s="54">
        <f>IF(ISERROR(+G45/E45)=TRUE,0,++G45/E45)</f>
        <v>0.71522083553458649</v>
      </c>
      <c r="K45" s="54">
        <f>IF(ISERROR(+H45/E45)=TRUE,0,++H45/E45)</f>
        <v>0</v>
      </c>
      <c r="L45" s="55">
        <f>SUM(L13:L44)</f>
        <v>1109276492.5400002</v>
      </c>
    </row>
    <row r="46" spans="2:12" x14ac:dyDescent="0.2">
      <c r="B46" s="11" t="s">
        <v>61</v>
      </c>
    </row>
    <row r="47" spans="2:12" s="20" customFormat="1" x14ac:dyDescent="0.25">
      <c r="K47" s="24"/>
    </row>
    <row r="48" spans="2:12" s="20" customFormat="1" x14ac:dyDescent="0.25">
      <c r="K48" s="24"/>
    </row>
    <row r="49" spans="2:11" s="22" customFormat="1" x14ac:dyDescent="0.25">
      <c r="K49" s="23"/>
    </row>
    <row r="50" spans="2:11" s="22" customFormat="1" x14ac:dyDescent="0.25">
      <c r="B50" s="22">
        <v>1000000</v>
      </c>
      <c r="K50" s="23"/>
    </row>
    <row r="51" spans="2:11" s="22" customFormat="1" ht="30" x14ac:dyDescent="0.25">
      <c r="B51" s="30" t="s">
        <v>55</v>
      </c>
      <c r="C51" s="30" t="s">
        <v>3</v>
      </c>
      <c r="D51" s="30" t="s">
        <v>2</v>
      </c>
      <c r="E51" s="31" t="s">
        <v>18</v>
      </c>
      <c r="F51" s="31" t="s">
        <v>57</v>
      </c>
      <c r="G51" s="31" t="str">
        <f>MID(G11,1,25)</f>
        <v>DEVENGADO
AL MES DE JUNIO</v>
      </c>
      <c r="K51" s="23"/>
    </row>
    <row r="52" spans="2:11" s="22" customFormat="1" x14ac:dyDescent="0.25">
      <c r="B52" s="22" t="s">
        <v>56</v>
      </c>
      <c r="C52" s="39">
        <f>+C45/$B$50</f>
        <v>1412.2183580000001</v>
      </c>
      <c r="D52" s="39">
        <f t="shared" ref="D52:G52" si="7">+D45/$B$50</f>
        <v>2765.4076460000001</v>
      </c>
      <c r="E52" s="39">
        <f t="shared" si="7"/>
        <v>2315.5521640000002</v>
      </c>
      <c r="F52" s="39">
        <f t="shared" si="7"/>
        <v>1951.2616948800001</v>
      </c>
      <c r="G52" s="39">
        <f t="shared" si="7"/>
        <v>1656.1311534599997</v>
      </c>
      <c r="K52" s="23"/>
    </row>
    <row r="53" spans="2:11" s="22" customFormat="1" x14ac:dyDescent="0.25">
      <c r="C53" s="39"/>
      <c r="D53" s="39"/>
      <c r="E53" s="39"/>
      <c r="F53" s="39"/>
      <c r="G53" s="39"/>
      <c r="K53" s="23"/>
    </row>
    <row r="54" spans="2:11" s="22" customFormat="1" x14ac:dyDescent="0.25">
      <c r="C54" s="39"/>
      <c r="D54" s="39"/>
      <c r="E54" s="39"/>
      <c r="F54" s="39"/>
      <c r="G54" s="39"/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0"/>
  <sheetViews>
    <sheetView showGridLines="0" zoomScale="130" zoomScaleNormal="13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74.7109375" style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60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7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59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17" t="s">
        <v>63</v>
      </c>
      <c r="C13" s="44">
        <v>4789204</v>
      </c>
      <c r="D13" s="44">
        <v>7629204</v>
      </c>
      <c r="E13" s="60">
        <v>2316371</v>
      </c>
      <c r="F13" s="60">
        <v>198400</v>
      </c>
      <c r="G13" s="41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7629204</v>
      </c>
    </row>
    <row r="14" spans="1:13" ht="20.100000000000001" customHeight="1" x14ac:dyDescent="0.25">
      <c r="B14" s="29" t="s">
        <v>64</v>
      </c>
      <c r="C14" s="45">
        <v>1829510</v>
      </c>
      <c r="D14" s="45">
        <v>5198079</v>
      </c>
      <c r="E14" s="61">
        <v>5101333</v>
      </c>
      <c r="F14" s="61">
        <v>2670641.44</v>
      </c>
      <c r="G14" s="42">
        <v>1650069.8299999998</v>
      </c>
      <c r="H14" s="26"/>
      <c r="I14" s="27"/>
      <c r="J14" s="27">
        <f t="shared" ref="J14:J45" si="0">IF(ISERROR(+G14/E14)=TRUE,0,++G14/E14)</f>
        <v>0.32345856073304757</v>
      </c>
      <c r="K14" s="27">
        <f t="shared" ref="K14:K45" si="1">IF(ISERROR(+H14/E14)=TRUE,0,++H14/E14)</f>
        <v>0</v>
      </c>
      <c r="L14" s="28">
        <f t="shared" ref="L14:L45" si="2">+D14-G14</f>
        <v>3548009.17</v>
      </c>
    </row>
    <row r="15" spans="1:13" ht="20.100000000000001" customHeight="1" x14ac:dyDescent="0.25">
      <c r="B15" s="29" t="s">
        <v>65</v>
      </c>
      <c r="C15" s="45">
        <v>629515</v>
      </c>
      <c r="D15" s="45">
        <v>8610620</v>
      </c>
      <c r="E15" s="61">
        <v>8472773</v>
      </c>
      <c r="F15" s="61">
        <v>4891720.88</v>
      </c>
      <c r="G15" s="42">
        <v>3533099.15</v>
      </c>
      <c r="H15" s="26"/>
      <c r="I15" s="27"/>
      <c r="J15" s="27">
        <f t="shared" si="0"/>
        <v>0.41699443027684086</v>
      </c>
      <c r="K15" s="27">
        <f t="shared" si="1"/>
        <v>0</v>
      </c>
      <c r="L15" s="28">
        <f t="shared" si="2"/>
        <v>5077520.8499999996</v>
      </c>
    </row>
    <row r="16" spans="1:13" ht="20.100000000000001" customHeight="1" x14ac:dyDescent="0.25">
      <c r="B16" s="29" t="s">
        <v>66</v>
      </c>
      <c r="C16" s="45">
        <v>49198</v>
      </c>
      <c r="D16" s="45">
        <v>9000125</v>
      </c>
      <c r="E16" s="61">
        <v>8511256</v>
      </c>
      <c r="F16" s="61">
        <v>5290840.38</v>
      </c>
      <c r="G16" s="42">
        <v>3679564.2299999995</v>
      </c>
      <c r="H16" s="26"/>
      <c r="I16" s="27"/>
      <c r="J16" s="27">
        <f t="shared" si="0"/>
        <v>0.43231741942669794</v>
      </c>
      <c r="K16" s="27">
        <f t="shared" si="1"/>
        <v>0</v>
      </c>
      <c r="L16" s="28">
        <f t="shared" si="2"/>
        <v>5320560.7700000005</v>
      </c>
    </row>
    <row r="17" spans="2:12" ht="20.100000000000001" customHeight="1" x14ac:dyDescent="0.25">
      <c r="B17" s="29" t="s">
        <v>67</v>
      </c>
      <c r="C17" s="45">
        <v>0</v>
      </c>
      <c r="D17" s="45">
        <v>1395600</v>
      </c>
      <c r="E17" s="61">
        <v>1393385</v>
      </c>
      <c r="F17" s="61">
        <v>1012084.6</v>
      </c>
      <c r="G17" s="42">
        <v>790727.12</v>
      </c>
      <c r="H17" s="26"/>
      <c r="I17" s="27"/>
      <c r="J17" s="27">
        <f t="shared" si="0"/>
        <v>0.56748645923416718</v>
      </c>
      <c r="K17" s="27">
        <f t="shared" si="1"/>
        <v>0</v>
      </c>
      <c r="L17" s="28">
        <f t="shared" si="2"/>
        <v>604872.88</v>
      </c>
    </row>
    <row r="18" spans="2:12" ht="20.100000000000001" customHeight="1" x14ac:dyDescent="0.25">
      <c r="B18" s="29" t="s">
        <v>68</v>
      </c>
      <c r="C18" s="45">
        <v>2937357</v>
      </c>
      <c r="D18" s="45">
        <v>26758142</v>
      </c>
      <c r="E18" s="61">
        <v>22801767</v>
      </c>
      <c r="F18" s="61">
        <v>11712648.460000001</v>
      </c>
      <c r="G18" s="42">
        <v>8892071.3699999992</v>
      </c>
      <c r="H18" s="26"/>
      <c r="I18" s="27"/>
      <c r="J18" s="27">
        <f t="shared" si="0"/>
        <v>0.38997290736283724</v>
      </c>
      <c r="K18" s="27">
        <f t="shared" si="1"/>
        <v>0</v>
      </c>
      <c r="L18" s="28">
        <f t="shared" si="2"/>
        <v>17866070.630000003</v>
      </c>
    </row>
    <row r="19" spans="2:12" ht="20.100000000000001" customHeight="1" x14ac:dyDescent="0.25">
      <c r="B19" s="29" t="s">
        <v>69</v>
      </c>
      <c r="C19" s="45">
        <v>1087586</v>
      </c>
      <c r="D19" s="45">
        <v>20248482</v>
      </c>
      <c r="E19" s="61">
        <v>20004436</v>
      </c>
      <c r="F19" s="61">
        <v>14810745.019999994</v>
      </c>
      <c r="G19" s="42">
        <v>9070066.870000001</v>
      </c>
      <c r="H19" s="26"/>
      <c r="I19" s="27"/>
      <c r="J19" s="27">
        <f t="shared" si="0"/>
        <v>0.45340277876367024</v>
      </c>
      <c r="K19" s="27">
        <f t="shared" si="1"/>
        <v>0</v>
      </c>
      <c r="L19" s="28">
        <f t="shared" si="2"/>
        <v>11178415.129999999</v>
      </c>
    </row>
    <row r="20" spans="2:12" ht="20.100000000000001" customHeight="1" x14ac:dyDescent="0.25">
      <c r="B20" s="29" t="s">
        <v>70</v>
      </c>
      <c r="C20" s="45">
        <v>318520</v>
      </c>
      <c r="D20" s="45">
        <v>21819377</v>
      </c>
      <c r="E20" s="61">
        <v>21517809</v>
      </c>
      <c r="F20" s="61">
        <v>16064482.23</v>
      </c>
      <c r="G20" s="42">
        <v>10711964.559999999</v>
      </c>
      <c r="H20" s="26"/>
      <c r="I20" s="27"/>
      <c r="J20" s="27">
        <f t="shared" si="0"/>
        <v>0.49781855392433305</v>
      </c>
      <c r="K20" s="27">
        <f t="shared" si="1"/>
        <v>0</v>
      </c>
      <c r="L20" s="28">
        <f t="shared" si="2"/>
        <v>11107412.440000001</v>
      </c>
    </row>
    <row r="21" spans="2:12" ht="20.100000000000001" customHeight="1" x14ac:dyDescent="0.25">
      <c r="B21" s="29" t="s">
        <v>71</v>
      </c>
      <c r="C21" s="45">
        <v>0</v>
      </c>
      <c r="D21" s="45">
        <v>4196710</v>
      </c>
      <c r="E21" s="61">
        <v>4166804</v>
      </c>
      <c r="F21" s="61">
        <v>3350658.27</v>
      </c>
      <c r="G21" s="42">
        <v>2785949.3000000003</v>
      </c>
      <c r="H21" s="26"/>
      <c r="I21" s="27"/>
      <c r="J21" s="27">
        <f t="shared" si="0"/>
        <v>0.66860579475300497</v>
      </c>
      <c r="K21" s="27">
        <f t="shared" si="1"/>
        <v>0</v>
      </c>
      <c r="L21" s="28">
        <f t="shared" si="2"/>
        <v>1410760.6999999997</v>
      </c>
    </row>
    <row r="22" spans="2:12" ht="20.100000000000001" customHeight="1" x14ac:dyDescent="0.25">
      <c r="B22" s="29" t="s">
        <v>72</v>
      </c>
      <c r="C22" s="45">
        <v>177676</v>
      </c>
      <c r="D22" s="45">
        <v>5407622</v>
      </c>
      <c r="E22" s="61">
        <v>5388908</v>
      </c>
      <c r="F22" s="61">
        <v>3637387.7399999998</v>
      </c>
      <c r="G22" s="42">
        <v>2297257.58</v>
      </c>
      <c r="H22" s="26"/>
      <c r="I22" s="27"/>
      <c r="J22" s="27">
        <f t="shared" si="0"/>
        <v>0.42629370922643328</v>
      </c>
      <c r="K22" s="27">
        <f t="shared" si="1"/>
        <v>0</v>
      </c>
      <c r="L22" s="28">
        <f t="shared" si="2"/>
        <v>3110364.42</v>
      </c>
    </row>
    <row r="23" spans="2:12" ht="20.100000000000001" customHeight="1" x14ac:dyDescent="0.25">
      <c r="B23" s="29" t="s">
        <v>73</v>
      </c>
      <c r="C23" s="45">
        <v>435388</v>
      </c>
      <c r="D23" s="45">
        <v>28834391</v>
      </c>
      <c r="E23" s="61">
        <v>27082980</v>
      </c>
      <c r="F23" s="61">
        <v>18165637.180000007</v>
      </c>
      <c r="G23" s="42">
        <v>15235672.400000004</v>
      </c>
      <c r="H23" s="26"/>
      <c r="I23" s="27"/>
      <c r="J23" s="27">
        <f t="shared" si="0"/>
        <v>0.5625552431822497</v>
      </c>
      <c r="K23" s="27">
        <f t="shared" si="1"/>
        <v>0</v>
      </c>
      <c r="L23" s="28">
        <f t="shared" si="2"/>
        <v>13598718.599999996</v>
      </c>
    </row>
    <row r="24" spans="2:12" ht="20.100000000000001" customHeight="1" x14ac:dyDescent="0.25">
      <c r="B24" s="29" t="s">
        <v>74</v>
      </c>
      <c r="C24" s="45">
        <v>2038976</v>
      </c>
      <c r="D24" s="45">
        <v>28168344</v>
      </c>
      <c r="E24" s="61">
        <v>26676636</v>
      </c>
      <c r="F24" s="61">
        <v>16893935.32</v>
      </c>
      <c r="G24" s="42">
        <v>11382627.180000003</v>
      </c>
      <c r="H24" s="26"/>
      <c r="I24" s="27"/>
      <c r="J24" s="27">
        <f t="shared" si="0"/>
        <v>0.42668900156676437</v>
      </c>
      <c r="K24" s="27">
        <f t="shared" si="1"/>
        <v>0</v>
      </c>
      <c r="L24" s="28">
        <f t="shared" si="2"/>
        <v>16785716.819999997</v>
      </c>
    </row>
    <row r="25" spans="2:12" ht="20.100000000000001" customHeight="1" x14ac:dyDescent="0.25">
      <c r="B25" s="29" t="s">
        <v>75</v>
      </c>
      <c r="C25" s="45">
        <v>3616277</v>
      </c>
      <c r="D25" s="45">
        <v>29302630</v>
      </c>
      <c r="E25" s="61">
        <v>26272154</v>
      </c>
      <c r="F25" s="61">
        <v>13759042.08</v>
      </c>
      <c r="G25" s="42">
        <v>8546611.9299999997</v>
      </c>
      <c r="H25" s="26"/>
      <c r="I25" s="27"/>
      <c r="J25" s="27">
        <f t="shared" si="0"/>
        <v>0.32531066657115359</v>
      </c>
      <c r="K25" s="27">
        <f t="shared" si="1"/>
        <v>0</v>
      </c>
      <c r="L25" s="28">
        <f t="shared" si="2"/>
        <v>20756018.07</v>
      </c>
    </row>
    <row r="26" spans="2:12" ht="20.100000000000001" customHeight="1" x14ac:dyDescent="0.25">
      <c r="B26" s="29" t="s">
        <v>76</v>
      </c>
      <c r="C26" s="45">
        <v>1901691</v>
      </c>
      <c r="D26" s="45">
        <v>23579472</v>
      </c>
      <c r="E26" s="61">
        <v>23180802</v>
      </c>
      <c r="F26" s="61">
        <v>20997122.759999994</v>
      </c>
      <c r="G26" s="42">
        <v>16595023.460000003</v>
      </c>
      <c r="H26" s="26"/>
      <c r="I26" s="27"/>
      <c r="J26" s="27">
        <f t="shared" si="0"/>
        <v>0.71589513857199605</v>
      </c>
      <c r="K26" s="27">
        <f t="shared" si="1"/>
        <v>0</v>
      </c>
      <c r="L26" s="28">
        <f t="shared" si="2"/>
        <v>6984448.5399999972</v>
      </c>
    </row>
    <row r="27" spans="2:12" ht="20.100000000000001" customHeight="1" x14ac:dyDescent="0.25">
      <c r="B27" s="29" t="s">
        <v>77</v>
      </c>
      <c r="C27" s="45">
        <v>398642</v>
      </c>
      <c r="D27" s="45">
        <v>7220974</v>
      </c>
      <c r="E27" s="61">
        <v>7180277</v>
      </c>
      <c r="F27" s="61">
        <v>4383146.71</v>
      </c>
      <c r="G27" s="42">
        <v>2831488.61</v>
      </c>
      <c r="H27" s="26"/>
      <c r="I27" s="27"/>
      <c r="J27" s="27">
        <f t="shared" si="0"/>
        <v>0.39434253163213617</v>
      </c>
      <c r="K27" s="27">
        <f t="shared" si="1"/>
        <v>0</v>
      </c>
      <c r="L27" s="28">
        <f t="shared" si="2"/>
        <v>4389485.3900000006</v>
      </c>
    </row>
    <row r="28" spans="2:12" ht="20.100000000000001" customHeight="1" x14ac:dyDescent="0.25">
      <c r="B28" s="29" t="s">
        <v>78</v>
      </c>
      <c r="C28" s="45">
        <v>84979</v>
      </c>
      <c r="D28" s="45">
        <v>5025638</v>
      </c>
      <c r="E28" s="61">
        <v>4982959</v>
      </c>
      <c r="F28" s="61">
        <v>4571336.95</v>
      </c>
      <c r="G28" s="42">
        <v>3470135.8299999996</v>
      </c>
      <c r="H28" s="26"/>
      <c r="I28" s="27"/>
      <c r="J28" s="27">
        <f t="shared" si="0"/>
        <v>0.69640063865666957</v>
      </c>
      <c r="K28" s="27">
        <f t="shared" si="1"/>
        <v>0</v>
      </c>
      <c r="L28" s="28">
        <f t="shared" si="2"/>
        <v>1555502.1700000004</v>
      </c>
    </row>
    <row r="29" spans="2:12" ht="20.100000000000001" customHeight="1" x14ac:dyDescent="0.25">
      <c r="B29" s="29" t="s">
        <v>79</v>
      </c>
      <c r="C29" s="45">
        <v>47794</v>
      </c>
      <c r="D29" s="45">
        <v>3398860</v>
      </c>
      <c r="E29" s="61">
        <v>3348118</v>
      </c>
      <c r="F29" s="61">
        <v>2748369.02</v>
      </c>
      <c r="G29" s="42">
        <v>1732586.43</v>
      </c>
      <c r="H29" s="26"/>
      <c r="I29" s="27"/>
      <c r="J29" s="27">
        <f t="shared" si="0"/>
        <v>0.51748069512484329</v>
      </c>
      <c r="K29" s="27">
        <f t="shared" si="1"/>
        <v>0</v>
      </c>
      <c r="L29" s="28">
        <f t="shared" si="2"/>
        <v>1666273.57</v>
      </c>
    </row>
    <row r="30" spans="2:12" ht="20.100000000000001" customHeight="1" x14ac:dyDescent="0.25">
      <c r="B30" s="29" t="s">
        <v>80</v>
      </c>
      <c r="C30" s="45">
        <v>456053</v>
      </c>
      <c r="D30" s="45">
        <v>4695917</v>
      </c>
      <c r="E30" s="61">
        <v>4647768</v>
      </c>
      <c r="F30" s="61">
        <v>3125806.9500000007</v>
      </c>
      <c r="G30" s="42">
        <v>2063291.3699999999</v>
      </c>
      <c r="H30" s="26"/>
      <c r="I30" s="27"/>
      <c r="J30" s="27">
        <f t="shared" si="0"/>
        <v>0.44393166139101603</v>
      </c>
      <c r="K30" s="27">
        <f t="shared" si="1"/>
        <v>0</v>
      </c>
      <c r="L30" s="28">
        <f t="shared" si="2"/>
        <v>2632625.63</v>
      </c>
    </row>
    <row r="31" spans="2:12" ht="20.100000000000001" customHeight="1" x14ac:dyDescent="0.25">
      <c r="B31" s="29" t="s">
        <v>81</v>
      </c>
      <c r="C31" s="45">
        <v>459584</v>
      </c>
      <c r="D31" s="45">
        <v>11286615</v>
      </c>
      <c r="E31" s="61">
        <v>11094521</v>
      </c>
      <c r="F31" s="61">
        <v>9466761.9699999988</v>
      </c>
      <c r="G31" s="42">
        <v>4776807.6199999992</v>
      </c>
      <c r="H31" s="26"/>
      <c r="I31" s="27"/>
      <c r="J31" s="27">
        <f t="shared" si="0"/>
        <v>0.4305555526011442</v>
      </c>
      <c r="K31" s="27">
        <f t="shared" si="1"/>
        <v>0</v>
      </c>
      <c r="L31" s="28">
        <f t="shared" si="2"/>
        <v>6509807.3800000008</v>
      </c>
    </row>
    <row r="32" spans="2:12" ht="20.100000000000001" customHeight="1" x14ac:dyDescent="0.25">
      <c r="B32" s="29" t="s">
        <v>82</v>
      </c>
      <c r="C32" s="45">
        <v>507213</v>
      </c>
      <c r="D32" s="45">
        <v>9814820</v>
      </c>
      <c r="E32" s="61">
        <v>9359781</v>
      </c>
      <c r="F32" s="61">
        <v>5772366.2800000012</v>
      </c>
      <c r="G32" s="42">
        <v>4414592.79</v>
      </c>
      <c r="H32" s="26"/>
      <c r="I32" s="27"/>
      <c r="J32" s="27">
        <f t="shared" si="0"/>
        <v>0.47165556437698702</v>
      </c>
      <c r="K32" s="27">
        <f t="shared" si="1"/>
        <v>0</v>
      </c>
      <c r="L32" s="28">
        <f t="shared" si="2"/>
        <v>5400227.21</v>
      </c>
    </row>
    <row r="33" spans="2:12" ht="20.100000000000001" customHeight="1" x14ac:dyDescent="0.25">
      <c r="B33" s="29" t="s">
        <v>83</v>
      </c>
      <c r="C33" s="45">
        <v>23229</v>
      </c>
      <c r="D33" s="45">
        <v>3085937</v>
      </c>
      <c r="E33" s="61">
        <v>3055937</v>
      </c>
      <c r="F33" s="61">
        <v>2449418.36</v>
      </c>
      <c r="G33" s="42">
        <v>1817278.01</v>
      </c>
      <c r="H33" s="26"/>
      <c r="I33" s="27"/>
      <c r="J33" s="27">
        <f t="shared" si="0"/>
        <v>0.59467129394355966</v>
      </c>
      <c r="K33" s="27">
        <f t="shared" si="1"/>
        <v>0</v>
      </c>
      <c r="L33" s="28">
        <f t="shared" si="2"/>
        <v>1268658.99</v>
      </c>
    </row>
    <row r="34" spans="2:12" ht="20.100000000000001" customHeight="1" x14ac:dyDescent="0.25">
      <c r="B34" s="29" t="s">
        <v>84</v>
      </c>
      <c r="C34" s="45">
        <v>859434</v>
      </c>
      <c r="D34" s="45">
        <v>8788905</v>
      </c>
      <c r="E34" s="61">
        <v>8763841</v>
      </c>
      <c r="F34" s="61">
        <v>5073742.4099999992</v>
      </c>
      <c r="G34" s="42">
        <v>3907070.7499999991</v>
      </c>
      <c r="H34" s="26"/>
      <c r="I34" s="27"/>
      <c r="J34" s="27">
        <f t="shared" si="0"/>
        <v>0.44581716509918412</v>
      </c>
      <c r="K34" s="27">
        <f t="shared" si="1"/>
        <v>0</v>
      </c>
      <c r="L34" s="28">
        <f t="shared" si="2"/>
        <v>4881834.2500000009</v>
      </c>
    </row>
    <row r="35" spans="2:12" ht="20.100000000000001" customHeight="1" x14ac:dyDescent="0.25">
      <c r="B35" s="29" t="s">
        <v>85</v>
      </c>
      <c r="C35" s="45">
        <v>190941</v>
      </c>
      <c r="D35" s="45">
        <v>4514072</v>
      </c>
      <c r="E35" s="61">
        <v>4424062</v>
      </c>
      <c r="F35" s="61">
        <v>3335891.7699999996</v>
      </c>
      <c r="G35" s="42">
        <v>1413645.17</v>
      </c>
      <c r="H35" s="26"/>
      <c r="I35" s="27"/>
      <c r="J35" s="27">
        <f t="shared" si="0"/>
        <v>0.31953556934780747</v>
      </c>
      <c r="K35" s="27">
        <f t="shared" si="1"/>
        <v>0</v>
      </c>
      <c r="L35" s="28">
        <f t="shared" si="2"/>
        <v>3100426.83</v>
      </c>
    </row>
    <row r="36" spans="2:12" ht="20.100000000000001" customHeight="1" x14ac:dyDescent="0.25">
      <c r="B36" s="29" t="s">
        <v>86</v>
      </c>
      <c r="C36" s="45">
        <v>21634</v>
      </c>
      <c r="D36" s="45">
        <v>957281</v>
      </c>
      <c r="E36" s="61">
        <v>910563</v>
      </c>
      <c r="F36" s="61">
        <v>639482.72</v>
      </c>
      <c r="G36" s="42">
        <v>639482.72</v>
      </c>
      <c r="H36" s="26"/>
      <c r="I36" s="27"/>
      <c r="J36" s="27">
        <f t="shared" si="0"/>
        <v>0.70229376770196017</v>
      </c>
      <c r="K36" s="27">
        <f t="shared" si="1"/>
        <v>0</v>
      </c>
      <c r="L36" s="28">
        <f t="shared" si="2"/>
        <v>317798.28000000003</v>
      </c>
    </row>
    <row r="37" spans="2:12" ht="20.100000000000001" customHeight="1" x14ac:dyDescent="0.25">
      <c r="B37" s="29" t="s">
        <v>87</v>
      </c>
      <c r="C37" s="45">
        <v>0</v>
      </c>
      <c r="D37" s="45">
        <v>0</v>
      </c>
      <c r="E37" s="61">
        <v>0</v>
      </c>
      <c r="F37" s="61">
        <v>0</v>
      </c>
      <c r="G37" s="42">
        <v>0</v>
      </c>
      <c r="H37" s="26"/>
      <c r="I37" s="27"/>
      <c r="J37" s="27">
        <f t="shared" ref="J37:J41" si="3">IF(ISERROR(+G37/E37)=TRUE,0,++G37/E37)</f>
        <v>0</v>
      </c>
      <c r="K37" s="27">
        <f t="shared" ref="K37:K41" si="4">IF(ISERROR(+H37/E37)=TRUE,0,++H37/E37)</f>
        <v>0</v>
      </c>
      <c r="L37" s="28">
        <f t="shared" ref="L37:L41" si="5">+D37-G37</f>
        <v>0</v>
      </c>
    </row>
    <row r="38" spans="2:12" ht="20.100000000000001" customHeight="1" x14ac:dyDescent="0.25">
      <c r="B38" s="29" t="s">
        <v>88</v>
      </c>
      <c r="C38" s="45">
        <v>6594434</v>
      </c>
      <c r="D38" s="45">
        <v>44776948</v>
      </c>
      <c r="E38" s="61">
        <v>42243816</v>
      </c>
      <c r="F38" s="61">
        <v>27947034.509999998</v>
      </c>
      <c r="G38" s="42">
        <v>20173352.039999999</v>
      </c>
      <c r="H38" s="26"/>
      <c r="I38" s="27"/>
      <c r="J38" s="27">
        <f t="shared" si="3"/>
        <v>0.47754568479324877</v>
      </c>
      <c r="K38" s="27">
        <f t="shared" si="4"/>
        <v>0</v>
      </c>
      <c r="L38" s="28">
        <f t="shared" si="5"/>
        <v>24603595.960000001</v>
      </c>
    </row>
    <row r="39" spans="2:12" ht="20.100000000000001" customHeight="1" x14ac:dyDescent="0.25">
      <c r="B39" s="29" t="s">
        <v>89</v>
      </c>
      <c r="C39" s="45">
        <v>675576</v>
      </c>
      <c r="D39" s="45">
        <v>4480380</v>
      </c>
      <c r="E39" s="61">
        <v>4466023</v>
      </c>
      <c r="F39" s="61">
        <v>2065215.03</v>
      </c>
      <c r="G39" s="42">
        <v>1704732.6</v>
      </c>
      <c r="H39" s="26"/>
      <c r="I39" s="27"/>
      <c r="J39" s="27">
        <f t="shared" ref="J39:J40" si="6">IF(ISERROR(+G39/E39)=TRUE,0,++G39/E39)</f>
        <v>0.3817115585835541</v>
      </c>
      <c r="K39" s="27">
        <f t="shared" ref="K39:K40" si="7">IF(ISERROR(+H39/E39)=TRUE,0,++H39/E39)</f>
        <v>0</v>
      </c>
      <c r="L39" s="28">
        <f t="shared" ref="L39:L40" si="8">+D39-G39</f>
        <v>2775647.4</v>
      </c>
    </row>
    <row r="40" spans="2:12" ht="20.100000000000001" customHeight="1" x14ac:dyDescent="0.25">
      <c r="B40" s="29" t="s">
        <v>90</v>
      </c>
      <c r="C40" s="45">
        <v>990050</v>
      </c>
      <c r="D40" s="45">
        <v>25761193</v>
      </c>
      <c r="E40" s="61">
        <v>22973534</v>
      </c>
      <c r="F40" s="61">
        <v>13073277.589999998</v>
      </c>
      <c r="G40" s="42">
        <v>6419759.1999999993</v>
      </c>
      <c r="H40" s="26"/>
      <c r="I40" s="27"/>
      <c r="J40" s="27">
        <f t="shared" si="6"/>
        <v>0.27944151735645023</v>
      </c>
      <c r="K40" s="27">
        <f t="shared" si="7"/>
        <v>0</v>
      </c>
      <c r="L40" s="28">
        <f t="shared" si="8"/>
        <v>19341433.800000001</v>
      </c>
    </row>
    <row r="41" spans="2:12" ht="20.100000000000001" customHeight="1" x14ac:dyDescent="0.25">
      <c r="B41" s="29" t="s">
        <v>91</v>
      </c>
      <c r="C41" s="45">
        <v>515951</v>
      </c>
      <c r="D41" s="45">
        <v>39848382</v>
      </c>
      <c r="E41" s="61">
        <v>34029251</v>
      </c>
      <c r="F41" s="61">
        <v>11817073.530000001</v>
      </c>
      <c r="G41" s="42">
        <v>4683930.5200000005</v>
      </c>
      <c r="H41" s="26"/>
      <c r="I41" s="27"/>
      <c r="J41" s="27">
        <f t="shared" si="3"/>
        <v>0.13764424377133663</v>
      </c>
      <c r="K41" s="27">
        <f t="shared" si="4"/>
        <v>0</v>
      </c>
      <c r="L41" s="28">
        <f t="shared" si="5"/>
        <v>35164451.479999997</v>
      </c>
    </row>
    <row r="42" spans="2:12" ht="20.100000000000001" customHeight="1" x14ac:dyDescent="0.25">
      <c r="B42" s="29" t="s">
        <v>92</v>
      </c>
      <c r="C42" s="45">
        <v>717317</v>
      </c>
      <c r="D42" s="45">
        <v>38224749</v>
      </c>
      <c r="E42" s="61">
        <v>34113847</v>
      </c>
      <c r="F42" s="61">
        <v>21658845.879999999</v>
      </c>
      <c r="G42" s="42">
        <v>7977692.7799999993</v>
      </c>
      <c r="H42" s="26"/>
      <c r="I42" s="27"/>
      <c r="J42" s="27">
        <f t="shared" si="0"/>
        <v>0.23385497331919203</v>
      </c>
      <c r="K42" s="27">
        <f t="shared" si="1"/>
        <v>0</v>
      </c>
      <c r="L42" s="28">
        <f t="shared" si="2"/>
        <v>30247056.219999999</v>
      </c>
    </row>
    <row r="43" spans="2:12" ht="20.100000000000001" customHeight="1" x14ac:dyDescent="0.25">
      <c r="B43" s="29" t="s">
        <v>93</v>
      </c>
      <c r="C43" s="45">
        <v>1835450</v>
      </c>
      <c r="D43" s="45">
        <v>34005330</v>
      </c>
      <c r="E43" s="61">
        <v>28823290</v>
      </c>
      <c r="F43" s="61">
        <v>17715057.970000003</v>
      </c>
      <c r="G43" s="42">
        <v>14110377.26</v>
      </c>
      <c r="H43" s="26"/>
      <c r="I43" s="27"/>
      <c r="J43" s="27">
        <f t="shared" si="0"/>
        <v>0.48954776710084102</v>
      </c>
      <c r="K43" s="27">
        <f t="shared" si="1"/>
        <v>0</v>
      </c>
      <c r="L43" s="28">
        <f t="shared" si="2"/>
        <v>19894952.740000002</v>
      </c>
    </row>
    <row r="44" spans="2:12" ht="20.100000000000001" customHeight="1" x14ac:dyDescent="0.25">
      <c r="B44" s="29" t="s">
        <v>94</v>
      </c>
      <c r="C44" s="45">
        <v>2218589</v>
      </c>
      <c r="D44" s="45">
        <v>24877813</v>
      </c>
      <c r="E44" s="61">
        <v>21475822</v>
      </c>
      <c r="F44" s="61">
        <v>13972286.100000001</v>
      </c>
      <c r="G44" s="42">
        <v>9142994.7699999996</v>
      </c>
      <c r="H44" s="26"/>
      <c r="I44" s="27"/>
      <c r="J44" s="27">
        <f t="shared" si="0"/>
        <v>0.42573433370792513</v>
      </c>
      <c r="K44" s="27">
        <f t="shared" si="1"/>
        <v>0</v>
      </c>
      <c r="L44" s="28">
        <f t="shared" si="2"/>
        <v>15734818.23</v>
      </c>
    </row>
    <row r="45" spans="2:12" ht="20.100000000000001" customHeight="1" x14ac:dyDescent="0.25">
      <c r="B45" s="29" t="s">
        <v>95</v>
      </c>
      <c r="C45" s="45">
        <v>0</v>
      </c>
      <c r="D45" s="45">
        <v>11327205</v>
      </c>
      <c r="E45" s="61">
        <v>6820408</v>
      </c>
      <c r="F45" s="61">
        <v>2389284.09</v>
      </c>
      <c r="G45" s="42">
        <v>1192608.3799999999</v>
      </c>
      <c r="H45" s="26"/>
      <c r="I45" s="27"/>
      <c r="J45" s="27">
        <f t="shared" si="0"/>
        <v>0.17485880316837349</v>
      </c>
      <c r="K45" s="27">
        <f t="shared" si="1"/>
        <v>0</v>
      </c>
      <c r="L45" s="28">
        <f t="shared" si="2"/>
        <v>10134596.620000001</v>
      </c>
    </row>
    <row r="46" spans="2:12" ht="23.25" customHeight="1" x14ac:dyDescent="0.25">
      <c r="B46" s="52" t="s">
        <v>4</v>
      </c>
      <c r="C46" s="65">
        <f t="shared" ref="C46:H46" si="9">SUM(C13:C45)</f>
        <v>36407768</v>
      </c>
      <c r="D46" s="65">
        <f t="shared" si="9"/>
        <v>502239817</v>
      </c>
      <c r="E46" s="65">
        <f t="shared" si="9"/>
        <v>455601232</v>
      </c>
      <c r="F46" s="65">
        <f t="shared" si="9"/>
        <v>285659744.19999999</v>
      </c>
      <c r="G46" s="65">
        <f t="shared" si="9"/>
        <v>187642531.83000004</v>
      </c>
      <c r="H46" s="53">
        <f t="shared" si="9"/>
        <v>0</v>
      </c>
      <c r="I46" s="54">
        <f>IF(ISERROR(+#REF!/E46)=TRUE,0,++#REF!/E46)</f>
        <v>0</v>
      </c>
      <c r="J46" s="54">
        <f>IF(ISERROR(+G46/E46)=TRUE,0,++G46/E46)</f>
        <v>0.41185694561510766</v>
      </c>
      <c r="K46" s="54">
        <f>IF(ISERROR(+H46/E46)=TRUE,0,++H46/E46)</f>
        <v>0</v>
      </c>
      <c r="L46" s="55">
        <f>SUM(L13:L45)</f>
        <v>314597285.17000008</v>
      </c>
    </row>
    <row r="47" spans="2:12" x14ac:dyDescent="0.2">
      <c r="B47" s="11" t="s">
        <v>61</v>
      </c>
    </row>
    <row r="50" spans="2:11" s="22" customFormat="1" x14ac:dyDescent="0.25">
      <c r="K50" s="23"/>
    </row>
    <row r="51" spans="2:11" s="22" customFormat="1" x14ac:dyDescent="0.25">
      <c r="C51" s="22">
        <v>1000000</v>
      </c>
      <c r="K51" s="23"/>
    </row>
    <row r="52" spans="2:11" s="22" customFormat="1" ht="30" x14ac:dyDescent="0.25">
      <c r="B52" s="30" t="s">
        <v>55</v>
      </c>
      <c r="C52" s="30" t="s">
        <v>3</v>
      </c>
      <c r="D52" s="30" t="s">
        <v>2</v>
      </c>
      <c r="E52" s="31" t="s">
        <v>18</v>
      </c>
      <c r="F52" s="31" t="s">
        <v>19</v>
      </c>
      <c r="G52" s="31" t="str">
        <f>MID(G11,1,25)</f>
        <v>DEVENGADO
AL MES DE JUNIO</v>
      </c>
      <c r="K52" s="23"/>
    </row>
    <row r="53" spans="2:11" s="22" customFormat="1" x14ac:dyDescent="0.25">
      <c r="B53" s="22" t="s">
        <v>56</v>
      </c>
      <c r="C53" s="66">
        <f>+C46/$C$51</f>
        <v>36.407767999999997</v>
      </c>
      <c r="D53" s="40">
        <f>+D46/$C$51</f>
        <v>502.23981700000002</v>
      </c>
      <c r="E53" s="40">
        <f>+E46/$C$51</f>
        <v>455.60123199999998</v>
      </c>
      <c r="F53" s="40">
        <f>+F46/$C$51</f>
        <v>285.65974419999998</v>
      </c>
      <c r="G53" s="40">
        <f>+G46/$C$51</f>
        <v>187.64253183000005</v>
      </c>
      <c r="H53" s="22">
        <v>1373981</v>
      </c>
      <c r="K53" s="23"/>
    </row>
    <row r="54" spans="2:11" s="22" customFormat="1" x14ac:dyDescent="0.25">
      <c r="C54" s="40"/>
      <c r="D54" s="40"/>
      <c r="E54" s="40"/>
      <c r="F54" s="40"/>
      <c r="G54" s="40"/>
      <c r="H54" s="22">
        <v>5072</v>
      </c>
      <c r="K54" s="23"/>
    </row>
    <row r="55" spans="2:11" s="22" customFormat="1" x14ac:dyDescent="0.25">
      <c r="C55" s="40"/>
      <c r="D55" s="40"/>
      <c r="E55" s="40"/>
      <c r="F55" s="40"/>
      <c r="G55" s="40"/>
      <c r="H55" s="22">
        <v>3078714.9799999995</v>
      </c>
      <c r="K55" s="23"/>
    </row>
    <row r="56" spans="2:11" s="22" customFormat="1" x14ac:dyDescent="0.25">
      <c r="C56" s="40"/>
      <c r="D56" s="40"/>
      <c r="E56" s="40"/>
      <c r="F56" s="40"/>
      <c r="G56" s="40"/>
      <c r="H56" s="22">
        <v>0</v>
      </c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31"/>
  <sheetViews>
    <sheetView showGridLines="0" zoomScale="130" zoomScaleNormal="13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6" width="16.855468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ht="15" customHeight="1" x14ac:dyDescent="0.25">
      <c r="A2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48" customFormat="1" ht="15" customHeight="1" x14ac:dyDescent="0.25">
      <c r="A3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7"/>
    </row>
    <row r="4" spans="1:13" s="48" customFormat="1" ht="15" customHeight="1" x14ac:dyDescent="0.25">
      <c r="A4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62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14</v>
      </c>
    </row>
    <row r="9" spans="1:13" x14ac:dyDescent="0.2">
      <c r="B9" s="3" t="s">
        <v>1</v>
      </c>
    </row>
    <row r="10" spans="1:13" x14ac:dyDescent="0.25"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59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46.5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17" t="s">
        <v>51</v>
      </c>
      <c r="C13" s="18">
        <v>0</v>
      </c>
      <c r="D13" s="18">
        <v>470986</v>
      </c>
      <c r="E13" s="76">
        <v>317282</v>
      </c>
      <c r="F13" s="73">
        <v>252927</v>
      </c>
      <c r="G13" s="8">
        <v>103080</v>
      </c>
      <c r="H13" s="8"/>
      <c r="I13" s="12">
        <f>IF(ISERROR(+#REF!/E13)=TRUE,0,++#REF!/E13)</f>
        <v>0</v>
      </c>
      <c r="J13" s="12">
        <f>IF(ISERROR(+G13/E13)=TRUE,0,++G13/E13)</f>
        <v>0.32488448761669431</v>
      </c>
      <c r="K13" s="12">
        <f>IF(ISERROR(+H13/E13)=TRUE,0,++H13/E13)</f>
        <v>0</v>
      </c>
      <c r="L13" s="14">
        <f>+D13-G13</f>
        <v>367906</v>
      </c>
    </row>
    <row r="14" spans="1:13" ht="20.100000000000001" customHeight="1" x14ac:dyDescent="0.25">
      <c r="B14" s="16" t="s">
        <v>52</v>
      </c>
      <c r="C14" s="19">
        <v>0</v>
      </c>
      <c r="D14" s="19">
        <v>244518</v>
      </c>
      <c r="E14" s="59">
        <v>240778</v>
      </c>
      <c r="F14" s="59">
        <v>60000</v>
      </c>
      <c r="G14" s="9">
        <v>0</v>
      </c>
      <c r="H14" s="9"/>
      <c r="I14" s="13">
        <f>IF(ISERROR(+#REF!/E14)=TRUE,0,++#REF!/E14)</f>
        <v>0</v>
      </c>
      <c r="J14" s="13">
        <f>IF(ISERROR(+G14/E14)=TRUE,0,++G14/E14)</f>
        <v>0</v>
      </c>
      <c r="K14" s="13">
        <f>IF(ISERROR(+H14/E14)=TRUE,0,++H14/E14)</f>
        <v>0</v>
      </c>
      <c r="L14" s="15">
        <f>+D14-G14</f>
        <v>244518</v>
      </c>
    </row>
    <row r="15" spans="1:13" ht="20.100000000000001" customHeight="1" x14ac:dyDescent="0.25">
      <c r="B15" s="16" t="s">
        <v>53</v>
      </c>
      <c r="C15" s="19">
        <v>0</v>
      </c>
      <c r="D15" s="19">
        <v>378402</v>
      </c>
      <c r="E15" s="59">
        <v>269322</v>
      </c>
      <c r="F15" s="59">
        <v>4700</v>
      </c>
      <c r="G15" s="9">
        <v>0</v>
      </c>
      <c r="H15" s="9"/>
      <c r="I15" s="13">
        <f>IF(ISERROR(+#REF!/E15)=TRUE,0,++#REF!/E15)</f>
        <v>0</v>
      </c>
      <c r="J15" s="13">
        <f>IF(ISERROR(+G15/E15)=TRUE,0,++G15/E15)</f>
        <v>0</v>
      </c>
      <c r="K15" s="13">
        <f>IF(ISERROR(+H15/E15)=TRUE,0,++H15/E15)</f>
        <v>0</v>
      </c>
      <c r="L15" s="15">
        <f>+D15-G15</f>
        <v>378402</v>
      </c>
    </row>
    <row r="16" spans="1:13" ht="20.100000000000001" customHeight="1" x14ac:dyDescent="0.25">
      <c r="B16" s="68" t="s">
        <v>54</v>
      </c>
      <c r="C16" s="69">
        <v>0</v>
      </c>
      <c r="D16" s="69">
        <v>167138</v>
      </c>
      <c r="E16" s="74">
        <v>167138</v>
      </c>
      <c r="F16" s="74">
        <v>0</v>
      </c>
      <c r="G16" s="70">
        <v>0</v>
      </c>
      <c r="H16" s="70"/>
      <c r="I16" s="71">
        <f>IF(ISERROR(+#REF!/E16)=TRUE,0,++#REF!/E16)</f>
        <v>0</v>
      </c>
      <c r="J16" s="71">
        <f>IF(ISERROR(+G16/E16)=TRUE,0,++G16/E16)</f>
        <v>0</v>
      </c>
      <c r="K16" s="71">
        <f>IF(ISERROR(+H16/E16)=TRUE,0,++H16/E16)</f>
        <v>0</v>
      </c>
      <c r="L16" s="72">
        <f>+D16-G16</f>
        <v>167138</v>
      </c>
    </row>
    <row r="17" spans="2:12" ht="23.25" customHeight="1" x14ac:dyDescent="0.25">
      <c r="B17" s="52" t="s">
        <v>4</v>
      </c>
      <c r="C17" s="65">
        <f t="shared" ref="C17:H17" si="0">SUM(C13:C16)</f>
        <v>0</v>
      </c>
      <c r="D17" s="65">
        <f t="shared" si="0"/>
        <v>1261044</v>
      </c>
      <c r="E17" s="65">
        <f t="shared" si="0"/>
        <v>994520</v>
      </c>
      <c r="F17" s="65">
        <f t="shared" si="0"/>
        <v>317627</v>
      </c>
      <c r="G17" s="65">
        <f t="shared" si="0"/>
        <v>103080</v>
      </c>
      <c r="H17" s="53">
        <f t="shared" si="0"/>
        <v>0</v>
      </c>
      <c r="I17" s="54">
        <f>IF(ISERROR(+#REF!/E17)=TRUE,0,++#REF!/E17)</f>
        <v>0</v>
      </c>
      <c r="J17" s="54">
        <f>IF(ISERROR(+G17/E17)=TRUE,0,++G17/E17)</f>
        <v>0.10364799099062864</v>
      </c>
      <c r="K17" s="54">
        <f>IF(ISERROR(+H17/E17)=TRUE,0,++H17/E17)</f>
        <v>0</v>
      </c>
      <c r="L17" s="55">
        <f>SUM(L13:L16)</f>
        <v>1157964</v>
      </c>
    </row>
    <row r="18" spans="2:12" x14ac:dyDescent="0.2">
      <c r="B18" s="11" t="s">
        <v>61</v>
      </c>
    </row>
    <row r="19" spans="2:12" s="22" customFormat="1" x14ac:dyDescent="0.25">
      <c r="K19" s="23"/>
    </row>
    <row r="20" spans="2:12" s="22" customFormat="1" x14ac:dyDescent="0.25">
      <c r="K20" s="23"/>
    </row>
    <row r="21" spans="2:12" s="22" customFormat="1" x14ac:dyDescent="0.25">
      <c r="K21" s="23"/>
    </row>
    <row r="22" spans="2:12" s="22" customFormat="1" x14ac:dyDescent="0.25">
      <c r="C22" s="22">
        <v>1000000</v>
      </c>
      <c r="K22" s="23"/>
    </row>
    <row r="23" spans="2:12" s="22" customFormat="1" ht="30" x14ac:dyDescent="0.25">
      <c r="B23" s="30" t="s">
        <v>55</v>
      </c>
      <c r="C23" s="30" t="s">
        <v>3</v>
      </c>
      <c r="D23" s="30" t="s">
        <v>2</v>
      </c>
      <c r="E23" s="31" t="s">
        <v>18</v>
      </c>
      <c r="F23" s="31" t="s">
        <v>19</v>
      </c>
      <c r="G23" s="31" t="str">
        <f>MID(G11,1,25)</f>
        <v>DEVENGADO
AL MES DE JUNIO</v>
      </c>
      <c r="K23" s="23"/>
    </row>
    <row r="24" spans="2:12" s="22" customFormat="1" x14ac:dyDescent="0.25">
      <c r="B24" s="22" t="s">
        <v>56</v>
      </c>
      <c r="C24" s="66">
        <f>+C17/$C$22</f>
        <v>0</v>
      </c>
      <c r="D24" s="40">
        <f>+D17/$C$22</f>
        <v>1.2610440000000001</v>
      </c>
      <c r="E24" s="40">
        <f>+E17/$C$22</f>
        <v>0.99451999999999996</v>
      </c>
      <c r="F24" s="40">
        <f>+F17/$C$22</f>
        <v>0.31762699999999999</v>
      </c>
      <c r="G24" s="40">
        <f>+G17/$C$22</f>
        <v>0.10308</v>
      </c>
      <c r="H24" s="22">
        <v>1373981</v>
      </c>
      <c r="K24" s="23"/>
    </row>
    <row r="25" spans="2:12" s="22" customFormat="1" x14ac:dyDescent="0.25">
      <c r="C25" s="40"/>
      <c r="D25" s="40"/>
      <c r="E25" s="40"/>
      <c r="F25" s="40"/>
      <c r="G25" s="40"/>
      <c r="H25" s="22">
        <v>5072</v>
      </c>
      <c r="K25" s="23"/>
    </row>
    <row r="26" spans="2:12" s="22" customFormat="1" x14ac:dyDescent="0.25">
      <c r="C26" s="40"/>
      <c r="D26" s="40"/>
      <c r="E26" s="40"/>
      <c r="F26" s="40"/>
      <c r="G26" s="40"/>
      <c r="H26" s="22">
        <v>3078714.9799999995</v>
      </c>
      <c r="K26" s="23"/>
    </row>
    <row r="27" spans="2:12" s="22" customFormat="1" x14ac:dyDescent="0.25">
      <c r="C27" s="40"/>
      <c r="D27" s="40"/>
      <c r="E27" s="40"/>
      <c r="F27" s="40"/>
      <c r="G27" s="40"/>
      <c r="H27" s="22">
        <v>0</v>
      </c>
      <c r="K27" s="23"/>
    </row>
    <row r="28" spans="2:12" s="22" customFormat="1" x14ac:dyDescent="0.25">
      <c r="K28" s="23"/>
    </row>
    <row r="29" spans="2:12" s="22" customFormat="1" x14ac:dyDescent="0.25">
      <c r="K29" s="23"/>
    </row>
    <row r="30" spans="2:12" s="22" customFormat="1" x14ac:dyDescent="0.25">
      <c r="K30" s="23"/>
    </row>
    <row r="31" spans="2:12" s="22" customFormat="1" x14ac:dyDescent="0.25">
      <c r="K31" s="23"/>
    </row>
  </sheetData>
  <mergeCells count="9">
    <mergeCell ref="B6:L6"/>
    <mergeCell ref="L11:L12"/>
    <mergeCell ref="B11:B12"/>
    <mergeCell ref="C11:D11"/>
    <mergeCell ref="E11:E12"/>
    <mergeCell ref="F11:F12"/>
    <mergeCell ref="G11:G12"/>
    <mergeCell ref="H11:H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ROOC</vt:lpstr>
      <vt:lpstr>DYT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2014-05-15T17:44:28Z</cp:lastPrinted>
  <dcterms:created xsi:type="dcterms:W3CDTF">2011-03-09T14:32:28Z</dcterms:created>
  <dcterms:modified xsi:type="dcterms:W3CDTF">2021-07-07T14:33:07Z</dcterms:modified>
</cp:coreProperties>
</file>