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1\5.- Informacion Portal MINSA - Transparencia\PCA - 2021\8. Agosto - 2021\"/>
    </mc:Choice>
  </mc:AlternateContent>
  <bookViews>
    <workbookView xWindow="-120" yWindow="-120" windowWidth="29040" windowHeight="15840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DYT!$B$2:$L$48</definedName>
    <definedName name="_xlnm.Print_Area" localSheetId="4">RD!$B$2:$L$19</definedName>
    <definedName name="_xlnm.Print_Area" localSheetId="1">RDR!$B$2:$L$48</definedName>
    <definedName name="_xlnm.Print_Area" localSheetId="0">RO!$B$2:$L$48</definedName>
    <definedName name="_xlnm.Print_Area" localSheetId="2">ROOC!$B$2:$L$47</definedName>
  </definedNames>
  <calcPr calcId="152511"/>
</workbook>
</file>

<file path=xl/calcChain.xml><?xml version="1.0" encoding="utf-8"?>
<calcChain xmlns="http://schemas.openxmlformats.org/spreadsheetml/2006/main">
  <c r="N27" i="6" l="1"/>
  <c r="L39" i="6"/>
  <c r="K39" i="6"/>
  <c r="J39" i="6"/>
  <c r="L42" i="5"/>
  <c r="K42" i="5"/>
  <c r="J42" i="5"/>
  <c r="L41" i="5"/>
  <c r="K41" i="5"/>
  <c r="J41" i="5"/>
  <c r="L40" i="5"/>
  <c r="K40" i="5"/>
  <c r="J40" i="5"/>
  <c r="L39" i="5"/>
  <c r="K39" i="5"/>
  <c r="J39" i="5"/>
  <c r="L39" i="4"/>
  <c r="K39" i="4"/>
  <c r="J39" i="4"/>
  <c r="C46" i="4"/>
  <c r="D46" i="4"/>
  <c r="F46" i="4"/>
  <c r="G46" i="4"/>
  <c r="C45" i="5"/>
  <c r="D45" i="5"/>
  <c r="L38" i="5" l="1"/>
  <c r="K38" i="5"/>
  <c r="J38" i="5"/>
  <c r="J36" i="6" l="1"/>
  <c r="K36" i="6"/>
  <c r="L44" i="5" l="1"/>
  <c r="L43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K14" i="5"/>
  <c r="J14" i="5"/>
  <c r="K15" i="5" l="1"/>
  <c r="J15" i="5"/>
  <c r="L44" i="1"/>
  <c r="K44" i="1"/>
  <c r="J44" i="1"/>
  <c r="J16" i="5" l="1"/>
  <c r="K16" i="5"/>
  <c r="E46" i="1"/>
  <c r="K17" i="5" l="1"/>
  <c r="J17" i="5"/>
  <c r="C46" i="6"/>
  <c r="D46" i="6"/>
  <c r="K18" i="5" l="1"/>
  <c r="J18" i="5"/>
  <c r="J38" i="6"/>
  <c r="K19" i="5" l="1"/>
  <c r="J19" i="5"/>
  <c r="G23" i="7"/>
  <c r="G52" i="6"/>
  <c r="G51" i="5"/>
  <c r="G52" i="4"/>
  <c r="G52" i="1"/>
  <c r="K20" i="5" l="1"/>
  <c r="J20" i="5"/>
  <c r="K37" i="6"/>
  <c r="J21" i="5" l="1"/>
  <c r="K21" i="5"/>
  <c r="J37" i="6"/>
  <c r="L37" i="6"/>
  <c r="K22" i="5" l="1"/>
  <c r="J22" i="5"/>
  <c r="L41" i="6"/>
  <c r="K41" i="6"/>
  <c r="J41" i="6"/>
  <c r="L40" i="6"/>
  <c r="K40" i="6"/>
  <c r="J40" i="6"/>
  <c r="L38" i="6"/>
  <c r="K38" i="6"/>
  <c r="C53" i="6"/>
  <c r="D53" i="6"/>
  <c r="K23" i="5" l="1"/>
  <c r="J23" i="5"/>
  <c r="G45" i="5"/>
  <c r="G52" i="5" s="1"/>
  <c r="F45" i="5"/>
  <c r="F52" i="5" s="1"/>
  <c r="D52" i="5"/>
  <c r="C52" i="5"/>
  <c r="J24" i="5" l="1"/>
  <c r="K24" i="5"/>
  <c r="G46" i="6"/>
  <c r="G53" i="6" s="1"/>
  <c r="F46" i="6"/>
  <c r="F53" i="6" s="1"/>
  <c r="E46" i="6"/>
  <c r="E53" i="6" s="1"/>
  <c r="K25" i="5" l="1"/>
  <c r="J25" i="5"/>
  <c r="L45" i="6"/>
  <c r="K45" i="6"/>
  <c r="J45" i="6"/>
  <c r="L44" i="6"/>
  <c r="K44" i="6"/>
  <c r="J44" i="6"/>
  <c r="L43" i="6"/>
  <c r="K43" i="6"/>
  <c r="J43" i="6"/>
  <c r="L42" i="6"/>
  <c r="K42" i="6"/>
  <c r="J42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K26" i="5" l="1"/>
  <c r="J26" i="5"/>
  <c r="L45" i="4"/>
  <c r="K45" i="4"/>
  <c r="J45" i="4"/>
  <c r="L44" i="4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5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5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27" i="5" l="1"/>
  <c r="J27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J45" i="1"/>
  <c r="C46" i="1"/>
  <c r="C53" i="1" s="1"/>
  <c r="D46" i="1"/>
  <c r="D53" i="1" s="1"/>
  <c r="K28" i="5" l="1"/>
  <c r="J28" i="5"/>
  <c r="C53" i="4"/>
  <c r="J29" i="5" l="1"/>
  <c r="K29" i="5"/>
  <c r="G53" i="4"/>
  <c r="F53" i="4"/>
  <c r="D53" i="4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0" i="5" l="1"/>
  <c r="J30" i="5"/>
  <c r="L16" i="7"/>
  <c r="L15" i="7"/>
  <c r="L14" i="7"/>
  <c r="L13" i="4"/>
  <c r="L13" i="6"/>
  <c r="L13" i="5"/>
  <c r="L13" i="7"/>
  <c r="L13" i="1"/>
  <c r="E46" i="4"/>
  <c r="E53" i="4" s="1"/>
  <c r="K31" i="5" l="1"/>
  <c r="J31" i="5"/>
  <c r="E53" i="1"/>
  <c r="J32" i="5" l="1"/>
  <c r="K32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6" i="6"/>
  <c r="K13" i="6"/>
  <c r="J13" i="6"/>
  <c r="I13" i="6"/>
  <c r="H45" i="5"/>
  <c r="K13" i="5"/>
  <c r="J13" i="5"/>
  <c r="I13" i="5"/>
  <c r="H46" i="4"/>
  <c r="I14" i="4"/>
  <c r="K13" i="4"/>
  <c r="J13" i="4"/>
  <c r="I13" i="4"/>
  <c r="K13" i="1"/>
  <c r="J13" i="1"/>
  <c r="K33" i="5" l="1"/>
  <c r="J33" i="5"/>
  <c r="L45" i="5"/>
  <c r="L46" i="6"/>
  <c r="L46" i="4"/>
  <c r="L46" i="1"/>
  <c r="I17" i="7"/>
  <c r="K17" i="7"/>
  <c r="J17" i="7"/>
  <c r="J46" i="6"/>
  <c r="I46" i="6"/>
  <c r="K46" i="6"/>
  <c r="I46" i="4"/>
  <c r="K46" i="4"/>
  <c r="J46" i="4"/>
  <c r="K46" i="1"/>
  <c r="K34" i="5" l="1"/>
  <c r="J34" i="5"/>
  <c r="I46" i="1"/>
  <c r="J46" i="1"/>
  <c r="K35" i="5" l="1"/>
  <c r="J35" i="5"/>
  <c r="K36" i="5" l="1"/>
  <c r="J36" i="5"/>
  <c r="J37" i="5" l="1"/>
  <c r="K37" i="5"/>
  <c r="K43" i="5" l="1"/>
  <c r="J43" i="5"/>
  <c r="J44" i="5" l="1"/>
  <c r="K44" i="5"/>
  <c r="I44" i="5"/>
  <c r="E45" i="5"/>
  <c r="E52" i="5" l="1"/>
  <c r="J45" i="5"/>
  <c r="I45" i="5"/>
  <c r="K45" i="5"/>
</calcChain>
</file>

<file path=xl/sharedStrings.xml><?xml version="1.0" encoding="utf-8"?>
<sst xmlns="http://schemas.openxmlformats.org/spreadsheetml/2006/main" count="261" uniqueCount="62">
  <si>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</si>
  <si>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</si>
  <si>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</si>
  <si>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</si>
  <si>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</si>
  <si>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</si>
  <si>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</si>
  <si>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</si>
  <si>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</si>
  <si>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</si>
  <si>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</si>
  <si>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</si>
  <si>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</si>
  <si>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</si>
  <si>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</si>
  <si>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</si>
  <si>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</si>
  <si>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</si>
  <si>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</si>
  <si>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</si>
  <si>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</si>
  <si>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</si>
  <si>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</si>
  <si>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</si>
  <si>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</si>
  <si>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</si>
  <si>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DEVENGADO
AL MES DE AGOSTO
(4)</t>
  </si>
  <si>
    <t>EJECUCION PRESUPUESTAL MENSUALIZADA DE GASTOS 
AL MES DE AGOSTO 2021</t>
  </si>
  <si>
    <t>Fuente: SIAF, Consulta Amigable y Base de Datos al 31 de Agosto del 2021</t>
  </si>
  <si>
    <t>001. ADMINISTRACION CENTRAL - MINSA</t>
  </si>
  <si>
    <t>005. INSTITUTO NACIONAL DE SALUD MENTAL</t>
  </si>
  <si>
    <t>007. INSTITUTO NACIONAL DE CIENCIAS NEUROLOGICAS</t>
  </si>
  <si>
    <t>008. INSTITUTO NACIONAL DE OFTALMOLOGIA</t>
  </si>
  <si>
    <t>009. INSTITUTO NACIONAL DE REHABILITACION</t>
  </si>
  <si>
    <t>010. INSTITUTO NACIONAL DE SALUD DEL NIÑO</t>
  </si>
  <si>
    <t>011. INSTITUTO NACIONAL MATERNO PERINATAL</t>
  </si>
  <si>
    <t>016. HOSPITAL NACIONAL HIPOLITO UNANUE</t>
  </si>
  <si>
    <t>017. HOSPITAL HERMILIO VALDIZAN</t>
  </si>
  <si>
    <t>020. HOSPITAL SERGIO BERNALES</t>
  </si>
  <si>
    <t>021. HOSPITAL CAYETANO HEREDIA</t>
  </si>
  <si>
    <t>025. HOSPITAL DE APOYO DEPARTAMENTAL MARIA AUXILIADORA</t>
  </si>
  <si>
    <t>027. HOSPITAL NACIONAL ARZOBISPO LOAYZA</t>
  </si>
  <si>
    <t>028. HOSPITAL NACIONAL DOS DE MAYO</t>
  </si>
  <si>
    <t>029. HOSPITAL DE APOYO SANTA ROSA</t>
  </si>
  <si>
    <t>030. HOSPITAL DE EMERGENCIAS CASIMIRO ULLOA</t>
  </si>
  <si>
    <t>031. HOSPITAL DE EMERGENCIAS PEDIATRICAS</t>
  </si>
  <si>
    <t>032. HOSPITAL NACIONAL VICTOR LARCO HERRERA</t>
  </si>
  <si>
    <t>033. HOSPITAL NACIONAL DOCENTE MADRE NIÑO - SAN BARTOLOME</t>
  </si>
  <si>
    <t>036. HOSPITAL CARLOS LANFRANCO LA HOZ</t>
  </si>
  <si>
    <t>042. HOSPITAL "JOSE AGURTO TELLO DE CHOSICA"</t>
  </si>
  <si>
    <t>049. HOSPITAL SAN JUAN DE LURIGANCHO</t>
  </si>
  <si>
    <t>050. HOSPITAL VITARTE</t>
  </si>
  <si>
    <t>124. CENTRO NACIONAL DE ABASTECIMIENTOS DE RECURSOS ESTRATEGICOS DE SALUD</t>
  </si>
  <si>
    <t>125. PROGRAMA NACIONAL DE INVERSIONES EN SALUD</t>
  </si>
  <si>
    <t>139. INSTITUTO NACIONAL DE SALUD DEL NIÑO - SAN BORJA</t>
  </si>
  <si>
    <t>140. HOSPITAL DE HUAYCAN</t>
  </si>
  <si>
    <t>142. HOSPITAL DE EMERGENCIAS VILLA EL SALVADOR</t>
  </si>
  <si>
    <t>143. DIRECCION DE REDES INTEGRADAS DE SALUD LIMA CENTRO</t>
  </si>
  <si>
    <t>144. DIRECCION DE REDES INTEGRADAS DE SALUD LIMA NORTE</t>
  </si>
  <si>
    <t>145. DIRECCION DE REDES INTEGRADAS DE SALUD LIMA SUR</t>
  </si>
  <si>
    <t>146. DIRECCION DE REDES INTEGRADAS DE SALUD LIMA ESTE</t>
  </si>
  <si>
    <t>148. HOSPITAL EMERGENCIA ATE VITARTE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</si>
</sst>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8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43" fontId="23" fillId="36" borderId="2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/>
    <cellStyle name="Millares 3" xfId="45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585-4DA9-A368-E84D3FF2455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AGOST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6396.4139850000001</c:v>
                </c:pt>
                <c:pt idx="1">
                  <c:v>7064.7928220000003</c:v>
                </c:pt>
                <c:pt idx="2" formatCode="#,##0">
                  <c:v>6072.7390153999986</c:v>
                </c:pt>
                <c:pt idx="3">
                  <c:v>5204.9730407399984</c:v>
                </c:pt>
                <c:pt idx="4">
                  <c:v>3804.4724429699995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171963888"/>
        <c:axId val="1171962256"/>
        <c:axId val="0"/>
      </c:bar3DChart>
      <c:catAx>
        <c:axId val="1171963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71962256"/>
        <c:crosses val="autoZero"/>
        <c:auto val="1"/>
        <c:lblAlgn val="ctr"/>
        <c:lblOffset val="100"/>
        <c:noMultiLvlLbl val="0"/>
      </c:catAx>
      <c:valAx>
        <c:axId val="1171962256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1171963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E59-459B-A063-30CD6337630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AGOST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262.50769400000001</c:v>
                </c:pt>
                <c:pt idx="1">
                  <c:v>254.515355</c:v>
                </c:pt>
                <c:pt idx="2">
                  <c:v>142.760335</c:v>
                </c:pt>
                <c:pt idx="3">
                  <c:v>105.31062426999999</c:v>
                </c:pt>
                <c:pt idx="4">
                  <c:v>72.957514560000021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171954640"/>
        <c:axId val="1171964976"/>
        <c:axId val="0"/>
      </c:bar3DChart>
      <c:catAx>
        <c:axId val="1171954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71964976"/>
        <c:crosses val="autoZero"/>
        <c:auto val="1"/>
        <c:lblAlgn val="ctr"/>
        <c:lblOffset val="100"/>
        <c:noMultiLvlLbl val="0"/>
      </c:catAx>
      <c:valAx>
        <c:axId val="117196497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171954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ROOC!$B$52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AL MES DE AGOST</c:v>
                </c:pt>
              </c:strCache>
            </c:strRef>
          </c:cat>
          <c:val>
            <c:numRef>
              <c:f>ROOC!$C$52:$G$52</c:f>
              <c:numCache>
                <c:formatCode>#,##0.0</c:formatCode>
                <c:ptCount val="5"/>
                <c:pt idx="0">
                  <c:v>1412.2183580000001</c:v>
                </c:pt>
                <c:pt idx="1">
                  <c:v>4019.0555009999998</c:v>
                </c:pt>
                <c:pt idx="2">
                  <c:v>3617.1499509</c:v>
                </c:pt>
                <c:pt idx="3">
                  <c:v>3203.0926550999998</c:v>
                </c:pt>
                <c:pt idx="4">
                  <c:v>2832.4031785500006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171960080"/>
        <c:axId val="1171964432"/>
        <c:axId val="0"/>
      </c:bar3DChart>
      <c:catAx>
        <c:axId val="117196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71964432"/>
        <c:crosses val="autoZero"/>
        <c:auto val="1"/>
        <c:lblAlgn val="ctr"/>
        <c:lblOffset val="100"/>
        <c:noMultiLvlLbl val="0"/>
      </c:catAx>
      <c:valAx>
        <c:axId val="1171964432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17196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279A-4661-BCDB-99F4EB9F66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AGOST</c:v>
                </c:pt>
              </c:strCache>
            </c:strRef>
          </c:cat>
          <c:val>
            <c:numRef>
              <c:f>DYT!$C$53:$G$53</c:f>
              <c:numCache>
                <c:formatCode>0.0</c:formatCode>
                <c:ptCount val="5"/>
                <c:pt idx="0" formatCode="General">
                  <c:v>36.407767999999997</c:v>
                </c:pt>
                <c:pt idx="1">
                  <c:v>630.470778</c:v>
                </c:pt>
                <c:pt idx="2">
                  <c:v>567.65311099999997</c:v>
                </c:pt>
                <c:pt idx="3">
                  <c:v>374.01877972999989</c:v>
                </c:pt>
                <c:pt idx="4">
                  <c:v>270.73134937000009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171955184"/>
        <c:axId val="1171957904"/>
        <c:axId val="0"/>
      </c:bar3DChart>
      <c:catAx>
        <c:axId val="1171955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71957904"/>
        <c:crosses val="autoZero"/>
        <c:auto val="1"/>
        <c:lblAlgn val="ctr"/>
        <c:lblOffset val="100"/>
        <c:noMultiLvlLbl val="0"/>
      </c:catAx>
      <c:valAx>
        <c:axId val="117195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171955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36C-4201-80E6-B25E8D6604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AL MES DE AGOST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5.114719</c:v>
                </c:pt>
                <c:pt idx="2">
                  <c:v>4.8481949999999996</c:v>
                </c:pt>
                <c:pt idx="3">
                  <c:v>3.0062500000000001</c:v>
                </c:pt>
                <c:pt idx="4">
                  <c:v>2.3547950000000002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1965520"/>
        <c:axId val="1171967152"/>
        <c:axId val="0"/>
      </c:bar3DChart>
      <c:catAx>
        <c:axId val="117196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171967152"/>
        <c:crosses val="autoZero"/>
        <c:auto val="1"/>
        <c:lblAlgn val="ctr"/>
        <c:lblOffset val="100"/>
        <c:noMultiLvlLbl val="0"/>
      </c:catAx>
      <c:valAx>
        <c:axId val="117196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171965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73</xdr:row>
      <xdr:rowOff>111629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xmlns="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48</xdr:row>
      <xdr:rowOff>49072</xdr:rowOff>
    </xdr:from>
    <xdr:to>
      <xdr:col>12</xdr:col>
      <xdr:colOff>20478</xdr:colOff>
      <xdr:row>90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47</xdr:row>
      <xdr:rowOff>108929</xdr:rowOff>
    </xdr:from>
    <xdr:to>
      <xdr:col>12</xdr:col>
      <xdr:colOff>51557</xdr:colOff>
      <xdr:row>73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012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48</xdr:row>
      <xdr:rowOff>5953</xdr:rowOff>
    </xdr:from>
    <xdr:to>
      <xdr:col>11</xdr:col>
      <xdr:colOff>991368</xdr:colOff>
      <xdr:row>84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348582</xdr:colOff>
      <xdr:row>18</xdr:row>
      <xdr:rowOff>145117</xdr:rowOff>
    </xdr:from>
    <xdr:to>
      <xdr:col>12</xdr:col>
      <xdr:colOff>87680</xdr:colOff>
      <xdr:row>46</xdr:row>
      <xdr:rowOff>29989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xmlns="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2"/>
  <sheetViews>
    <sheetView showGridLines="0" tabSelected="1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4.7109375" style="1" customWidth="1"/>
    <col min="5" max="5" width="16.855468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75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75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75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75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27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13</v>
      </c>
      <c r="F11" s="81" t="s">
        <v>22</v>
      </c>
      <c r="G11" s="81" t="s">
        <v>26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29</v>
      </c>
      <c r="C13" s="8">
        <v>2195055582</v>
      </c>
      <c r="D13" s="8">
        <v>2064007676</v>
      </c>
      <c r="E13" s="56">
        <v>1572032384</v>
      </c>
      <c r="F13" s="56">
        <v>1376811216.3799989</v>
      </c>
      <c r="G13" s="8">
        <v>886602852.89999878</v>
      </c>
      <c r="H13" s="8"/>
      <c r="I13" s="12">
        <f>IF(ISERROR(+#REF!/E13)=TRUE,0,++#REF!/E13)</f>
        <v>0</v>
      </c>
      <c r="J13" s="12">
        <f>IF(ISERROR(+G13/E13)=TRUE,0,++G13/E13)</f>
        <v>0.56398510738313057</v>
      </c>
      <c r="K13" s="12">
        <f>IF(ISERROR(+H13/E13)=TRUE,0,++H13/E13)</f>
        <v>0</v>
      </c>
      <c r="L13" s="14">
        <f>+D13-G13</f>
        <v>1177404823.1000013</v>
      </c>
    </row>
    <row r="14" spans="1:13" ht="20.100000000000001" customHeight="1" x14ac:dyDescent="0.25">
      <c r="B14" s="25" t="s">
        <v>30</v>
      </c>
      <c r="C14" s="26">
        <v>36897267</v>
      </c>
      <c r="D14" s="26">
        <v>38267570</v>
      </c>
      <c r="E14" s="57">
        <v>34440813</v>
      </c>
      <c r="F14" s="57">
        <v>36370972.739999995</v>
      </c>
      <c r="G14" s="26">
        <v>23983726.599999987</v>
      </c>
      <c r="H14" s="26"/>
      <c r="I14" s="27"/>
      <c r="J14" s="27">
        <f t="shared" ref="J14:J45" si="0">IF(ISERROR(+G14/E14)=TRUE,0,++G14/E14)</f>
        <v>0.69637515815901285</v>
      </c>
      <c r="K14" s="27">
        <f t="shared" ref="K14:K45" si="1">IF(ISERROR(+H14/E14)=TRUE,0,++H14/E14)</f>
        <v>0</v>
      </c>
      <c r="L14" s="28">
        <f t="shared" ref="L14:L45" si="2">+D14-G14</f>
        <v>14283843.400000013</v>
      </c>
    </row>
    <row r="15" spans="1:13" ht="20.100000000000001" customHeight="1" x14ac:dyDescent="0.25">
      <c r="B15" s="25" t="s">
        <v>31</v>
      </c>
      <c r="C15" s="26">
        <v>47566106</v>
      </c>
      <c r="D15" s="26">
        <v>53949882</v>
      </c>
      <c r="E15" s="57">
        <v>48554893.799999997</v>
      </c>
      <c r="F15" s="57">
        <v>49855253.240000024</v>
      </c>
      <c r="G15" s="26">
        <v>33695222.309999995</v>
      </c>
      <c r="H15" s="26"/>
      <c r="I15" s="27"/>
      <c r="J15" s="27">
        <f t="shared" si="0"/>
        <v>0.69396140477193258</v>
      </c>
      <c r="K15" s="27">
        <f t="shared" si="1"/>
        <v>0</v>
      </c>
      <c r="L15" s="28">
        <f t="shared" si="2"/>
        <v>20254659.690000005</v>
      </c>
    </row>
    <row r="16" spans="1:13" ht="20.100000000000001" customHeight="1" x14ac:dyDescent="0.25">
      <c r="B16" s="25" t="s">
        <v>32</v>
      </c>
      <c r="C16" s="26">
        <v>29819316</v>
      </c>
      <c r="D16" s="26">
        <v>34621313</v>
      </c>
      <c r="E16" s="57">
        <v>31159181.699999999</v>
      </c>
      <c r="F16" s="57">
        <v>31683545.93</v>
      </c>
      <c r="G16" s="26">
        <v>20480055.880000014</v>
      </c>
      <c r="H16" s="26"/>
      <c r="I16" s="27"/>
      <c r="J16" s="27">
        <f t="shared" si="0"/>
        <v>0.65727194241432896</v>
      </c>
      <c r="K16" s="27">
        <f t="shared" si="1"/>
        <v>0</v>
      </c>
      <c r="L16" s="28">
        <f t="shared" si="2"/>
        <v>14141257.119999986</v>
      </c>
    </row>
    <row r="17" spans="2:12" ht="20.100000000000001" customHeight="1" x14ac:dyDescent="0.25">
      <c r="B17" s="25" t="s">
        <v>33</v>
      </c>
      <c r="C17" s="26">
        <v>35469502</v>
      </c>
      <c r="D17" s="26">
        <v>40615194</v>
      </c>
      <c r="E17" s="57">
        <v>36553674.600000001</v>
      </c>
      <c r="F17" s="57">
        <v>38524193.400000013</v>
      </c>
      <c r="G17" s="26">
        <v>26689844.130000014</v>
      </c>
      <c r="H17" s="26"/>
      <c r="I17" s="27"/>
      <c r="J17" s="27">
        <f t="shared" si="0"/>
        <v>0.73015488653499183</v>
      </c>
      <c r="K17" s="27">
        <f t="shared" si="1"/>
        <v>0</v>
      </c>
      <c r="L17" s="28">
        <f t="shared" si="2"/>
        <v>13925349.869999986</v>
      </c>
    </row>
    <row r="18" spans="2:12" ht="20.100000000000001" customHeight="1" x14ac:dyDescent="0.25">
      <c r="B18" s="25" t="s">
        <v>34</v>
      </c>
      <c r="C18" s="26">
        <v>174427518</v>
      </c>
      <c r="D18" s="26">
        <v>183406617</v>
      </c>
      <c r="E18" s="57">
        <v>165065955.30000001</v>
      </c>
      <c r="F18" s="57">
        <v>175047760.23999998</v>
      </c>
      <c r="G18" s="26">
        <v>118679522.21999998</v>
      </c>
      <c r="H18" s="26"/>
      <c r="I18" s="27"/>
      <c r="J18" s="27">
        <f t="shared" si="0"/>
        <v>0.71898243344186419</v>
      </c>
      <c r="K18" s="27">
        <f t="shared" si="1"/>
        <v>0</v>
      </c>
      <c r="L18" s="28">
        <f t="shared" si="2"/>
        <v>64727094.780000016</v>
      </c>
    </row>
    <row r="19" spans="2:12" ht="20.100000000000001" customHeight="1" x14ac:dyDescent="0.25">
      <c r="B19" s="25" t="s">
        <v>35</v>
      </c>
      <c r="C19" s="26">
        <v>116530703</v>
      </c>
      <c r="D19" s="26">
        <v>131934251</v>
      </c>
      <c r="E19" s="57">
        <v>118740825.90000001</v>
      </c>
      <c r="F19" s="57">
        <v>126514020.02999999</v>
      </c>
      <c r="G19" s="26">
        <v>89777144.469999999</v>
      </c>
      <c r="H19" s="26"/>
      <c r="I19" s="27"/>
      <c r="J19" s="27">
        <f t="shared" si="0"/>
        <v>0.75607646982014121</v>
      </c>
      <c r="K19" s="27">
        <f t="shared" si="1"/>
        <v>0</v>
      </c>
      <c r="L19" s="28">
        <f t="shared" si="2"/>
        <v>42157106.530000001</v>
      </c>
    </row>
    <row r="20" spans="2:12" ht="20.100000000000001" customHeight="1" x14ac:dyDescent="0.25">
      <c r="B20" s="25" t="s">
        <v>36</v>
      </c>
      <c r="C20" s="26">
        <v>143731722</v>
      </c>
      <c r="D20" s="26">
        <v>178674822</v>
      </c>
      <c r="E20" s="57">
        <v>160807339.80000001</v>
      </c>
      <c r="F20" s="57">
        <v>138626548.76000002</v>
      </c>
      <c r="G20" s="26">
        <v>124525612.21999997</v>
      </c>
      <c r="H20" s="26"/>
      <c r="I20" s="27"/>
      <c r="J20" s="27">
        <f t="shared" si="0"/>
        <v>0.77437766444538847</v>
      </c>
      <c r="K20" s="27">
        <f t="shared" si="1"/>
        <v>0</v>
      </c>
      <c r="L20" s="28">
        <f t="shared" si="2"/>
        <v>54149209.780000031</v>
      </c>
    </row>
    <row r="21" spans="2:12" ht="20.100000000000001" customHeight="1" x14ac:dyDescent="0.25">
      <c r="B21" s="25" t="s">
        <v>37</v>
      </c>
      <c r="C21" s="26">
        <v>37120097</v>
      </c>
      <c r="D21" s="26">
        <v>42014944</v>
      </c>
      <c r="E21" s="57">
        <v>37813449.600000001</v>
      </c>
      <c r="F21" s="57">
        <v>39424838.659999996</v>
      </c>
      <c r="G21" s="26">
        <v>26602608.640000008</v>
      </c>
      <c r="H21" s="26"/>
      <c r="I21" s="27"/>
      <c r="J21" s="27">
        <f t="shared" si="0"/>
        <v>0.70352239537542771</v>
      </c>
      <c r="K21" s="27">
        <f t="shared" si="1"/>
        <v>0</v>
      </c>
      <c r="L21" s="28">
        <f t="shared" si="2"/>
        <v>15412335.359999992</v>
      </c>
    </row>
    <row r="22" spans="2:12" ht="20.100000000000001" customHeight="1" x14ac:dyDescent="0.25">
      <c r="B22" s="25" t="s">
        <v>38</v>
      </c>
      <c r="C22" s="26">
        <v>80559079</v>
      </c>
      <c r="D22" s="26">
        <v>90553199</v>
      </c>
      <c r="E22" s="57">
        <v>81497879.099999994</v>
      </c>
      <c r="F22" s="57">
        <v>61722081.86999999</v>
      </c>
      <c r="G22" s="26">
        <v>59587549.929999992</v>
      </c>
      <c r="H22" s="26"/>
      <c r="I22" s="27"/>
      <c r="J22" s="27">
        <f t="shared" si="0"/>
        <v>0.73115460902834706</v>
      </c>
      <c r="K22" s="27">
        <f t="shared" si="1"/>
        <v>0</v>
      </c>
      <c r="L22" s="28">
        <f t="shared" si="2"/>
        <v>30965649.070000008</v>
      </c>
    </row>
    <row r="23" spans="2:12" ht="20.100000000000001" customHeight="1" x14ac:dyDescent="0.25">
      <c r="B23" s="25" t="s">
        <v>39</v>
      </c>
      <c r="C23" s="26">
        <v>148131955</v>
      </c>
      <c r="D23" s="26">
        <v>175535188</v>
      </c>
      <c r="E23" s="57">
        <v>157981669.19999999</v>
      </c>
      <c r="F23" s="57">
        <v>163272620.33999997</v>
      </c>
      <c r="G23" s="26">
        <v>119440458.72000003</v>
      </c>
      <c r="H23" s="26"/>
      <c r="I23" s="27"/>
      <c r="J23" s="27">
        <f t="shared" si="0"/>
        <v>0.75603998441611631</v>
      </c>
      <c r="K23" s="27">
        <f t="shared" si="1"/>
        <v>0</v>
      </c>
      <c r="L23" s="28">
        <f t="shared" si="2"/>
        <v>56094729.279999971</v>
      </c>
    </row>
    <row r="24" spans="2:12" ht="20.100000000000001" customHeight="1" x14ac:dyDescent="0.25">
      <c r="B24" s="25" t="s">
        <v>40</v>
      </c>
      <c r="C24" s="26">
        <v>131962658</v>
      </c>
      <c r="D24" s="26">
        <v>147035081</v>
      </c>
      <c r="E24" s="57">
        <v>132331572.90000001</v>
      </c>
      <c r="F24" s="57">
        <v>143722493.15000001</v>
      </c>
      <c r="G24" s="26">
        <v>100749277.70999992</v>
      </c>
      <c r="H24" s="26"/>
      <c r="I24" s="27"/>
      <c r="J24" s="27">
        <f t="shared" si="0"/>
        <v>0.76133968260268381</v>
      </c>
      <c r="K24" s="27">
        <f t="shared" si="1"/>
        <v>0</v>
      </c>
      <c r="L24" s="28">
        <f t="shared" si="2"/>
        <v>46285803.290000081</v>
      </c>
    </row>
    <row r="25" spans="2:12" ht="20.100000000000001" customHeight="1" x14ac:dyDescent="0.25">
      <c r="B25" s="25" t="s">
        <v>41</v>
      </c>
      <c r="C25" s="26">
        <v>195521621</v>
      </c>
      <c r="D25" s="26">
        <v>231174977</v>
      </c>
      <c r="E25" s="57">
        <v>208057479.30000001</v>
      </c>
      <c r="F25" s="57">
        <v>222011038.15999991</v>
      </c>
      <c r="G25" s="26">
        <v>158309930.73999995</v>
      </c>
      <c r="H25" s="26"/>
      <c r="I25" s="27"/>
      <c r="J25" s="27">
        <f t="shared" si="0"/>
        <v>0.76089516835744886</v>
      </c>
      <c r="K25" s="27">
        <f t="shared" si="1"/>
        <v>0</v>
      </c>
      <c r="L25" s="28">
        <f t="shared" si="2"/>
        <v>72865046.26000005</v>
      </c>
    </row>
    <row r="26" spans="2:12" ht="20.100000000000001" customHeight="1" x14ac:dyDescent="0.25">
      <c r="B26" s="25" t="s">
        <v>42</v>
      </c>
      <c r="C26" s="26">
        <v>175988356</v>
      </c>
      <c r="D26" s="26">
        <v>210639730</v>
      </c>
      <c r="E26" s="57">
        <v>189575757</v>
      </c>
      <c r="F26" s="57">
        <v>192766252.17000014</v>
      </c>
      <c r="G26" s="26">
        <v>139050761.37999994</v>
      </c>
      <c r="H26" s="26"/>
      <c r="I26" s="27"/>
      <c r="J26" s="27">
        <f t="shared" si="0"/>
        <v>0.73348387779350888</v>
      </c>
      <c r="K26" s="27">
        <f t="shared" si="1"/>
        <v>0</v>
      </c>
      <c r="L26" s="28">
        <f t="shared" si="2"/>
        <v>71588968.620000064</v>
      </c>
    </row>
    <row r="27" spans="2:12" ht="20.100000000000001" customHeight="1" x14ac:dyDescent="0.25">
      <c r="B27" s="25" t="s">
        <v>43</v>
      </c>
      <c r="C27" s="26">
        <v>89501719</v>
      </c>
      <c r="D27" s="26">
        <v>107938001</v>
      </c>
      <c r="E27" s="57">
        <v>97144200.900000006</v>
      </c>
      <c r="F27" s="57">
        <v>101579605.44000001</v>
      </c>
      <c r="G27" s="26">
        <v>79114036.259999976</v>
      </c>
      <c r="H27" s="26"/>
      <c r="I27" s="27"/>
      <c r="J27" s="27">
        <f t="shared" si="0"/>
        <v>0.81439793139520256</v>
      </c>
      <c r="K27" s="27">
        <f t="shared" si="1"/>
        <v>0</v>
      </c>
      <c r="L27" s="28">
        <f t="shared" si="2"/>
        <v>28823964.740000024</v>
      </c>
    </row>
    <row r="28" spans="2:12" ht="20.100000000000001" customHeight="1" x14ac:dyDescent="0.25">
      <c r="B28" s="25" t="s">
        <v>44</v>
      </c>
      <c r="C28" s="26">
        <v>62976195</v>
      </c>
      <c r="D28" s="26">
        <v>70676615</v>
      </c>
      <c r="E28" s="57">
        <v>63608953.5</v>
      </c>
      <c r="F28" s="57">
        <v>67567954.180000007</v>
      </c>
      <c r="G28" s="26">
        <v>46849064.880000025</v>
      </c>
      <c r="H28" s="26"/>
      <c r="I28" s="27"/>
      <c r="J28" s="27">
        <f t="shared" si="0"/>
        <v>0.73651683139229807</v>
      </c>
      <c r="K28" s="27">
        <f t="shared" si="1"/>
        <v>0</v>
      </c>
      <c r="L28" s="28">
        <f t="shared" si="2"/>
        <v>23827550.119999975</v>
      </c>
    </row>
    <row r="29" spans="2:12" ht="20.100000000000001" customHeight="1" x14ac:dyDescent="0.25">
      <c r="B29" s="25" t="s">
        <v>45</v>
      </c>
      <c r="C29" s="26">
        <v>41558974</v>
      </c>
      <c r="D29" s="26">
        <v>46123309</v>
      </c>
      <c r="E29" s="57">
        <v>41510978.100000001</v>
      </c>
      <c r="F29" s="57">
        <v>44507600.439999983</v>
      </c>
      <c r="G29" s="26">
        <v>31597314.530000001</v>
      </c>
      <c r="H29" s="26"/>
      <c r="I29" s="27"/>
      <c r="J29" s="27">
        <f t="shared" si="0"/>
        <v>0.76117971621584124</v>
      </c>
      <c r="K29" s="27">
        <f t="shared" si="1"/>
        <v>0</v>
      </c>
      <c r="L29" s="28">
        <f t="shared" si="2"/>
        <v>14525994.469999999</v>
      </c>
    </row>
    <row r="30" spans="2:12" ht="20.100000000000001" customHeight="1" x14ac:dyDescent="0.25">
      <c r="B30" s="25" t="s">
        <v>46</v>
      </c>
      <c r="C30" s="26">
        <v>53196957</v>
      </c>
      <c r="D30" s="26">
        <v>55560088</v>
      </c>
      <c r="E30" s="57">
        <v>50004079.200000003</v>
      </c>
      <c r="F30" s="57">
        <v>53622435.88000001</v>
      </c>
      <c r="G30" s="26">
        <v>33748676.999999993</v>
      </c>
      <c r="H30" s="26"/>
      <c r="I30" s="27"/>
      <c r="J30" s="27">
        <f t="shared" si="0"/>
        <v>0.67491847745093547</v>
      </c>
      <c r="K30" s="27">
        <f t="shared" si="1"/>
        <v>0</v>
      </c>
      <c r="L30" s="28">
        <f t="shared" si="2"/>
        <v>21811411.000000007</v>
      </c>
    </row>
    <row r="31" spans="2:12" ht="20.100000000000001" customHeight="1" x14ac:dyDescent="0.25">
      <c r="B31" s="25" t="s">
        <v>47</v>
      </c>
      <c r="C31" s="26">
        <v>93627889</v>
      </c>
      <c r="D31" s="26">
        <v>105077437</v>
      </c>
      <c r="E31" s="57">
        <v>94569693.299999997</v>
      </c>
      <c r="F31" s="57">
        <v>100368973.13999997</v>
      </c>
      <c r="G31" s="26">
        <v>70708915.470000058</v>
      </c>
      <c r="H31" s="26"/>
      <c r="I31" s="27"/>
      <c r="J31" s="27">
        <f t="shared" si="0"/>
        <v>0.74769107314002525</v>
      </c>
      <c r="K31" s="27">
        <f t="shared" si="1"/>
        <v>0</v>
      </c>
      <c r="L31" s="28">
        <f t="shared" si="2"/>
        <v>34368521.529999942</v>
      </c>
    </row>
    <row r="32" spans="2:12" ht="20.100000000000001" customHeight="1" x14ac:dyDescent="0.25">
      <c r="B32" s="25" t="s">
        <v>48</v>
      </c>
      <c r="C32" s="26">
        <v>46717089</v>
      </c>
      <c r="D32" s="26">
        <v>56884474</v>
      </c>
      <c r="E32" s="57">
        <v>51196026.600000001</v>
      </c>
      <c r="F32" s="57">
        <v>54056436.619999997</v>
      </c>
      <c r="G32" s="26">
        <v>39810328.990000002</v>
      </c>
      <c r="H32" s="26"/>
      <c r="I32" s="27"/>
      <c r="J32" s="27">
        <f t="shared" si="0"/>
        <v>0.77760583455123056</v>
      </c>
      <c r="K32" s="27">
        <f t="shared" si="1"/>
        <v>0</v>
      </c>
      <c r="L32" s="28">
        <f t="shared" si="2"/>
        <v>17074145.009999998</v>
      </c>
    </row>
    <row r="33" spans="2:12" ht="20.100000000000001" customHeight="1" x14ac:dyDescent="0.25">
      <c r="B33" s="25" t="s">
        <v>49</v>
      </c>
      <c r="C33" s="26">
        <v>28156932</v>
      </c>
      <c r="D33" s="26">
        <v>35079519</v>
      </c>
      <c r="E33" s="57">
        <v>31571567.100000001</v>
      </c>
      <c r="F33" s="57">
        <v>32331097.21999998</v>
      </c>
      <c r="G33" s="26">
        <v>23754902.089999989</v>
      </c>
      <c r="H33" s="26"/>
      <c r="I33" s="27"/>
      <c r="J33" s="27">
        <f t="shared" si="0"/>
        <v>0.75241441182689939</v>
      </c>
      <c r="K33" s="27">
        <f t="shared" si="1"/>
        <v>0</v>
      </c>
      <c r="L33" s="28">
        <f t="shared" si="2"/>
        <v>11324616.910000011</v>
      </c>
    </row>
    <row r="34" spans="2:12" ht="20.100000000000001" customHeight="1" x14ac:dyDescent="0.25">
      <c r="B34" s="25" t="s">
        <v>50</v>
      </c>
      <c r="C34" s="26">
        <v>57177279</v>
      </c>
      <c r="D34" s="26">
        <v>75587145</v>
      </c>
      <c r="E34" s="57">
        <v>68028430.5</v>
      </c>
      <c r="F34" s="57">
        <v>59075656.900000021</v>
      </c>
      <c r="G34" s="26">
        <v>56216723.869999997</v>
      </c>
      <c r="H34" s="26"/>
      <c r="I34" s="27"/>
      <c r="J34" s="27">
        <f t="shared" si="0"/>
        <v>0.82637102542002638</v>
      </c>
      <c r="K34" s="27">
        <f t="shared" si="1"/>
        <v>0</v>
      </c>
      <c r="L34" s="28">
        <f t="shared" si="2"/>
        <v>19370421.130000003</v>
      </c>
    </row>
    <row r="35" spans="2:12" ht="20.100000000000001" customHeight="1" x14ac:dyDescent="0.25">
      <c r="B35" s="25" t="s">
        <v>51</v>
      </c>
      <c r="C35" s="26">
        <v>55144994</v>
      </c>
      <c r="D35" s="26">
        <v>60790394</v>
      </c>
      <c r="E35" s="57">
        <v>54711354.600000001</v>
      </c>
      <c r="F35" s="57">
        <v>57406486.929999985</v>
      </c>
      <c r="G35" s="26">
        <v>39499564.019999988</v>
      </c>
      <c r="H35" s="26"/>
      <c r="I35" s="27"/>
      <c r="J35" s="27">
        <f t="shared" si="0"/>
        <v>0.7219628230517251</v>
      </c>
      <c r="K35" s="27">
        <f t="shared" si="1"/>
        <v>0</v>
      </c>
      <c r="L35" s="28">
        <f t="shared" si="2"/>
        <v>21290829.980000012</v>
      </c>
    </row>
    <row r="36" spans="2:12" ht="20.100000000000001" customHeight="1" x14ac:dyDescent="0.25">
      <c r="B36" s="25" t="s">
        <v>52</v>
      </c>
      <c r="C36" s="26">
        <v>1124144636</v>
      </c>
      <c r="D36" s="26">
        <v>1273269057</v>
      </c>
      <c r="E36" s="57">
        <v>1145942151.3</v>
      </c>
      <c r="F36" s="57">
        <v>466191707.10000038</v>
      </c>
      <c r="G36" s="26">
        <v>364641534.46000004</v>
      </c>
      <c r="H36" s="26"/>
      <c r="I36" s="27"/>
      <c r="J36" s="27">
        <f t="shared" si="0"/>
        <v>0.31820239271793688</v>
      </c>
      <c r="K36" s="27">
        <f t="shared" si="1"/>
        <v>0</v>
      </c>
      <c r="L36" s="28">
        <f t="shared" si="2"/>
        <v>908627522.53999996</v>
      </c>
    </row>
    <row r="37" spans="2:12" ht="20.100000000000001" customHeight="1" x14ac:dyDescent="0.25">
      <c r="B37" s="25" t="s">
        <v>53</v>
      </c>
      <c r="C37" s="26">
        <v>65953571</v>
      </c>
      <c r="D37" s="26">
        <v>182122853</v>
      </c>
      <c r="E37" s="57">
        <v>163910567.69999999</v>
      </c>
      <c r="F37" s="57">
        <v>154643250.74999994</v>
      </c>
      <c r="G37" s="26">
        <v>131324809.7</v>
      </c>
      <c r="H37" s="26"/>
      <c r="I37" s="27"/>
      <c r="J37" s="27">
        <f t="shared" si="0"/>
        <v>0.80119794313908665</v>
      </c>
      <c r="K37" s="27">
        <f t="shared" si="1"/>
        <v>0</v>
      </c>
      <c r="L37" s="28">
        <f t="shared" si="2"/>
        <v>50798043.299999997</v>
      </c>
    </row>
    <row r="38" spans="2:12" ht="20.100000000000001" customHeight="1" x14ac:dyDescent="0.25">
      <c r="B38" s="25" t="s">
        <v>54</v>
      </c>
      <c r="C38" s="26">
        <v>107955381</v>
      </c>
      <c r="D38" s="26">
        <v>126571541</v>
      </c>
      <c r="E38" s="57">
        <v>113914386.90000001</v>
      </c>
      <c r="F38" s="57">
        <v>120040377.85000005</v>
      </c>
      <c r="G38" s="26">
        <v>88107286.990000054</v>
      </c>
      <c r="H38" s="26"/>
      <c r="I38" s="27"/>
      <c r="J38" s="27">
        <f t="shared" si="0"/>
        <v>0.77345179470039394</v>
      </c>
      <c r="K38" s="27">
        <f t="shared" si="1"/>
        <v>0</v>
      </c>
      <c r="L38" s="28">
        <f t="shared" si="2"/>
        <v>38464254.009999946</v>
      </c>
    </row>
    <row r="39" spans="2:12" ht="20.100000000000001" customHeight="1" x14ac:dyDescent="0.25">
      <c r="B39" s="25" t="s">
        <v>55</v>
      </c>
      <c r="C39" s="26">
        <v>27481689</v>
      </c>
      <c r="D39" s="26">
        <v>36316944</v>
      </c>
      <c r="E39" s="57">
        <v>32685249.600000001</v>
      </c>
      <c r="F39" s="57">
        <v>31480817.649999991</v>
      </c>
      <c r="G39" s="26">
        <v>23845562.970000006</v>
      </c>
      <c r="H39" s="26"/>
      <c r="I39" s="27"/>
      <c r="J39" s="27">
        <f t="shared" si="0"/>
        <v>0.7295511970023324</v>
      </c>
      <c r="K39" s="27">
        <f t="shared" si="1"/>
        <v>0</v>
      </c>
      <c r="L39" s="28">
        <f t="shared" si="2"/>
        <v>12471381.029999994</v>
      </c>
    </row>
    <row r="40" spans="2:12" ht="20.100000000000001" customHeight="1" x14ac:dyDescent="0.25">
      <c r="B40" s="25" t="s">
        <v>56</v>
      </c>
      <c r="C40" s="26">
        <v>83795309</v>
      </c>
      <c r="D40" s="26">
        <v>133946558</v>
      </c>
      <c r="E40" s="57">
        <v>120551902.2</v>
      </c>
      <c r="F40" s="57">
        <v>120319028.02999999</v>
      </c>
      <c r="G40" s="26">
        <v>101484412.57000001</v>
      </c>
      <c r="H40" s="26"/>
      <c r="I40" s="27"/>
      <c r="J40" s="27">
        <f t="shared" si="0"/>
        <v>0.84183169836369454</v>
      </c>
      <c r="K40" s="27">
        <f t="shared" si="1"/>
        <v>0</v>
      </c>
      <c r="L40" s="28">
        <f t="shared" si="2"/>
        <v>32462145.429999992</v>
      </c>
    </row>
    <row r="41" spans="2:12" ht="20.100000000000001" customHeight="1" x14ac:dyDescent="0.25">
      <c r="B41" s="25" t="s">
        <v>57</v>
      </c>
      <c r="C41" s="26">
        <v>207048579</v>
      </c>
      <c r="D41" s="26">
        <v>238112605</v>
      </c>
      <c r="E41" s="57">
        <v>214301344.5</v>
      </c>
      <c r="F41" s="57">
        <v>165259456.00000012</v>
      </c>
      <c r="G41" s="26">
        <v>159956424.76000014</v>
      </c>
      <c r="H41" s="26"/>
      <c r="I41" s="27"/>
      <c r="J41" s="27">
        <f t="shared" si="0"/>
        <v>0.74640887173715398</v>
      </c>
      <c r="K41" s="27">
        <f t="shared" si="1"/>
        <v>0</v>
      </c>
      <c r="L41" s="28">
        <f t="shared" si="2"/>
        <v>78156180.239999861</v>
      </c>
    </row>
    <row r="42" spans="2:12" ht="20.100000000000001" customHeight="1" x14ac:dyDescent="0.25">
      <c r="B42" s="25" t="s">
        <v>58</v>
      </c>
      <c r="C42" s="26">
        <v>252509881</v>
      </c>
      <c r="D42" s="26">
        <v>290061699</v>
      </c>
      <c r="E42" s="57">
        <v>261055529.09999999</v>
      </c>
      <c r="F42" s="57">
        <v>273958748.94999981</v>
      </c>
      <c r="G42" s="26">
        <v>206536533.07999986</v>
      </c>
      <c r="H42" s="26"/>
      <c r="I42" s="27"/>
      <c r="J42" s="27">
        <f t="shared" si="0"/>
        <v>0.79115938969782906</v>
      </c>
      <c r="K42" s="27">
        <f t="shared" si="1"/>
        <v>0</v>
      </c>
      <c r="L42" s="28">
        <f t="shared" si="2"/>
        <v>83525165.920000136</v>
      </c>
    </row>
    <row r="43" spans="2:12" ht="20.100000000000001" customHeight="1" x14ac:dyDescent="0.25">
      <c r="B43" s="25" t="s">
        <v>59</v>
      </c>
      <c r="C43" s="26">
        <v>284400353</v>
      </c>
      <c r="D43" s="26">
        <v>308583951</v>
      </c>
      <c r="E43" s="57">
        <v>277725555.89999998</v>
      </c>
      <c r="F43" s="57">
        <v>280734373.9000001</v>
      </c>
      <c r="G43" s="26">
        <v>204720803.84999987</v>
      </c>
      <c r="H43" s="26"/>
      <c r="I43" s="27"/>
      <c r="J43" s="27">
        <f t="shared" si="0"/>
        <v>0.73713347403907348</v>
      </c>
      <c r="K43" s="27">
        <f t="shared" si="1"/>
        <v>0</v>
      </c>
      <c r="L43" s="28">
        <f t="shared" si="2"/>
        <v>103863147.15000013</v>
      </c>
    </row>
    <row r="44" spans="2:12" ht="20.100000000000001" customHeight="1" x14ac:dyDescent="0.25">
      <c r="B44" s="25" t="s">
        <v>60</v>
      </c>
      <c r="C44" s="26">
        <v>144586232</v>
      </c>
      <c r="D44" s="26">
        <v>151484817</v>
      </c>
      <c r="E44" s="57">
        <v>136336335.30000001</v>
      </c>
      <c r="F44" s="57">
        <v>144254521.06999996</v>
      </c>
      <c r="G44" s="26">
        <v>100222685.46000002</v>
      </c>
      <c r="H44" s="26"/>
      <c r="I44" s="27"/>
      <c r="J44" s="27">
        <f t="shared" ref="J44" si="3">IF(ISERROR(+G44/E44)=TRUE,0,++G44/E44)</f>
        <v>0.73511353550369352</v>
      </c>
      <c r="K44" s="27">
        <f t="shared" ref="K44" si="4">IF(ISERROR(+H44/E44)=TRUE,0,++H44/E44)</f>
        <v>0</v>
      </c>
      <c r="L44" s="28">
        <f t="shared" ref="L44" si="5">+D44-G44</f>
        <v>51262131.539999977</v>
      </c>
    </row>
    <row r="45" spans="2:12" ht="20.100000000000001" customHeight="1" x14ac:dyDescent="0.25">
      <c r="B45" s="25" t="s">
        <v>61</v>
      </c>
      <c r="C45" s="26">
        <v>21698844</v>
      </c>
      <c r="D45" s="26">
        <v>88175371</v>
      </c>
      <c r="E45" s="57">
        <v>79357833.900000006</v>
      </c>
      <c r="F45" s="57">
        <v>81221677.61999999</v>
      </c>
      <c r="G45" s="26">
        <v>74158294.170000017</v>
      </c>
      <c r="H45" s="26"/>
      <c r="I45" s="27"/>
      <c r="J45" s="27">
        <f t="shared" si="0"/>
        <v>0.93447981787718648</v>
      </c>
      <c r="K45" s="27">
        <f t="shared" si="1"/>
        <v>0</v>
      </c>
      <c r="L45" s="28">
        <f t="shared" si="2"/>
        <v>14017076.829999983</v>
      </c>
    </row>
    <row r="46" spans="2:12" ht="23.25" customHeight="1" x14ac:dyDescent="0.25">
      <c r="B46" s="52" t="s">
        <v>4</v>
      </c>
      <c r="C46" s="53">
        <f t="shared" ref="C46:H46" si="6">SUM(C13:C45)</f>
        <v>6396413985</v>
      </c>
      <c r="D46" s="53">
        <f t="shared" si="6"/>
        <v>7064792822</v>
      </c>
      <c r="E46" s="53">
        <f>SUM(E13:E45)</f>
        <v>6072739015.3999987</v>
      </c>
      <c r="F46" s="53">
        <f t="shared" si="6"/>
        <v>5204973040.7399988</v>
      </c>
      <c r="G46" s="53">
        <f t="shared" si="6"/>
        <v>3804472442.9699993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0.62648377170863923</v>
      </c>
      <c r="K46" s="54">
        <f>IF(ISERROR(+H46/E46)=TRUE,0,++H46/E46)</f>
        <v>0</v>
      </c>
      <c r="L46" s="55">
        <f>SUM(L13:L45)</f>
        <v>3260320379.0300007</v>
      </c>
    </row>
    <row r="47" spans="2:12" x14ac:dyDescent="0.2">
      <c r="B47" s="11" t="s">
        <v>28</v>
      </c>
    </row>
    <row r="48" spans="2:12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AL MES DE AGOST</v>
      </c>
      <c r="H52" s="32" t="s">
        <v>15</v>
      </c>
      <c r="I52" s="78"/>
      <c r="J52" s="78"/>
      <c r="K52" s="78"/>
      <c r="L52" s="31"/>
    </row>
    <row r="53" spans="2:12" s="22" customFormat="1" x14ac:dyDescent="0.25">
      <c r="B53" s="33" t="s">
        <v>24</v>
      </c>
      <c r="C53" s="67">
        <f>+C46/$C$51</f>
        <v>6396.4139850000001</v>
      </c>
      <c r="D53" s="67">
        <f>+D46/$C$51</f>
        <v>7064.7928220000003</v>
      </c>
      <c r="E53" s="33">
        <f>+E46/$C$51</f>
        <v>6072.7390153999986</v>
      </c>
      <c r="F53" s="67">
        <f>+F46/$C$51</f>
        <v>5204.9730407399984</v>
      </c>
      <c r="G53" s="67">
        <f>+G46/$C$51</f>
        <v>3804.4724429699995</v>
      </c>
      <c r="H53" s="35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3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3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B56" s="33"/>
      <c r="C56" s="34"/>
      <c r="D56" s="34"/>
      <c r="E56" s="33"/>
      <c r="F56" s="34"/>
      <c r="G56" s="34"/>
      <c r="H56" s="38"/>
      <c r="I56" s="36"/>
      <c r="J56" s="36"/>
      <c r="K56" s="36"/>
      <c r="L56" s="37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1"/>
  <sheetViews>
    <sheetView showGridLines="0" topLeftCell="B1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27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26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29</v>
      </c>
      <c r="C13" s="8">
        <v>73997217</v>
      </c>
      <c r="D13" s="8">
        <v>73997217</v>
      </c>
      <c r="E13" s="56">
        <v>45160749</v>
      </c>
      <c r="F13" s="56">
        <v>35473353.880000003</v>
      </c>
      <c r="G13" s="8">
        <v>24662324.840000004</v>
      </c>
      <c r="H13" s="8"/>
      <c r="I13" s="12">
        <f>IF(ISERROR(+#REF!/E13)=TRUE,0,++#REF!/E13)</f>
        <v>0</v>
      </c>
      <c r="J13" s="12">
        <f>IF(ISERROR(+G13/E13)=TRUE,0,++G13/E13)</f>
        <v>0.5461008815420666</v>
      </c>
      <c r="K13" s="12">
        <f>IF(ISERROR(+H13/E13)=TRUE,0,++H13/E13)</f>
        <v>0</v>
      </c>
      <c r="L13" s="14">
        <f>+D13-G13</f>
        <v>49334892.159999996</v>
      </c>
    </row>
    <row r="14" spans="1:13" ht="20.100000000000001" customHeight="1" x14ac:dyDescent="0.25">
      <c r="B14" s="7" t="s">
        <v>30</v>
      </c>
      <c r="C14" s="9">
        <v>1530068</v>
      </c>
      <c r="D14" s="9">
        <v>2589701</v>
      </c>
      <c r="E14" s="58">
        <v>1971727</v>
      </c>
      <c r="F14" s="59">
        <v>1010160.23</v>
      </c>
      <c r="G14" s="9">
        <v>803710.7</v>
      </c>
      <c r="H14" s="9"/>
      <c r="I14" s="13">
        <f>IF(ISERROR(+#REF!/E14)=TRUE,0,++#REF!/E14)</f>
        <v>0</v>
      </c>
      <c r="J14" s="13">
        <f t="shared" ref="J14:J45" si="0">IF(ISERROR(+G14/E14)=TRUE,0,++G14/E14)</f>
        <v>0.40761763672151363</v>
      </c>
      <c r="K14" s="13">
        <f t="shared" ref="K14:K45" si="1">IF(ISERROR(+H14/E14)=TRUE,0,++H14/E14)</f>
        <v>0</v>
      </c>
      <c r="L14" s="15">
        <f t="shared" ref="L14:L45" si="2">+D14-G14</f>
        <v>1785990.3</v>
      </c>
    </row>
    <row r="15" spans="1:13" ht="20.100000000000001" customHeight="1" x14ac:dyDescent="0.25">
      <c r="B15" s="7" t="s">
        <v>31</v>
      </c>
      <c r="C15" s="9">
        <v>4374069</v>
      </c>
      <c r="D15" s="9">
        <v>4371414</v>
      </c>
      <c r="E15" s="58">
        <v>1749488</v>
      </c>
      <c r="F15" s="59">
        <v>1139409.08</v>
      </c>
      <c r="G15" s="9">
        <v>965350.5</v>
      </c>
      <c r="H15" s="9"/>
      <c r="I15" s="13"/>
      <c r="J15" s="13">
        <f t="shared" si="0"/>
        <v>0.55179029521780087</v>
      </c>
      <c r="K15" s="13">
        <f t="shared" si="1"/>
        <v>0</v>
      </c>
      <c r="L15" s="15">
        <f t="shared" si="2"/>
        <v>3406063.5</v>
      </c>
    </row>
    <row r="16" spans="1:13" ht="20.100000000000001" customHeight="1" x14ac:dyDescent="0.25">
      <c r="B16" s="7" t="s">
        <v>32</v>
      </c>
      <c r="C16" s="9">
        <v>16597950</v>
      </c>
      <c r="D16" s="9">
        <v>4815299</v>
      </c>
      <c r="E16" s="58">
        <v>1917666</v>
      </c>
      <c r="F16" s="59">
        <v>1234501.6499999999</v>
      </c>
      <c r="G16" s="9">
        <v>676194.02</v>
      </c>
      <c r="H16" s="9"/>
      <c r="I16" s="13"/>
      <c r="J16" s="13">
        <f t="shared" si="0"/>
        <v>0.35261303063202876</v>
      </c>
      <c r="K16" s="13">
        <f t="shared" si="1"/>
        <v>0</v>
      </c>
      <c r="L16" s="15">
        <f t="shared" si="2"/>
        <v>4139104.98</v>
      </c>
    </row>
    <row r="17" spans="2:12" ht="20.100000000000001" customHeight="1" x14ac:dyDescent="0.25">
      <c r="B17" s="7" t="s">
        <v>33</v>
      </c>
      <c r="C17" s="9">
        <v>3548416</v>
      </c>
      <c r="D17" s="9">
        <v>4100246</v>
      </c>
      <c r="E17" s="58">
        <v>3464326</v>
      </c>
      <c r="F17" s="59">
        <v>2100138.4300000002</v>
      </c>
      <c r="G17" s="9">
        <v>274060.33999999997</v>
      </c>
      <c r="H17" s="9"/>
      <c r="I17" s="13"/>
      <c r="J17" s="13">
        <f t="shared" si="0"/>
        <v>7.9109281285883598E-2</v>
      </c>
      <c r="K17" s="13">
        <f t="shared" si="1"/>
        <v>0</v>
      </c>
      <c r="L17" s="15">
        <f t="shared" si="2"/>
        <v>3826185.66</v>
      </c>
    </row>
    <row r="18" spans="2:12" ht="20.100000000000001" customHeight="1" x14ac:dyDescent="0.25">
      <c r="B18" s="7" t="s">
        <v>34</v>
      </c>
      <c r="C18" s="9">
        <v>13773194</v>
      </c>
      <c r="D18" s="9">
        <v>11931730</v>
      </c>
      <c r="E18" s="58">
        <v>6508705</v>
      </c>
      <c r="F18" s="59">
        <v>3555889.1000000006</v>
      </c>
      <c r="G18" s="9">
        <v>1964204.6</v>
      </c>
      <c r="H18" s="9"/>
      <c r="I18" s="13"/>
      <c r="J18" s="13">
        <f t="shared" si="0"/>
        <v>0.30178116845055969</v>
      </c>
      <c r="K18" s="13">
        <f t="shared" si="1"/>
        <v>0</v>
      </c>
      <c r="L18" s="15">
        <f t="shared" si="2"/>
        <v>9967525.4000000004</v>
      </c>
    </row>
    <row r="19" spans="2:12" ht="20.100000000000001" customHeight="1" x14ac:dyDescent="0.25">
      <c r="B19" s="7" t="s">
        <v>35</v>
      </c>
      <c r="C19" s="9">
        <v>6338744</v>
      </c>
      <c r="D19" s="9">
        <v>3931381</v>
      </c>
      <c r="E19" s="58">
        <v>1826583</v>
      </c>
      <c r="F19" s="59">
        <v>1744407.72</v>
      </c>
      <c r="G19" s="9">
        <v>365662.41000000003</v>
      </c>
      <c r="H19" s="9"/>
      <c r="I19" s="13"/>
      <c r="J19" s="13">
        <f t="shared" si="0"/>
        <v>0.20018932071523715</v>
      </c>
      <c r="K19" s="13">
        <f t="shared" si="1"/>
        <v>0</v>
      </c>
      <c r="L19" s="15">
        <f t="shared" si="2"/>
        <v>3565718.59</v>
      </c>
    </row>
    <row r="20" spans="2:12" ht="20.100000000000001" customHeight="1" x14ac:dyDescent="0.25">
      <c r="B20" s="7" t="s">
        <v>36</v>
      </c>
      <c r="C20" s="9">
        <v>9930000</v>
      </c>
      <c r="D20" s="9">
        <v>7850366</v>
      </c>
      <c r="E20" s="58">
        <v>2516000</v>
      </c>
      <c r="F20" s="59">
        <v>2153710.0999999996</v>
      </c>
      <c r="G20" s="9">
        <v>1950467.02</v>
      </c>
      <c r="H20" s="9"/>
      <c r="I20" s="13"/>
      <c r="J20" s="13">
        <f t="shared" si="0"/>
        <v>0.7752253656597774</v>
      </c>
      <c r="K20" s="13">
        <f t="shared" si="1"/>
        <v>0</v>
      </c>
      <c r="L20" s="15">
        <f t="shared" si="2"/>
        <v>5899898.9800000004</v>
      </c>
    </row>
    <row r="21" spans="2:12" ht="20.100000000000001" customHeight="1" x14ac:dyDescent="0.25">
      <c r="B21" s="7" t="s">
        <v>37</v>
      </c>
      <c r="C21" s="9">
        <v>3541637</v>
      </c>
      <c r="D21" s="9">
        <v>3665192</v>
      </c>
      <c r="E21" s="58">
        <v>1493000</v>
      </c>
      <c r="F21" s="59">
        <v>1415846.1400000001</v>
      </c>
      <c r="G21" s="9">
        <v>1411886.1400000001</v>
      </c>
      <c r="H21" s="9"/>
      <c r="I21" s="13"/>
      <c r="J21" s="13">
        <f t="shared" si="0"/>
        <v>0.94567055592766247</v>
      </c>
      <c r="K21" s="13">
        <f t="shared" si="1"/>
        <v>0</v>
      </c>
      <c r="L21" s="15">
        <f t="shared" si="2"/>
        <v>2253305.86</v>
      </c>
    </row>
    <row r="22" spans="2:12" ht="20.100000000000001" customHeight="1" x14ac:dyDescent="0.25">
      <c r="B22" s="7" t="s">
        <v>38</v>
      </c>
      <c r="C22" s="9">
        <v>3486605</v>
      </c>
      <c r="D22" s="9">
        <v>4610133</v>
      </c>
      <c r="E22" s="58">
        <v>1700000</v>
      </c>
      <c r="F22" s="59">
        <v>1422349.95</v>
      </c>
      <c r="G22" s="9">
        <v>803979.48</v>
      </c>
      <c r="H22" s="9"/>
      <c r="I22" s="13"/>
      <c r="J22" s="13">
        <f t="shared" si="0"/>
        <v>0.47292910588235293</v>
      </c>
      <c r="K22" s="13">
        <f t="shared" si="1"/>
        <v>0</v>
      </c>
      <c r="L22" s="15">
        <f t="shared" si="2"/>
        <v>3806153.52</v>
      </c>
    </row>
    <row r="23" spans="2:12" ht="20.100000000000001" customHeight="1" x14ac:dyDescent="0.25">
      <c r="B23" s="7" t="s">
        <v>39</v>
      </c>
      <c r="C23" s="9">
        <v>10756479</v>
      </c>
      <c r="D23" s="9">
        <v>6673836</v>
      </c>
      <c r="E23" s="58">
        <v>5490486</v>
      </c>
      <c r="F23" s="59">
        <v>4718044.709999999</v>
      </c>
      <c r="G23" s="9">
        <v>4067593.3599999994</v>
      </c>
      <c r="H23" s="9"/>
      <c r="I23" s="13"/>
      <c r="J23" s="13">
        <f t="shared" si="0"/>
        <v>0.74084395443317752</v>
      </c>
      <c r="K23" s="13">
        <f t="shared" si="1"/>
        <v>0</v>
      </c>
      <c r="L23" s="15">
        <f t="shared" si="2"/>
        <v>2606242.6400000006</v>
      </c>
    </row>
    <row r="24" spans="2:12" ht="20.100000000000001" customHeight="1" x14ac:dyDescent="0.25">
      <c r="B24" s="7" t="s">
        <v>40</v>
      </c>
      <c r="C24" s="9">
        <v>4154496</v>
      </c>
      <c r="D24" s="9">
        <v>4760049</v>
      </c>
      <c r="E24" s="58">
        <v>3329600</v>
      </c>
      <c r="F24" s="59">
        <v>2111331.44</v>
      </c>
      <c r="G24" s="9">
        <v>1420125.8099999998</v>
      </c>
      <c r="H24" s="9"/>
      <c r="I24" s="13"/>
      <c r="J24" s="13">
        <f t="shared" si="0"/>
        <v>0.42651544029312827</v>
      </c>
      <c r="K24" s="13">
        <f t="shared" si="1"/>
        <v>0</v>
      </c>
      <c r="L24" s="15">
        <f t="shared" si="2"/>
        <v>3339923.1900000004</v>
      </c>
    </row>
    <row r="25" spans="2:12" ht="20.100000000000001" customHeight="1" x14ac:dyDescent="0.25">
      <c r="B25" s="7" t="s">
        <v>41</v>
      </c>
      <c r="C25" s="9">
        <v>20995704</v>
      </c>
      <c r="D25" s="9">
        <v>12632865</v>
      </c>
      <c r="E25" s="58">
        <v>4934583</v>
      </c>
      <c r="F25" s="59">
        <v>4462099.99</v>
      </c>
      <c r="G25" s="9">
        <v>2230492.4199999995</v>
      </c>
      <c r="H25" s="9"/>
      <c r="I25" s="13"/>
      <c r="J25" s="13">
        <f t="shared" si="0"/>
        <v>0.45201234227897258</v>
      </c>
      <c r="K25" s="13">
        <f t="shared" si="1"/>
        <v>0</v>
      </c>
      <c r="L25" s="15">
        <f t="shared" si="2"/>
        <v>10402372.58</v>
      </c>
    </row>
    <row r="26" spans="2:12" ht="20.100000000000001" customHeight="1" x14ac:dyDescent="0.25">
      <c r="B26" s="7" t="s">
        <v>42</v>
      </c>
      <c r="C26" s="9">
        <v>10075062</v>
      </c>
      <c r="D26" s="9">
        <v>6698066</v>
      </c>
      <c r="E26" s="58">
        <v>3486331</v>
      </c>
      <c r="F26" s="59">
        <v>1467234.28</v>
      </c>
      <c r="G26" s="9">
        <v>1420739.78</v>
      </c>
      <c r="H26" s="9"/>
      <c r="I26" s="13"/>
      <c r="J26" s="13">
        <f t="shared" si="0"/>
        <v>0.40751718066930537</v>
      </c>
      <c r="K26" s="13">
        <f t="shared" si="1"/>
        <v>0</v>
      </c>
      <c r="L26" s="15">
        <f t="shared" si="2"/>
        <v>5277326.22</v>
      </c>
    </row>
    <row r="27" spans="2:12" ht="20.100000000000001" customHeight="1" x14ac:dyDescent="0.25">
      <c r="B27" s="7" t="s">
        <v>43</v>
      </c>
      <c r="C27" s="9">
        <v>600000</v>
      </c>
      <c r="D27" s="9">
        <v>3749719</v>
      </c>
      <c r="E27" s="58">
        <v>3586215</v>
      </c>
      <c r="F27" s="59">
        <v>1762425.19</v>
      </c>
      <c r="G27" s="9">
        <v>1680976.79</v>
      </c>
      <c r="H27" s="9"/>
      <c r="I27" s="13"/>
      <c r="J27" s="13">
        <f t="shared" si="0"/>
        <v>0.46873285344018695</v>
      </c>
      <c r="K27" s="13">
        <f t="shared" si="1"/>
        <v>0</v>
      </c>
      <c r="L27" s="15">
        <f t="shared" si="2"/>
        <v>2068742.21</v>
      </c>
    </row>
    <row r="28" spans="2:12" ht="20.100000000000001" customHeight="1" x14ac:dyDescent="0.25">
      <c r="B28" s="7" t="s">
        <v>44</v>
      </c>
      <c r="C28" s="9">
        <v>8011926</v>
      </c>
      <c r="D28" s="9">
        <v>7131926</v>
      </c>
      <c r="E28" s="58">
        <v>2275453</v>
      </c>
      <c r="F28" s="59">
        <v>2066127.5500000003</v>
      </c>
      <c r="G28" s="9">
        <v>796042.57000000007</v>
      </c>
      <c r="H28" s="9"/>
      <c r="I28" s="13"/>
      <c r="J28" s="13">
        <f t="shared" si="0"/>
        <v>0.34983916169659407</v>
      </c>
      <c r="K28" s="13">
        <f t="shared" si="1"/>
        <v>0</v>
      </c>
      <c r="L28" s="15">
        <f t="shared" si="2"/>
        <v>6335883.4299999997</v>
      </c>
    </row>
    <row r="29" spans="2:12" ht="20.100000000000001" customHeight="1" x14ac:dyDescent="0.25">
      <c r="B29" s="7" t="s">
        <v>45</v>
      </c>
      <c r="C29" s="9">
        <v>1492331</v>
      </c>
      <c r="D29" s="9">
        <v>1146489</v>
      </c>
      <c r="E29" s="58">
        <v>443890</v>
      </c>
      <c r="F29" s="59">
        <v>296924.98</v>
      </c>
      <c r="G29" s="9">
        <v>249904.72000000006</v>
      </c>
      <c r="H29" s="9"/>
      <c r="I29" s="13"/>
      <c r="J29" s="13">
        <f t="shared" si="0"/>
        <v>0.56298794746446201</v>
      </c>
      <c r="K29" s="13">
        <f t="shared" si="1"/>
        <v>0</v>
      </c>
      <c r="L29" s="15">
        <f t="shared" si="2"/>
        <v>896584.27999999991</v>
      </c>
    </row>
    <row r="30" spans="2:12" ht="20.100000000000001" customHeight="1" x14ac:dyDescent="0.25">
      <c r="B30" s="7" t="s">
        <v>46</v>
      </c>
      <c r="C30" s="9">
        <v>3105374</v>
      </c>
      <c r="D30" s="9">
        <v>3330912</v>
      </c>
      <c r="E30" s="58">
        <v>1646612</v>
      </c>
      <c r="F30" s="59">
        <v>1259255.69</v>
      </c>
      <c r="G30" s="9">
        <v>997197.07</v>
      </c>
      <c r="H30" s="9"/>
      <c r="I30" s="13"/>
      <c r="J30" s="13">
        <f t="shared" si="0"/>
        <v>0.60560537029974271</v>
      </c>
      <c r="K30" s="13">
        <f t="shared" si="1"/>
        <v>0</v>
      </c>
      <c r="L30" s="15">
        <f t="shared" si="2"/>
        <v>2333714.9300000002</v>
      </c>
    </row>
    <row r="31" spans="2:12" ht="20.100000000000001" customHeight="1" x14ac:dyDescent="0.25">
      <c r="B31" s="7" t="s">
        <v>47</v>
      </c>
      <c r="C31" s="9">
        <v>4503749</v>
      </c>
      <c r="D31" s="9">
        <v>5389297</v>
      </c>
      <c r="E31" s="58">
        <v>1920097</v>
      </c>
      <c r="F31" s="59">
        <v>1723450.24</v>
      </c>
      <c r="G31" s="9">
        <v>1674401.4300000002</v>
      </c>
      <c r="H31" s="9"/>
      <c r="I31" s="13"/>
      <c r="J31" s="13">
        <f t="shared" si="0"/>
        <v>0.87204002193639185</v>
      </c>
      <c r="K31" s="13">
        <f t="shared" si="1"/>
        <v>0</v>
      </c>
      <c r="L31" s="15">
        <f t="shared" si="2"/>
        <v>3714895.57</v>
      </c>
    </row>
    <row r="32" spans="2:12" ht="20.100000000000001" customHeight="1" x14ac:dyDescent="0.25">
      <c r="B32" s="7" t="s">
        <v>48</v>
      </c>
      <c r="C32" s="9">
        <v>3469590</v>
      </c>
      <c r="D32" s="9">
        <v>4749957</v>
      </c>
      <c r="E32" s="58">
        <v>1299990</v>
      </c>
      <c r="F32" s="59">
        <v>1243060.77</v>
      </c>
      <c r="G32" s="9">
        <v>860068.07999999984</v>
      </c>
      <c r="H32" s="9"/>
      <c r="I32" s="13"/>
      <c r="J32" s="13">
        <f t="shared" si="0"/>
        <v>0.661595919968615</v>
      </c>
      <c r="K32" s="13">
        <f t="shared" si="1"/>
        <v>0</v>
      </c>
      <c r="L32" s="15">
        <f t="shared" si="2"/>
        <v>3889888.92</v>
      </c>
    </row>
    <row r="33" spans="2:12" ht="20.100000000000001" customHeight="1" x14ac:dyDescent="0.25">
      <c r="B33" s="7" t="s">
        <v>49</v>
      </c>
      <c r="C33" s="9">
        <v>2877544</v>
      </c>
      <c r="D33" s="9">
        <v>2788203</v>
      </c>
      <c r="E33" s="58">
        <v>1354204</v>
      </c>
      <c r="F33" s="59">
        <v>747842.67000000016</v>
      </c>
      <c r="G33" s="9">
        <v>185989.52999999997</v>
      </c>
      <c r="H33" s="9"/>
      <c r="I33" s="13"/>
      <c r="J33" s="13">
        <f t="shared" si="0"/>
        <v>0.13734232803920235</v>
      </c>
      <c r="K33" s="13">
        <f t="shared" si="1"/>
        <v>0</v>
      </c>
      <c r="L33" s="15">
        <f t="shared" si="2"/>
        <v>2602213.4700000002</v>
      </c>
    </row>
    <row r="34" spans="2:12" ht="20.100000000000001" customHeight="1" x14ac:dyDescent="0.25">
      <c r="B34" s="7" t="s">
        <v>50</v>
      </c>
      <c r="C34" s="9">
        <v>2448797</v>
      </c>
      <c r="D34" s="9">
        <v>2847938</v>
      </c>
      <c r="E34" s="58">
        <v>1237348</v>
      </c>
      <c r="F34" s="59">
        <v>879992.09000000008</v>
      </c>
      <c r="G34" s="9">
        <v>864809.60000000009</v>
      </c>
      <c r="H34" s="9"/>
      <c r="I34" s="13"/>
      <c r="J34" s="13">
        <f t="shared" si="0"/>
        <v>0.69892188777934749</v>
      </c>
      <c r="K34" s="13">
        <f t="shared" si="1"/>
        <v>0</v>
      </c>
      <c r="L34" s="15">
        <f t="shared" si="2"/>
        <v>1983128.4</v>
      </c>
    </row>
    <row r="35" spans="2:12" ht="20.100000000000001" customHeight="1" x14ac:dyDescent="0.25">
      <c r="B35" s="7" t="s">
        <v>51</v>
      </c>
      <c r="C35" s="9">
        <v>4116587</v>
      </c>
      <c r="D35" s="9">
        <v>5087417</v>
      </c>
      <c r="E35" s="58">
        <v>1648450</v>
      </c>
      <c r="F35" s="59">
        <v>1450301.79</v>
      </c>
      <c r="G35" s="9">
        <v>631073.55000000005</v>
      </c>
      <c r="H35" s="9"/>
      <c r="I35" s="13"/>
      <c r="J35" s="13">
        <f t="shared" si="0"/>
        <v>0.3828284449027875</v>
      </c>
      <c r="K35" s="13">
        <f t="shared" si="1"/>
        <v>0</v>
      </c>
      <c r="L35" s="15">
        <f t="shared" si="2"/>
        <v>4456343.45</v>
      </c>
    </row>
    <row r="36" spans="2:12" ht="20.100000000000001" customHeight="1" x14ac:dyDescent="0.25">
      <c r="B36" s="7" t="s">
        <v>52</v>
      </c>
      <c r="C36" s="9">
        <v>4000000</v>
      </c>
      <c r="D36" s="9">
        <v>13624354</v>
      </c>
      <c r="E36" s="58">
        <v>12459123</v>
      </c>
      <c r="F36" s="59">
        <v>11071704.189999998</v>
      </c>
      <c r="G36" s="9">
        <v>9528994.4299999997</v>
      </c>
      <c r="H36" s="9"/>
      <c r="I36" s="13"/>
      <c r="J36" s="13">
        <f t="shared" si="0"/>
        <v>0.76482064026496888</v>
      </c>
      <c r="K36" s="13">
        <f t="shared" si="1"/>
        <v>0</v>
      </c>
      <c r="L36" s="15">
        <f t="shared" si="2"/>
        <v>4095359.5700000003</v>
      </c>
    </row>
    <row r="37" spans="2:12" ht="20.100000000000001" customHeight="1" x14ac:dyDescent="0.25">
      <c r="B37" s="7" t="s">
        <v>53</v>
      </c>
      <c r="C37" s="9">
        <v>1830442</v>
      </c>
      <c r="D37" s="9">
        <v>2305592</v>
      </c>
      <c r="E37" s="58">
        <v>2009331</v>
      </c>
      <c r="F37" s="59">
        <v>1710755.45</v>
      </c>
      <c r="G37" s="9">
        <v>1553054.45</v>
      </c>
      <c r="H37" s="9"/>
      <c r="I37" s="13"/>
      <c r="J37" s="13">
        <f t="shared" si="0"/>
        <v>0.77292116132185285</v>
      </c>
      <c r="K37" s="13">
        <f t="shared" si="1"/>
        <v>0</v>
      </c>
      <c r="L37" s="15">
        <f t="shared" si="2"/>
        <v>752537.55</v>
      </c>
    </row>
    <row r="38" spans="2:12" ht="20.100000000000001" customHeight="1" x14ac:dyDescent="0.25">
      <c r="B38" s="7" t="s">
        <v>54</v>
      </c>
      <c r="C38" s="9">
        <v>7176987</v>
      </c>
      <c r="D38" s="9">
        <v>7827263</v>
      </c>
      <c r="E38" s="58">
        <v>3869665</v>
      </c>
      <c r="F38" s="59">
        <v>1898648.0700000003</v>
      </c>
      <c r="G38" s="9">
        <v>1702783.82</v>
      </c>
      <c r="H38" s="9"/>
      <c r="I38" s="13"/>
      <c r="J38" s="13">
        <f t="shared" si="0"/>
        <v>0.44003390991209834</v>
      </c>
      <c r="K38" s="13">
        <f t="shared" si="1"/>
        <v>0</v>
      </c>
      <c r="L38" s="15">
        <f t="shared" si="2"/>
        <v>6124479.1799999997</v>
      </c>
    </row>
    <row r="39" spans="2:12" ht="20.100000000000001" customHeight="1" x14ac:dyDescent="0.25">
      <c r="B39" s="7" t="s">
        <v>55</v>
      </c>
      <c r="C39" s="9">
        <v>624606</v>
      </c>
      <c r="D39" s="9">
        <v>696132</v>
      </c>
      <c r="E39" s="58">
        <v>451526</v>
      </c>
      <c r="F39" s="59">
        <v>411129.5</v>
      </c>
      <c r="G39" s="9">
        <v>40329.5</v>
      </c>
      <c r="H39" s="9"/>
      <c r="I39" s="13"/>
      <c r="J39" s="13">
        <f t="shared" ref="J39" si="3">IF(ISERROR(+G39/E39)=TRUE,0,++G39/E39)</f>
        <v>8.9318223092357915E-2</v>
      </c>
      <c r="K39" s="13">
        <f t="shared" ref="K39" si="4">IF(ISERROR(+H39/E39)=TRUE,0,++H39/E39)</f>
        <v>0</v>
      </c>
      <c r="L39" s="15">
        <f t="shared" ref="L39" si="5">+D39-G39</f>
        <v>655802.5</v>
      </c>
    </row>
    <row r="40" spans="2:12" ht="20.100000000000001" customHeight="1" x14ac:dyDescent="0.25">
      <c r="B40" s="7" t="s">
        <v>56</v>
      </c>
      <c r="C40" s="9">
        <v>1349653</v>
      </c>
      <c r="D40" s="9">
        <v>3540225</v>
      </c>
      <c r="E40" s="58">
        <v>3515225</v>
      </c>
      <c r="F40" s="59">
        <v>1666117.67</v>
      </c>
      <c r="G40" s="9">
        <v>1177414.93</v>
      </c>
      <c r="H40" s="9"/>
      <c r="I40" s="13"/>
      <c r="J40" s="13">
        <f t="shared" si="0"/>
        <v>0.33494724519767582</v>
      </c>
      <c r="K40" s="13">
        <f t="shared" si="1"/>
        <v>0</v>
      </c>
      <c r="L40" s="15">
        <f t="shared" si="2"/>
        <v>2362810.0700000003</v>
      </c>
    </row>
    <row r="41" spans="2:12" ht="20.100000000000001" customHeight="1" x14ac:dyDescent="0.25">
      <c r="B41" s="7" t="s">
        <v>57</v>
      </c>
      <c r="C41" s="9">
        <v>7450996</v>
      </c>
      <c r="D41" s="9">
        <v>10417884</v>
      </c>
      <c r="E41" s="58">
        <v>6497087</v>
      </c>
      <c r="F41" s="59">
        <v>5085943.1500000004</v>
      </c>
      <c r="G41" s="9">
        <v>2784242.11</v>
      </c>
      <c r="H41" s="9"/>
      <c r="I41" s="13"/>
      <c r="J41" s="13">
        <f t="shared" si="0"/>
        <v>0.42853699050051197</v>
      </c>
      <c r="K41" s="13">
        <f t="shared" si="1"/>
        <v>0</v>
      </c>
      <c r="L41" s="15">
        <f t="shared" si="2"/>
        <v>7633641.8900000006</v>
      </c>
    </row>
    <row r="42" spans="2:12" ht="20.100000000000001" customHeight="1" x14ac:dyDescent="0.25">
      <c r="B42" s="7" t="s">
        <v>58</v>
      </c>
      <c r="C42" s="9">
        <v>7630600</v>
      </c>
      <c r="D42" s="9">
        <v>7630600</v>
      </c>
      <c r="E42" s="58">
        <v>4752010</v>
      </c>
      <c r="F42" s="59">
        <v>3129600.0000000005</v>
      </c>
      <c r="G42" s="9">
        <v>673400</v>
      </c>
      <c r="H42" s="9"/>
      <c r="I42" s="13"/>
      <c r="J42" s="13">
        <f t="shared" si="0"/>
        <v>0.1417084560007239</v>
      </c>
      <c r="K42" s="13">
        <f t="shared" si="1"/>
        <v>0</v>
      </c>
      <c r="L42" s="15">
        <f t="shared" si="2"/>
        <v>6957200</v>
      </c>
    </row>
    <row r="43" spans="2:12" ht="20.100000000000001" customHeight="1" x14ac:dyDescent="0.25">
      <c r="B43" s="7" t="s">
        <v>59</v>
      </c>
      <c r="C43" s="9">
        <v>10576219</v>
      </c>
      <c r="D43" s="9">
        <v>10576219</v>
      </c>
      <c r="E43" s="58">
        <v>4938904</v>
      </c>
      <c r="F43" s="59">
        <v>4396963.7</v>
      </c>
      <c r="G43" s="9">
        <v>4173185.1700000004</v>
      </c>
      <c r="H43" s="9"/>
      <c r="I43" s="13"/>
      <c r="J43" s="13">
        <f t="shared" si="0"/>
        <v>0.84496179111802949</v>
      </c>
      <c r="K43" s="13">
        <f t="shared" si="1"/>
        <v>0</v>
      </c>
      <c r="L43" s="15">
        <f t="shared" si="2"/>
        <v>6403033.8300000001</v>
      </c>
    </row>
    <row r="44" spans="2:12" ht="20.100000000000001" customHeight="1" x14ac:dyDescent="0.25">
      <c r="B44" s="7" t="s">
        <v>60</v>
      </c>
      <c r="C44" s="9">
        <v>8142652</v>
      </c>
      <c r="D44" s="9">
        <v>9009184</v>
      </c>
      <c r="E44" s="58">
        <v>3267412</v>
      </c>
      <c r="F44" s="59">
        <v>497525.63</v>
      </c>
      <c r="G44" s="9">
        <v>363136.95</v>
      </c>
      <c r="H44" s="9"/>
      <c r="I44" s="13"/>
      <c r="J44" s="13">
        <f t="shared" si="0"/>
        <v>0.11113901460850362</v>
      </c>
      <c r="K44" s="13">
        <f t="shared" si="1"/>
        <v>0</v>
      </c>
      <c r="L44" s="15">
        <f t="shared" si="2"/>
        <v>8646047.0500000007</v>
      </c>
    </row>
    <row r="45" spans="2:12" ht="20.100000000000001" customHeight="1" x14ac:dyDescent="0.25">
      <c r="B45" s="7" t="s">
        <v>61</v>
      </c>
      <c r="C45" s="9">
        <v>0</v>
      </c>
      <c r="D45" s="9">
        <v>38549</v>
      </c>
      <c r="E45" s="58">
        <v>38549</v>
      </c>
      <c r="F45" s="59">
        <v>4379.24</v>
      </c>
      <c r="G45" s="9">
        <v>3718.44</v>
      </c>
      <c r="H45" s="9"/>
      <c r="I45" s="13"/>
      <c r="J45" s="13">
        <f t="shared" si="0"/>
        <v>9.6460089755895095E-2</v>
      </c>
      <c r="K45" s="13">
        <f t="shared" si="1"/>
        <v>0</v>
      </c>
      <c r="L45" s="15">
        <f t="shared" si="2"/>
        <v>34830.559999999998</v>
      </c>
    </row>
    <row r="46" spans="2:12" ht="23.25" customHeight="1" x14ac:dyDescent="0.25">
      <c r="B46" s="52" t="s">
        <v>4</v>
      </c>
      <c r="C46" s="53">
        <f t="shared" ref="C46:H46" si="6">SUM(C13:C45)</f>
        <v>262507694</v>
      </c>
      <c r="D46" s="53">
        <f t="shared" si="6"/>
        <v>254515355</v>
      </c>
      <c r="E46" s="53">
        <f t="shared" si="6"/>
        <v>142760335</v>
      </c>
      <c r="F46" s="53">
        <f t="shared" si="6"/>
        <v>105310624.27</v>
      </c>
      <c r="G46" s="53">
        <f t="shared" si="6"/>
        <v>72957514.560000017</v>
      </c>
      <c r="H46" s="53">
        <f t="shared" si="6"/>
        <v>0</v>
      </c>
      <c r="I46" s="54">
        <f>IF(ISERROR(+#REF!/E46)=TRUE,0,++#REF!/E46)</f>
        <v>0</v>
      </c>
      <c r="J46" s="54">
        <f>IF(ISERROR(+G46/E46)=TRUE,0,++G46/E46)</f>
        <v>0.51104891677369635</v>
      </c>
      <c r="K46" s="54">
        <f>IF(ISERROR(+H46/E46)=TRUE,0,++H46/E46)</f>
        <v>0</v>
      </c>
      <c r="L46" s="55">
        <f>SUM(L13:L45)</f>
        <v>181557840.44000003</v>
      </c>
    </row>
    <row r="47" spans="2:12" x14ac:dyDescent="0.2">
      <c r="B47" s="11" t="s">
        <v>28</v>
      </c>
    </row>
    <row r="49" spans="2:11" s="20" customFormat="1" x14ac:dyDescent="0.25">
      <c r="K49" s="24"/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30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AL MES DE AGOST</v>
      </c>
      <c r="K52" s="23"/>
    </row>
    <row r="53" spans="2:11" s="22" customFormat="1" x14ac:dyDescent="0.25">
      <c r="B53" s="22" t="s">
        <v>24</v>
      </c>
      <c r="C53" s="39">
        <f>+C46/$C$51</f>
        <v>262.50769400000001</v>
      </c>
      <c r="D53" s="39">
        <f>+D46/$C$51</f>
        <v>254.515355</v>
      </c>
      <c r="E53" s="39">
        <f>+E46/$C$51</f>
        <v>142.760335</v>
      </c>
      <c r="F53" s="39">
        <f>+F46/$C$51</f>
        <v>105.31062426999999</v>
      </c>
      <c r="G53" s="39">
        <f>+G46/$C$51</f>
        <v>72.957514560000021</v>
      </c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C56" s="39"/>
      <c r="D56" s="39"/>
      <c r="E56" s="39"/>
      <c r="F56" s="39"/>
      <c r="G56" s="39"/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45" zoomScaleNormal="145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27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26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6" t="s">
        <v>29</v>
      </c>
      <c r="C13" s="41">
        <v>329956725</v>
      </c>
      <c r="D13" s="41">
        <v>251498325</v>
      </c>
      <c r="E13" s="62">
        <v>226348492.5</v>
      </c>
      <c r="F13" s="62">
        <v>186739590.73999998</v>
      </c>
      <c r="G13" s="41">
        <v>172692138.37999997</v>
      </c>
      <c r="H13" s="8"/>
      <c r="I13" s="12">
        <f>IF(ISERROR(+#REF!/E13)=TRUE,0,++#REF!/E13)</f>
        <v>0</v>
      </c>
      <c r="J13" s="12">
        <f>IF(ISERROR(+G13/E13)=TRUE,0,++G13/E13)</f>
        <v>0.76294803854282334</v>
      </c>
      <c r="K13" s="12">
        <f>IF(ISERROR(+H13/E13)=TRUE,0,++H13/E13)</f>
        <v>0</v>
      </c>
      <c r="L13" s="14">
        <f>+D13-G13</f>
        <v>78806186.620000035</v>
      </c>
    </row>
    <row r="14" spans="1:13" ht="20.100000000000001" customHeight="1" x14ac:dyDescent="0.25">
      <c r="B14" s="25" t="s">
        <v>30</v>
      </c>
      <c r="C14" s="42">
        <v>320000</v>
      </c>
      <c r="D14" s="42">
        <v>2794639</v>
      </c>
      <c r="E14" s="63">
        <v>2515175.1</v>
      </c>
      <c r="F14" s="63">
        <v>2633364</v>
      </c>
      <c r="G14" s="42">
        <v>1733070.8800000001</v>
      </c>
      <c r="H14" s="26"/>
      <c r="I14" s="27"/>
      <c r="J14" s="27">
        <f t="shared" ref="J14:J44" si="0">IF(ISERROR(+G14/E14)=TRUE,0,++G14/E14)</f>
        <v>0.68904581633302586</v>
      </c>
      <c r="K14" s="27">
        <f t="shared" ref="K14:K44" si="1">IF(ISERROR(+H14/E14)=TRUE,0,++H14/E14)</f>
        <v>0</v>
      </c>
      <c r="L14" s="28">
        <f t="shared" ref="L14:L44" si="2">+D14-G14</f>
        <v>1061568.1199999999</v>
      </c>
    </row>
    <row r="15" spans="1:13" ht="20.100000000000001" customHeight="1" x14ac:dyDescent="0.25">
      <c r="B15" s="25" t="s">
        <v>31</v>
      </c>
      <c r="C15" s="42">
        <v>0</v>
      </c>
      <c r="D15" s="42">
        <v>3071021</v>
      </c>
      <c r="E15" s="63">
        <v>2763918.9</v>
      </c>
      <c r="F15" s="63">
        <v>2559526</v>
      </c>
      <c r="G15" s="42">
        <v>1627131.81</v>
      </c>
      <c r="H15" s="26"/>
      <c r="I15" s="27"/>
      <c r="J15" s="27">
        <f t="shared" si="0"/>
        <v>0.58870461430688148</v>
      </c>
      <c r="K15" s="27">
        <f t="shared" si="1"/>
        <v>0</v>
      </c>
      <c r="L15" s="28">
        <f t="shared" si="2"/>
        <v>1443889.19</v>
      </c>
    </row>
    <row r="16" spans="1:13" ht="20.100000000000001" customHeight="1" x14ac:dyDescent="0.25">
      <c r="B16" s="25" t="s">
        <v>33</v>
      </c>
      <c r="C16" s="42">
        <v>1600000</v>
      </c>
      <c r="D16" s="42">
        <v>1967832</v>
      </c>
      <c r="E16" s="63">
        <v>1771048.8</v>
      </c>
      <c r="F16" s="63">
        <v>1267825</v>
      </c>
      <c r="G16" s="42">
        <v>1179007.52</v>
      </c>
      <c r="H16" s="26"/>
      <c r="I16" s="27"/>
      <c r="J16" s="27">
        <f t="shared" si="0"/>
        <v>0.66571148124207535</v>
      </c>
      <c r="K16" s="27">
        <f t="shared" si="1"/>
        <v>0</v>
      </c>
      <c r="L16" s="28">
        <f t="shared" si="2"/>
        <v>788824.48</v>
      </c>
    </row>
    <row r="17" spans="2:12" ht="20.100000000000001" customHeight="1" x14ac:dyDescent="0.25">
      <c r="B17" s="25" t="s">
        <v>34</v>
      </c>
      <c r="C17" s="42">
        <v>961745</v>
      </c>
      <c r="D17" s="42">
        <v>6442073</v>
      </c>
      <c r="E17" s="63">
        <v>5797865.7000000002</v>
      </c>
      <c r="F17" s="63">
        <v>4439526.6300000008</v>
      </c>
      <c r="G17" s="42">
        <v>4266726.63</v>
      </c>
      <c r="H17" s="26"/>
      <c r="I17" s="27"/>
      <c r="J17" s="27">
        <f t="shared" si="0"/>
        <v>0.7359133258295375</v>
      </c>
      <c r="K17" s="27">
        <f t="shared" si="1"/>
        <v>0</v>
      </c>
      <c r="L17" s="28">
        <f t="shared" si="2"/>
        <v>2175346.37</v>
      </c>
    </row>
    <row r="18" spans="2:12" ht="20.100000000000001" customHeight="1" x14ac:dyDescent="0.25">
      <c r="B18" s="25" t="s">
        <v>35</v>
      </c>
      <c r="C18" s="42">
        <v>0</v>
      </c>
      <c r="D18" s="42">
        <v>9334914</v>
      </c>
      <c r="E18" s="63">
        <v>8401422.5999999996</v>
      </c>
      <c r="F18" s="63">
        <v>6804238</v>
      </c>
      <c r="G18" s="42">
        <v>6325201.5800000001</v>
      </c>
      <c r="H18" s="26"/>
      <c r="I18" s="27"/>
      <c r="J18" s="27">
        <f t="shared" si="0"/>
        <v>0.75287268372858662</v>
      </c>
      <c r="K18" s="27">
        <f t="shared" si="1"/>
        <v>0</v>
      </c>
      <c r="L18" s="28">
        <f t="shared" si="2"/>
        <v>3009712.42</v>
      </c>
    </row>
    <row r="19" spans="2:12" ht="20.100000000000001" customHeight="1" x14ac:dyDescent="0.25">
      <c r="B19" s="25" t="s">
        <v>36</v>
      </c>
      <c r="C19" s="42">
        <v>0</v>
      </c>
      <c r="D19" s="42">
        <v>18366798</v>
      </c>
      <c r="E19" s="63">
        <v>16530118.199999999</v>
      </c>
      <c r="F19" s="63">
        <v>12011774.32</v>
      </c>
      <c r="G19" s="42">
        <v>12011774.32</v>
      </c>
      <c r="H19" s="26"/>
      <c r="I19" s="27"/>
      <c r="J19" s="27">
        <f t="shared" si="0"/>
        <v>0.7266599170476592</v>
      </c>
      <c r="K19" s="27">
        <f t="shared" si="1"/>
        <v>0</v>
      </c>
      <c r="L19" s="28">
        <f t="shared" si="2"/>
        <v>6355023.6799999997</v>
      </c>
    </row>
    <row r="20" spans="2:12" ht="20.100000000000001" customHeight="1" x14ac:dyDescent="0.25">
      <c r="B20" s="25" t="s">
        <v>37</v>
      </c>
      <c r="C20" s="42">
        <v>0</v>
      </c>
      <c r="D20" s="42">
        <v>1971244</v>
      </c>
      <c r="E20" s="63">
        <v>1774119.6</v>
      </c>
      <c r="F20" s="63">
        <v>1812652</v>
      </c>
      <c r="G20" s="42">
        <v>1557276.75</v>
      </c>
      <c r="H20" s="26"/>
      <c r="I20" s="27"/>
      <c r="J20" s="27">
        <f t="shared" si="0"/>
        <v>0.87777439018203729</v>
      </c>
      <c r="K20" s="27">
        <f t="shared" si="1"/>
        <v>0</v>
      </c>
      <c r="L20" s="28">
        <f t="shared" si="2"/>
        <v>413967.25</v>
      </c>
    </row>
    <row r="21" spans="2:12" ht="20.100000000000001" customHeight="1" x14ac:dyDescent="0.25">
      <c r="B21" s="25" t="s">
        <v>38</v>
      </c>
      <c r="C21" s="42">
        <v>0</v>
      </c>
      <c r="D21" s="42">
        <v>8032491</v>
      </c>
      <c r="E21" s="63">
        <v>7229241.9000000004</v>
      </c>
      <c r="F21" s="63">
        <v>5920875.2799999993</v>
      </c>
      <c r="G21" s="42">
        <v>5880645.1899999995</v>
      </c>
      <c r="H21" s="26"/>
      <c r="I21" s="27"/>
      <c r="J21" s="27">
        <f t="shared" si="0"/>
        <v>0.8134525405769033</v>
      </c>
      <c r="K21" s="27">
        <f t="shared" si="1"/>
        <v>0</v>
      </c>
      <c r="L21" s="28">
        <f t="shared" si="2"/>
        <v>2151845.8100000005</v>
      </c>
    </row>
    <row r="22" spans="2:12" ht="20.100000000000001" customHeight="1" x14ac:dyDescent="0.25">
      <c r="B22" s="25" t="s">
        <v>39</v>
      </c>
      <c r="C22" s="42">
        <v>0</v>
      </c>
      <c r="D22" s="42">
        <v>16875980</v>
      </c>
      <c r="E22" s="63">
        <v>15188382</v>
      </c>
      <c r="F22" s="63">
        <v>13260840</v>
      </c>
      <c r="G22" s="42">
        <v>11007742.16</v>
      </c>
      <c r="H22" s="26"/>
      <c r="I22" s="27"/>
      <c r="J22" s="27">
        <f t="shared" si="0"/>
        <v>0.72474751820174133</v>
      </c>
      <c r="K22" s="27">
        <f t="shared" si="1"/>
        <v>0</v>
      </c>
      <c r="L22" s="28">
        <f t="shared" si="2"/>
        <v>5868237.8399999999</v>
      </c>
    </row>
    <row r="23" spans="2:12" ht="20.100000000000001" customHeight="1" x14ac:dyDescent="0.25">
      <c r="B23" s="25" t="s">
        <v>40</v>
      </c>
      <c r="C23" s="42">
        <v>0</v>
      </c>
      <c r="D23" s="42">
        <v>11402290</v>
      </c>
      <c r="E23" s="63">
        <v>10262061</v>
      </c>
      <c r="F23" s="63">
        <v>8008492.5299999993</v>
      </c>
      <c r="G23" s="42">
        <v>7870380.8400000008</v>
      </c>
      <c r="H23" s="26"/>
      <c r="I23" s="27"/>
      <c r="J23" s="27">
        <f t="shared" si="0"/>
        <v>0.76693958845109189</v>
      </c>
      <c r="K23" s="27">
        <f t="shared" si="1"/>
        <v>0</v>
      </c>
      <c r="L23" s="28">
        <f t="shared" si="2"/>
        <v>3531909.1599999992</v>
      </c>
    </row>
    <row r="24" spans="2:12" ht="20.100000000000001" customHeight="1" x14ac:dyDescent="0.25">
      <c r="B24" s="25" t="s">
        <v>41</v>
      </c>
      <c r="C24" s="42">
        <v>0</v>
      </c>
      <c r="D24" s="42">
        <v>23348355</v>
      </c>
      <c r="E24" s="63">
        <v>21013519.5</v>
      </c>
      <c r="F24" s="63">
        <v>17458261</v>
      </c>
      <c r="G24" s="42">
        <v>14627480.530000001</v>
      </c>
      <c r="H24" s="26"/>
      <c r="I24" s="27"/>
      <c r="J24" s="27">
        <f t="shared" si="0"/>
        <v>0.69609855360021922</v>
      </c>
      <c r="K24" s="27">
        <f t="shared" si="1"/>
        <v>0</v>
      </c>
      <c r="L24" s="28">
        <f t="shared" si="2"/>
        <v>8720874.4699999988</v>
      </c>
    </row>
    <row r="25" spans="2:12" ht="20.100000000000001" customHeight="1" x14ac:dyDescent="0.25">
      <c r="B25" s="25" t="s">
        <v>42</v>
      </c>
      <c r="C25" s="42">
        <v>3726374</v>
      </c>
      <c r="D25" s="42">
        <v>24204440</v>
      </c>
      <c r="E25" s="63">
        <v>21783996</v>
      </c>
      <c r="F25" s="63">
        <v>17034582.399999999</v>
      </c>
      <c r="G25" s="42">
        <v>14450883.08</v>
      </c>
      <c r="H25" s="26"/>
      <c r="I25" s="27"/>
      <c r="J25" s="27">
        <f t="shared" si="0"/>
        <v>0.66337154487174899</v>
      </c>
      <c r="K25" s="27">
        <f t="shared" si="1"/>
        <v>0</v>
      </c>
      <c r="L25" s="28">
        <f t="shared" si="2"/>
        <v>9753556.9199999999</v>
      </c>
    </row>
    <row r="26" spans="2:12" ht="20.100000000000001" customHeight="1" x14ac:dyDescent="0.25">
      <c r="B26" s="25" t="s">
        <v>43</v>
      </c>
      <c r="C26" s="42">
        <v>50000</v>
      </c>
      <c r="D26" s="42">
        <v>10239410</v>
      </c>
      <c r="E26" s="63">
        <v>9215469</v>
      </c>
      <c r="F26" s="63">
        <v>7637833.5499999998</v>
      </c>
      <c r="G26" s="42">
        <v>5981446.79</v>
      </c>
      <c r="H26" s="26"/>
      <c r="I26" s="27"/>
      <c r="J26" s="27">
        <f t="shared" si="0"/>
        <v>0.64906591189227592</v>
      </c>
      <c r="K26" s="27">
        <f t="shared" si="1"/>
        <v>0</v>
      </c>
      <c r="L26" s="28">
        <f t="shared" si="2"/>
        <v>4257963.21</v>
      </c>
    </row>
    <row r="27" spans="2:12" ht="20.100000000000001" customHeight="1" x14ac:dyDescent="0.25">
      <c r="B27" s="25" t="s">
        <v>44</v>
      </c>
      <c r="C27" s="42">
        <v>0</v>
      </c>
      <c r="D27" s="42">
        <v>4905317</v>
      </c>
      <c r="E27" s="63">
        <v>4414785.3</v>
      </c>
      <c r="F27" s="63">
        <v>3689218</v>
      </c>
      <c r="G27" s="42">
        <v>3678166.85</v>
      </c>
      <c r="H27" s="26"/>
      <c r="I27" s="27"/>
      <c r="J27" s="27">
        <f t="shared" si="0"/>
        <v>0.83314738997613325</v>
      </c>
      <c r="K27" s="27">
        <f t="shared" si="1"/>
        <v>0</v>
      </c>
      <c r="L27" s="28">
        <f t="shared" si="2"/>
        <v>1227150.1499999999</v>
      </c>
    </row>
    <row r="28" spans="2:12" ht="20.100000000000001" customHeight="1" x14ac:dyDescent="0.25">
      <c r="B28" s="25" t="s">
        <v>45</v>
      </c>
      <c r="C28" s="42">
        <v>0</v>
      </c>
      <c r="D28" s="42">
        <v>2543703</v>
      </c>
      <c r="E28" s="63">
        <v>2289332.7000000002</v>
      </c>
      <c r="F28" s="63">
        <v>1908231</v>
      </c>
      <c r="G28" s="42">
        <v>1826176.75</v>
      </c>
      <c r="H28" s="26"/>
      <c r="I28" s="27"/>
      <c r="J28" s="27">
        <f t="shared" si="0"/>
        <v>0.79768954071201614</v>
      </c>
      <c r="K28" s="27">
        <f t="shared" si="1"/>
        <v>0</v>
      </c>
      <c r="L28" s="28">
        <f t="shared" si="2"/>
        <v>717526.25</v>
      </c>
    </row>
    <row r="29" spans="2:12" ht="20.100000000000001" customHeight="1" x14ac:dyDescent="0.25">
      <c r="B29" s="25" t="s">
        <v>46</v>
      </c>
      <c r="C29" s="42">
        <v>0</v>
      </c>
      <c r="D29" s="42">
        <v>1449610</v>
      </c>
      <c r="E29" s="63">
        <v>1304649</v>
      </c>
      <c r="F29" s="63">
        <v>1339786</v>
      </c>
      <c r="G29" s="42">
        <v>1339353.77</v>
      </c>
      <c r="H29" s="26"/>
      <c r="I29" s="27"/>
      <c r="J29" s="27">
        <f t="shared" si="0"/>
        <v>1.0266008481974847</v>
      </c>
      <c r="K29" s="27">
        <f t="shared" si="1"/>
        <v>0</v>
      </c>
      <c r="L29" s="28">
        <f t="shared" si="2"/>
        <v>110256.22999999998</v>
      </c>
    </row>
    <row r="30" spans="2:12" ht="20.100000000000001" customHeight="1" x14ac:dyDescent="0.25">
      <c r="B30" s="25" t="s">
        <v>47</v>
      </c>
      <c r="C30" s="42">
        <v>0</v>
      </c>
      <c r="D30" s="42">
        <v>5141252</v>
      </c>
      <c r="E30" s="63">
        <v>4627126.8</v>
      </c>
      <c r="F30" s="63">
        <v>4077712</v>
      </c>
      <c r="G30" s="42">
        <v>3509870.7199999997</v>
      </c>
      <c r="H30" s="26"/>
      <c r="I30" s="27"/>
      <c r="J30" s="27">
        <f t="shared" si="0"/>
        <v>0.75854215190299079</v>
      </c>
      <c r="K30" s="27">
        <f t="shared" si="1"/>
        <v>0</v>
      </c>
      <c r="L30" s="28">
        <f t="shared" si="2"/>
        <v>1631381.2800000003</v>
      </c>
    </row>
    <row r="31" spans="2:12" ht="20.100000000000001" customHeight="1" x14ac:dyDescent="0.25">
      <c r="B31" s="25" t="s">
        <v>48</v>
      </c>
      <c r="C31" s="42">
        <v>0</v>
      </c>
      <c r="D31" s="42">
        <v>5349235</v>
      </c>
      <c r="E31" s="63">
        <v>4814311.5</v>
      </c>
      <c r="F31" s="63">
        <v>3810742</v>
      </c>
      <c r="G31" s="42">
        <v>3101309.86</v>
      </c>
      <c r="H31" s="26"/>
      <c r="I31" s="27"/>
      <c r="J31" s="27">
        <f t="shared" si="0"/>
        <v>0.64418554138011219</v>
      </c>
      <c r="K31" s="27">
        <f t="shared" si="1"/>
        <v>0</v>
      </c>
      <c r="L31" s="28">
        <f t="shared" si="2"/>
        <v>2247925.14</v>
      </c>
    </row>
    <row r="32" spans="2:12" ht="20.100000000000001" customHeight="1" x14ac:dyDescent="0.25">
      <c r="B32" s="25" t="s">
        <v>49</v>
      </c>
      <c r="C32" s="42">
        <v>120000</v>
      </c>
      <c r="D32" s="42">
        <v>2051525</v>
      </c>
      <c r="E32" s="63">
        <v>1846372.5</v>
      </c>
      <c r="F32" s="63">
        <v>1555022.18</v>
      </c>
      <c r="G32" s="42">
        <v>1350034.1</v>
      </c>
      <c r="H32" s="26"/>
      <c r="I32" s="27"/>
      <c r="J32" s="27">
        <f t="shared" si="0"/>
        <v>0.7311818714804299</v>
      </c>
      <c r="K32" s="27">
        <f t="shared" si="1"/>
        <v>0</v>
      </c>
      <c r="L32" s="28">
        <f t="shared" si="2"/>
        <v>701490.89999999991</v>
      </c>
    </row>
    <row r="33" spans="2:12" ht="20.100000000000001" customHeight="1" x14ac:dyDescent="0.25">
      <c r="B33" s="25" t="s">
        <v>50</v>
      </c>
      <c r="C33" s="42">
        <v>301000</v>
      </c>
      <c r="D33" s="42">
        <v>7714593</v>
      </c>
      <c r="E33" s="63">
        <v>6943133.7000000002</v>
      </c>
      <c r="F33" s="63">
        <v>5309978.49</v>
      </c>
      <c r="G33" s="42">
        <v>5309977.49</v>
      </c>
      <c r="H33" s="26"/>
      <c r="I33" s="27"/>
      <c r="J33" s="27">
        <f t="shared" si="0"/>
        <v>0.76478110885290884</v>
      </c>
      <c r="K33" s="27">
        <f t="shared" si="1"/>
        <v>0</v>
      </c>
      <c r="L33" s="28">
        <f t="shared" si="2"/>
        <v>2404615.5099999998</v>
      </c>
    </row>
    <row r="34" spans="2:12" ht="20.100000000000001" customHeight="1" x14ac:dyDescent="0.25">
      <c r="B34" s="25" t="s">
        <v>51</v>
      </c>
      <c r="C34" s="42">
        <v>0</v>
      </c>
      <c r="D34" s="42">
        <v>2763155</v>
      </c>
      <c r="E34" s="63">
        <v>2486839.5</v>
      </c>
      <c r="F34" s="63">
        <v>2607970</v>
      </c>
      <c r="G34" s="42">
        <v>2444189.85</v>
      </c>
      <c r="H34" s="26"/>
      <c r="I34" s="27"/>
      <c r="J34" s="27">
        <f t="shared" si="0"/>
        <v>0.982849858223661</v>
      </c>
      <c r="K34" s="27">
        <f t="shared" si="1"/>
        <v>0</v>
      </c>
      <c r="L34" s="28">
        <f t="shared" si="2"/>
        <v>318965.14999999991</v>
      </c>
    </row>
    <row r="35" spans="2:12" ht="20.100000000000001" customHeight="1" x14ac:dyDescent="0.25">
      <c r="B35" s="25" t="s">
        <v>52</v>
      </c>
      <c r="C35" s="42">
        <v>650000000</v>
      </c>
      <c r="D35" s="42">
        <v>2752108664</v>
      </c>
      <c r="E35" s="63">
        <v>2476897797.5999999</v>
      </c>
      <c r="F35" s="63">
        <v>2532203832.27</v>
      </c>
      <c r="G35" s="42">
        <v>2277640668</v>
      </c>
      <c r="H35" s="26"/>
      <c r="I35" s="27"/>
      <c r="J35" s="27">
        <f t="shared" si="0"/>
        <v>0.91955375397682093</v>
      </c>
      <c r="K35" s="27">
        <f t="shared" si="1"/>
        <v>0</v>
      </c>
      <c r="L35" s="28">
        <f t="shared" si="2"/>
        <v>474467996</v>
      </c>
    </row>
    <row r="36" spans="2:12" ht="20.100000000000001" customHeight="1" x14ac:dyDescent="0.25">
      <c r="B36" s="25" t="s">
        <v>53</v>
      </c>
      <c r="C36" s="42">
        <v>414965705</v>
      </c>
      <c r="D36" s="42">
        <v>689203536</v>
      </c>
      <c r="E36" s="63">
        <v>620283182.39999998</v>
      </c>
      <c r="F36" s="63">
        <v>246719103.36000001</v>
      </c>
      <c r="G36" s="42">
        <v>165336558.48000002</v>
      </c>
      <c r="H36" s="26"/>
      <c r="I36" s="27"/>
      <c r="J36" s="13">
        <f t="shared" si="0"/>
        <v>0.26655012286530116</v>
      </c>
      <c r="K36" s="13">
        <f t="shared" si="1"/>
        <v>0</v>
      </c>
      <c r="L36" s="15">
        <f t="shared" si="2"/>
        <v>523866977.51999998</v>
      </c>
    </row>
    <row r="37" spans="2:12" ht="20.100000000000001" customHeight="1" x14ac:dyDescent="0.25">
      <c r="B37" s="25" t="s">
        <v>54</v>
      </c>
      <c r="C37" s="42">
        <v>0</v>
      </c>
      <c r="D37" s="42">
        <v>10392770</v>
      </c>
      <c r="E37" s="63">
        <v>9353493</v>
      </c>
      <c r="F37" s="63">
        <v>7193216</v>
      </c>
      <c r="G37" s="42">
        <v>6754776.2599999998</v>
      </c>
      <c r="H37" s="26"/>
      <c r="I37" s="27"/>
      <c r="J37" s="13">
        <f t="shared" si="0"/>
        <v>0.72216617471141531</v>
      </c>
      <c r="K37" s="13">
        <f t="shared" si="1"/>
        <v>0</v>
      </c>
      <c r="L37" s="15">
        <f t="shared" si="2"/>
        <v>3637993.74</v>
      </c>
    </row>
    <row r="38" spans="2:12" ht="20.100000000000001" customHeight="1" x14ac:dyDescent="0.25">
      <c r="B38" s="25" t="s">
        <v>55</v>
      </c>
      <c r="C38" s="42">
        <v>245110</v>
      </c>
      <c r="D38" s="42">
        <v>4014866</v>
      </c>
      <c r="E38" s="63">
        <v>3613379.4</v>
      </c>
      <c r="F38" s="63">
        <v>2583414.6800000002</v>
      </c>
      <c r="G38" s="42">
        <v>2538787.5699999998</v>
      </c>
      <c r="H38" s="26"/>
      <c r="I38" s="27"/>
      <c r="J38" s="13">
        <f t="shared" ref="J38:J41" si="3">IF(ISERROR(+G38/E38)=TRUE,0,++G38/E38)</f>
        <v>0.70260752856453434</v>
      </c>
      <c r="K38" s="13">
        <f t="shared" ref="K38:K41" si="4">IF(ISERROR(+H38/E38)=TRUE,0,++H38/E38)</f>
        <v>0</v>
      </c>
      <c r="L38" s="15">
        <f t="shared" ref="L38:L41" si="5">+D38-G38</f>
        <v>1476078.4300000002</v>
      </c>
    </row>
    <row r="39" spans="2:12" ht="20.100000000000001" customHeight="1" x14ac:dyDescent="0.25">
      <c r="B39" s="25" t="s">
        <v>56</v>
      </c>
      <c r="C39" s="42">
        <v>0</v>
      </c>
      <c r="D39" s="42">
        <v>37362849</v>
      </c>
      <c r="E39" s="63">
        <v>33626564.100000001</v>
      </c>
      <c r="F39" s="63">
        <v>26736738.990000002</v>
      </c>
      <c r="G39" s="42">
        <v>26743989.900000002</v>
      </c>
      <c r="H39" s="26"/>
      <c r="I39" s="27"/>
      <c r="J39" s="13">
        <f t="shared" ref="J39:J42" si="6">IF(ISERROR(+G39/E39)=TRUE,0,++G39/E39)</f>
        <v>0.7953232991770337</v>
      </c>
      <c r="K39" s="13">
        <f t="shared" ref="K39:K42" si="7">IF(ISERROR(+H39/E39)=TRUE,0,++H39/E39)</f>
        <v>0</v>
      </c>
      <c r="L39" s="15">
        <f t="shared" ref="L39:L42" si="8">+D39-G39</f>
        <v>10618859.099999998</v>
      </c>
    </row>
    <row r="40" spans="2:12" ht="20.100000000000001" customHeight="1" x14ac:dyDescent="0.25">
      <c r="B40" s="25" t="s">
        <v>57</v>
      </c>
      <c r="C40" s="42">
        <v>720035</v>
      </c>
      <c r="D40" s="42">
        <v>16104436</v>
      </c>
      <c r="E40" s="63">
        <v>14493992.4</v>
      </c>
      <c r="F40" s="63">
        <v>10608554.57</v>
      </c>
      <c r="G40" s="42">
        <v>10357278.760000002</v>
      </c>
      <c r="H40" s="26"/>
      <c r="I40" s="27"/>
      <c r="J40" s="13">
        <f t="shared" si="6"/>
        <v>0.71459115433232889</v>
      </c>
      <c r="K40" s="13">
        <f t="shared" si="7"/>
        <v>0</v>
      </c>
      <c r="L40" s="15">
        <f t="shared" si="8"/>
        <v>5747157.2399999984</v>
      </c>
    </row>
    <row r="41" spans="2:12" ht="20.100000000000001" customHeight="1" x14ac:dyDescent="0.25">
      <c r="B41" s="25" t="s">
        <v>58</v>
      </c>
      <c r="C41" s="42">
        <v>4453834</v>
      </c>
      <c r="D41" s="42">
        <v>23074830</v>
      </c>
      <c r="E41" s="63">
        <v>20767347</v>
      </c>
      <c r="F41" s="63">
        <v>16333866.41</v>
      </c>
      <c r="G41" s="42">
        <v>15996862.810000001</v>
      </c>
      <c r="H41" s="26"/>
      <c r="I41" s="27"/>
      <c r="J41" s="13">
        <f t="shared" si="6"/>
        <v>0.77028918571062543</v>
      </c>
      <c r="K41" s="13">
        <f t="shared" si="7"/>
        <v>0</v>
      </c>
      <c r="L41" s="15">
        <f t="shared" si="8"/>
        <v>7077967.1899999995</v>
      </c>
    </row>
    <row r="42" spans="2:12" ht="20.100000000000001" customHeight="1" x14ac:dyDescent="0.25">
      <c r="B42" s="25" t="s">
        <v>59</v>
      </c>
      <c r="C42" s="42">
        <v>4797830</v>
      </c>
      <c r="D42" s="42">
        <v>21678641</v>
      </c>
      <c r="E42" s="63">
        <v>19510776.899999999</v>
      </c>
      <c r="F42" s="63">
        <v>18363262.780000001</v>
      </c>
      <c r="G42" s="42">
        <v>16685812.069999998</v>
      </c>
      <c r="H42" s="26"/>
      <c r="I42" s="27"/>
      <c r="J42" s="13">
        <f t="shared" si="6"/>
        <v>0.85521002856631501</v>
      </c>
      <c r="K42" s="13">
        <f t="shared" si="7"/>
        <v>0</v>
      </c>
      <c r="L42" s="15">
        <f t="shared" si="8"/>
        <v>4992828.9300000016</v>
      </c>
    </row>
    <row r="43" spans="2:12" ht="20.100000000000001" customHeight="1" x14ac:dyDescent="0.25">
      <c r="B43" s="7" t="s">
        <v>60</v>
      </c>
      <c r="C43" s="43">
        <v>0</v>
      </c>
      <c r="D43" s="42">
        <v>8685356</v>
      </c>
      <c r="E43" s="63">
        <v>7816820.4000000004</v>
      </c>
      <c r="F43" s="64">
        <v>7559461.9199999999</v>
      </c>
      <c r="G43" s="43">
        <v>6611368.6300000008</v>
      </c>
      <c r="H43" s="9"/>
      <c r="I43" s="13"/>
      <c r="J43" s="13">
        <f t="shared" si="0"/>
        <v>0.84578745470472882</v>
      </c>
      <c r="K43" s="13">
        <f t="shared" si="1"/>
        <v>0</v>
      </c>
      <c r="L43" s="15">
        <f t="shared" si="2"/>
        <v>2073987.3699999992</v>
      </c>
    </row>
    <row r="44" spans="2:12" ht="20.100000000000001" customHeight="1" x14ac:dyDescent="0.25">
      <c r="B44" s="7" t="s">
        <v>61</v>
      </c>
      <c r="C44" s="43">
        <v>0</v>
      </c>
      <c r="D44" s="43">
        <v>34961351</v>
      </c>
      <c r="E44" s="64">
        <v>31465215.899999999</v>
      </c>
      <c r="F44" s="64">
        <v>22903163</v>
      </c>
      <c r="G44" s="43">
        <v>19967090.219999999</v>
      </c>
      <c r="H44" s="9"/>
      <c r="I44" s="13">
        <f>IF(ISERROR(+#REF!/E44)=TRUE,0,++#REF!/E44)</f>
        <v>0</v>
      </c>
      <c r="J44" s="13">
        <f t="shared" si="0"/>
        <v>0.63457661576064384</v>
      </c>
      <c r="K44" s="13">
        <f t="shared" si="1"/>
        <v>0</v>
      </c>
      <c r="L44" s="15">
        <f t="shared" si="2"/>
        <v>14994260.780000001</v>
      </c>
    </row>
    <row r="45" spans="2:12" ht="23.25" customHeight="1" x14ac:dyDescent="0.25">
      <c r="B45" s="52" t="s">
        <v>4</v>
      </c>
      <c r="C45" s="65">
        <f t="shared" ref="C45:H45" si="9">SUM(C13:C44)</f>
        <v>1412218358</v>
      </c>
      <c r="D45" s="65">
        <f t="shared" si="9"/>
        <v>4019055501</v>
      </c>
      <c r="E45" s="65">
        <f t="shared" si="9"/>
        <v>3617149950.9000001</v>
      </c>
      <c r="F45" s="65">
        <f t="shared" si="9"/>
        <v>3203092655.0999999</v>
      </c>
      <c r="G45" s="65">
        <f t="shared" si="9"/>
        <v>2832403178.5500007</v>
      </c>
      <c r="H45" s="53">
        <f t="shared" si="9"/>
        <v>0</v>
      </c>
      <c r="I45" s="54">
        <f>IF(ISERROR(+#REF!/E45)=TRUE,0,++#REF!/E45)</f>
        <v>0</v>
      </c>
      <c r="J45" s="54">
        <f>IF(ISERROR(+G45/E45)=TRUE,0,++G45/E45)</f>
        <v>0.78304831621516191</v>
      </c>
      <c r="K45" s="54">
        <f>IF(ISERROR(+H45/E45)=TRUE,0,++H45/E45)</f>
        <v>0</v>
      </c>
      <c r="L45" s="55">
        <f>SUM(L13:L44)</f>
        <v>1186652322.45</v>
      </c>
    </row>
    <row r="46" spans="2:12" x14ac:dyDescent="0.2">
      <c r="B46" s="11" t="s">
        <v>28</v>
      </c>
    </row>
    <row r="47" spans="2:12" s="20" customFormat="1" x14ac:dyDescent="0.25">
      <c r="K47" s="24"/>
    </row>
    <row r="48" spans="2:12" s="20" customFormat="1" x14ac:dyDescent="0.25">
      <c r="K48" s="24"/>
    </row>
    <row r="49" spans="2:11" s="22" customFormat="1" x14ac:dyDescent="0.25">
      <c r="K49" s="23"/>
    </row>
    <row r="50" spans="2:11" s="22" customFormat="1" x14ac:dyDescent="0.25">
      <c r="B50" s="22">
        <v>1000000</v>
      </c>
      <c r="K50" s="23"/>
    </row>
    <row r="51" spans="2:11" s="22" customFormat="1" ht="30" x14ac:dyDescent="0.25">
      <c r="B51" s="30" t="s">
        <v>23</v>
      </c>
      <c r="C51" s="30" t="s">
        <v>3</v>
      </c>
      <c r="D51" s="30" t="s">
        <v>2</v>
      </c>
      <c r="E51" s="31" t="s">
        <v>18</v>
      </c>
      <c r="F51" s="31" t="s">
        <v>25</v>
      </c>
      <c r="G51" s="31" t="str">
        <f>MID(G11,1,25)</f>
        <v>DEVENGADO
AL MES DE AGOST</v>
      </c>
      <c r="K51" s="23"/>
    </row>
    <row r="52" spans="2:11" s="22" customFormat="1" x14ac:dyDescent="0.25">
      <c r="B52" s="22" t="s">
        <v>24</v>
      </c>
      <c r="C52" s="39">
        <f>+C45/$B$50</f>
        <v>1412.2183580000001</v>
      </c>
      <c r="D52" s="39">
        <f t="shared" ref="D52:G52" si="10">+D45/$B$50</f>
        <v>4019.0555009999998</v>
      </c>
      <c r="E52" s="39">
        <f t="shared" si="10"/>
        <v>3617.1499509</v>
      </c>
      <c r="F52" s="39">
        <f t="shared" si="10"/>
        <v>3203.0926550999998</v>
      </c>
      <c r="G52" s="39">
        <f t="shared" si="10"/>
        <v>2832.4031785500006</v>
      </c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N60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27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6"/>
      <c r="J10" s="86"/>
      <c r="K10" s="86"/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26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50.1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29</v>
      </c>
      <c r="C13" s="44">
        <v>4789204</v>
      </c>
      <c r="D13" s="44">
        <v>9016404</v>
      </c>
      <c r="E13" s="60">
        <v>2316371</v>
      </c>
      <c r="F13" s="60">
        <v>254596.8</v>
      </c>
      <c r="G13" s="41">
        <v>47200.3</v>
      </c>
      <c r="H13" s="8"/>
      <c r="I13" s="12">
        <f>IF(ISERROR(+#REF!/E13)=TRUE,0,++#REF!/E13)</f>
        <v>0</v>
      </c>
      <c r="J13" s="12">
        <f>IF(ISERROR(+G13/E13)=TRUE,0,++G13/E13)</f>
        <v>2.0376830827186148E-2</v>
      </c>
      <c r="K13" s="12">
        <f>IF(ISERROR(+H13/E13)=TRUE,0,++H13/E13)</f>
        <v>0</v>
      </c>
      <c r="L13" s="14">
        <f>+D13-G13</f>
        <v>8969203.6999999993</v>
      </c>
    </row>
    <row r="14" spans="1:13" ht="20.100000000000001" customHeight="1" x14ac:dyDescent="0.25">
      <c r="B14" s="29" t="s">
        <v>30</v>
      </c>
      <c r="C14" s="45">
        <v>1829510</v>
      </c>
      <c r="D14" s="45">
        <v>5491465</v>
      </c>
      <c r="E14" s="61">
        <v>5019567</v>
      </c>
      <c r="F14" s="61">
        <v>2859936.4200000004</v>
      </c>
      <c r="G14" s="42">
        <v>2378987.8899999997</v>
      </c>
      <c r="H14" s="26"/>
      <c r="I14" s="27"/>
      <c r="J14" s="27">
        <f t="shared" ref="J14:J45" si="0">IF(ISERROR(+G14/E14)=TRUE,0,++G14/E14)</f>
        <v>0.47394285005061187</v>
      </c>
      <c r="K14" s="27">
        <f t="shared" ref="K14:K45" si="1">IF(ISERROR(+H14/E14)=TRUE,0,++H14/E14)</f>
        <v>0</v>
      </c>
      <c r="L14" s="28">
        <f t="shared" ref="L14:L45" si="2">+D14-G14</f>
        <v>3112477.1100000003</v>
      </c>
    </row>
    <row r="15" spans="1:13" ht="20.100000000000001" customHeight="1" x14ac:dyDescent="0.25">
      <c r="B15" s="29" t="s">
        <v>31</v>
      </c>
      <c r="C15" s="45">
        <v>629515</v>
      </c>
      <c r="D15" s="45">
        <v>9355265</v>
      </c>
      <c r="E15" s="61">
        <v>9351102</v>
      </c>
      <c r="F15" s="61">
        <v>5836807.9000000004</v>
      </c>
      <c r="G15" s="42">
        <v>4695951.959999999</v>
      </c>
      <c r="H15" s="26"/>
      <c r="I15" s="27"/>
      <c r="J15" s="27">
        <f t="shared" si="0"/>
        <v>0.50218166372262851</v>
      </c>
      <c r="K15" s="27">
        <f t="shared" si="1"/>
        <v>0</v>
      </c>
      <c r="L15" s="28">
        <f t="shared" si="2"/>
        <v>4659313.040000001</v>
      </c>
    </row>
    <row r="16" spans="1:13" ht="20.100000000000001" customHeight="1" x14ac:dyDescent="0.25">
      <c r="B16" s="29" t="s">
        <v>32</v>
      </c>
      <c r="C16" s="45">
        <v>49198</v>
      </c>
      <c r="D16" s="45">
        <v>10363428</v>
      </c>
      <c r="E16" s="61">
        <v>9725553</v>
      </c>
      <c r="F16" s="61">
        <v>6174408.5099999998</v>
      </c>
      <c r="G16" s="42">
        <v>5261088.3100000005</v>
      </c>
      <c r="H16" s="26"/>
      <c r="I16" s="27"/>
      <c r="J16" s="27">
        <f t="shared" si="0"/>
        <v>0.54095518373094065</v>
      </c>
      <c r="K16" s="27">
        <f t="shared" si="1"/>
        <v>0</v>
      </c>
      <c r="L16" s="28">
        <f t="shared" si="2"/>
        <v>5102339.6899999995</v>
      </c>
    </row>
    <row r="17" spans="2:14" ht="20.100000000000001" customHeight="1" x14ac:dyDescent="0.25">
      <c r="B17" s="29" t="s">
        <v>33</v>
      </c>
      <c r="C17" s="45">
        <v>0</v>
      </c>
      <c r="D17" s="45">
        <v>1931736</v>
      </c>
      <c r="E17" s="61">
        <v>1879938</v>
      </c>
      <c r="F17" s="61">
        <v>1515488.9400000002</v>
      </c>
      <c r="G17" s="42">
        <v>1147997.79</v>
      </c>
      <c r="H17" s="26"/>
      <c r="I17" s="27"/>
      <c r="J17" s="27">
        <f t="shared" si="0"/>
        <v>0.61065726103733209</v>
      </c>
      <c r="K17" s="27">
        <f t="shared" si="1"/>
        <v>0</v>
      </c>
      <c r="L17" s="28">
        <f t="shared" si="2"/>
        <v>783738.21</v>
      </c>
    </row>
    <row r="18" spans="2:14" ht="20.100000000000001" customHeight="1" x14ac:dyDescent="0.25">
      <c r="B18" s="29" t="s">
        <v>34</v>
      </c>
      <c r="C18" s="45">
        <v>2937357</v>
      </c>
      <c r="D18" s="45">
        <v>28339012</v>
      </c>
      <c r="E18" s="61">
        <v>24516145</v>
      </c>
      <c r="F18" s="61">
        <v>15712999.049999999</v>
      </c>
      <c r="G18" s="42">
        <v>12362772.609999999</v>
      </c>
      <c r="H18" s="26"/>
      <c r="I18" s="27"/>
      <c r="J18" s="27">
        <f t="shared" si="0"/>
        <v>0.50427065960003092</v>
      </c>
      <c r="K18" s="27">
        <f t="shared" si="1"/>
        <v>0</v>
      </c>
      <c r="L18" s="28">
        <f t="shared" si="2"/>
        <v>15976239.390000001</v>
      </c>
    </row>
    <row r="19" spans="2:14" ht="20.100000000000001" customHeight="1" x14ac:dyDescent="0.25">
      <c r="B19" s="29" t="s">
        <v>35</v>
      </c>
      <c r="C19" s="45">
        <v>1087586</v>
      </c>
      <c r="D19" s="45">
        <v>25930675</v>
      </c>
      <c r="E19" s="61">
        <v>23337607.5</v>
      </c>
      <c r="F19" s="61">
        <v>18160372.969999999</v>
      </c>
      <c r="G19" s="42">
        <v>14143928.499999993</v>
      </c>
      <c r="H19" s="26"/>
      <c r="I19" s="27"/>
      <c r="J19" s="27">
        <f t="shared" si="0"/>
        <v>0.60605734756658292</v>
      </c>
      <c r="K19" s="27">
        <f t="shared" si="1"/>
        <v>0</v>
      </c>
      <c r="L19" s="28">
        <f t="shared" si="2"/>
        <v>11786746.500000007</v>
      </c>
    </row>
    <row r="20" spans="2:14" ht="20.100000000000001" customHeight="1" x14ac:dyDescent="0.25">
      <c r="B20" s="29" t="s">
        <v>36</v>
      </c>
      <c r="C20" s="45">
        <v>318520</v>
      </c>
      <c r="D20" s="45">
        <v>32603069</v>
      </c>
      <c r="E20" s="61">
        <v>32510650</v>
      </c>
      <c r="F20" s="61">
        <v>24282241.390000001</v>
      </c>
      <c r="G20" s="42">
        <v>15460967.140000001</v>
      </c>
      <c r="H20" s="26"/>
      <c r="I20" s="27"/>
      <c r="J20" s="27">
        <f t="shared" si="0"/>
        <v>0.47556622645194729</v>
      </c>
      <c r="K20" s="27">
        <f t="shared" si="1"/>
        <v>0</v>
      </c>
      <c r="L20" s="28">
        <f t="shared" si="2"/>
        <v>17142101.859999999</v>
      </c>
    </row>
    <row r="21" spans="2:14" ht="20.100000000000001" customHeight="1" x14ac:dyDescent="0.25">
      <c r="B21" s="29" t="s">
        <v>37</v>
      </c>
      <c r="C21" s="45">
        <v>0</v>
      </c>
      <c r="D21" s="45">
        <v>6138211</v>
      </c>
      <c r="E21" s="61">
        <v>5987557</v>
      </c>
      <c r="F21" s="61">
        <v>4413578.84</v>
      </c>
      <c r="G21" s="42">
        <v>3783928.82</v>
      </c>
      <c r="H21" s="26"/>
      <c r="I21" s="27"/>
      <c r="J21" s="27">
        <f t="shared" si="0"/>
        <v>0.6319653942334077</v>
      </c>
      <c r="K21" s="27">
        <f t="shared" si="1"/>
        <v>0</v>
      </c>
      <c r="L21" s="28">
        <f t="shared" si="2"/>
        <v>2354282.1800000002</v>
      </c>
    </row>
    <row r="22" spans="2:14" ht="20.100000000000001" customHeight="1" x14ac:dyDescent="0.25">
      <c r="B22" s="29" t="s">
        <v>38</v>
      </c>
      <c r="C22" s="45">
        <v>177676</v>
      </c>
      <c r="D22" s="45">
        <v>6759571</v>
      </c>
      <c r="E22" s="61">
        <v>6699034</v>
      </c>
      <c r="F22" s="61">
        <v>5360452.2399999993</v>
      </c>
      <c r="G22" s="42">
        <v>3258952.4699999997</v>
      </c>
      <c r="H22" s="26"/>
      <c r="I22" s="27"/>
      <c r="J22" s="27">
        <f t="shared" si="0"/>
        <v>0.48648095680660819</v>
      </c>
      <c r="K22" s="27">
        <f t="shared" si="1"/>
        <v>0</v>
      </c>
      <c r="L22" s="28">
        <f t="shared" si="2"/>
        <v>3500618.5300000003</v>
      </c>
    </row>
    <row r="23" spans="2:14" ht="20.100000000000001" customHeight="1" x14ac:dyDescent="0.25">
      <c r="B23" s="29" t="s">
        <v>39</v>
      </c>
      <c r="C23" s="45">
        <v>435388</v>
      </c>
      <c r="D23" s="45">
        <v>37110125</v>
      </c>
      <c r="E23" s="61">
        <v>34000369</v>
      </c>
      <c r="F23" s="61">
        <v>26737015.629999999</v>
      </c>
      <c r="G23" s="42">
        <v>22729061.540000003</v>
      </c>
      <c r="H23" s="26"/>
      <c r="I23" s="27"/>
      <c r="J23" s="27">
        <f t="shared" si="0"/>
        <v>0.66849455486791931</v>
      </c>
      <c r="K23" s="27">
        <f t="shared" si="1"/>
        <v>0</v>
      </c>
      <c r="L23" s="28">
        <f t="shared" si="2"/>
        <v>14381063.459999997</v>
      </c>
    </row>
    <row r="24" spans="2:14" ht="20.100000000000001" customHeight="1" x14ac:dyDescent="0.25">
      <c r="B24" s="29" t="s">
        <v>40</v>
      </c>
      <c r="C24" s="45">
        <v>2038976</v>
      </c>
      <c r="D24" s="45">
        <v>32977560</v>
      </c>
      <c r="E24" s="61">
        <v>30580396</v>
      </c>
      <c r="F24" s="61">
        <v>25141825.950000003</v>
      </c>
      <c r="G24" s="42">
        <v>19004204.970000003</v>
      </c>
      <c r="H24" s="26"/>
      <c r="I24" s="27"/>
      <c r="J24" s="27">
        <f t="shared" si="0"/>
        <v>0.62145058455096536</v>
      </c>
      <c r="K24" s="27">
        <f t="shared" si="1"/>
        <v>0</v>
      </c>
      <c r="L24" s="28">
        <f t="shared" si="2"/>
        <v>13973355.029999997</v>
      </c>
    </row>
    <row r="25" spans="2:14" ht="20.100000000000001" customHeight="1" x14ac:dyDescent="0.25">
      <c r="B25" s="29" t="s">
        <v>41</v>
      </c>
      <c r="C25" s="45">
        <v>3616277</v>
      </c>
      <c r="D25" s="45">
        <v>33421246</v>
      </c>
      <c r="E25" s="61">
        <v>26574570</v>
      </c>
      <c r="F25" s="61">
        <v>17809683.940000001</v>
      </c>
      <c r="G25" s="42">
        <v>12162266.149999999</v>
      </c>
      <c r="H25" s="26"/>
      <c r="I25" s="27"/>
      <c r="J25" s="27">
        <f t="shared" si="0"/>
        <v>0.45766558593422202</v>
      </c>
      <c r="K25" s="27">
        <f t="shared" si="1"/>
        <v>0</v>
      </c>
      <c r="L25" s="28">
        <f t="shared" si="2"/>
        <v>21258979.850000001</v>
      </c>
    </row>
    <row r="26" spans="2:14" ht="20.100000000000001" customHeight="1" x14ac:dyDescent="0.25">
      <c r="B26" s="29" t="s">
        <v>42</v>
      </c>
      <c r="C26" s="45">
        <v>1901691</v>
      </c>
      <c r="D26" s="45">
        <v>34103169</v>
      </c>
      <c r="E26" s="61">
        <v>33804499</v>
      </c>
      <c r="F26" s="61">
        <v>24293274.379999992</v>
      </c>
      <c r="G26" s="42">
        <v>19964552.809999999</v>
      </c>
      <c r="H26" s="26"/>
      <c r="I26" s="27"/>
      <c r="J26" s="27">
        <f t="shared" si="0"/>
        <v>0.59058863170845988</v>
      </c>
      <c r="K26" s="27">
        <f t="shared" si="1"/>
        <v>0</v>
      </c>
      <c r="L26" s="28">
        <f t="shared" si="2"/>
        <v>14138616.190000001</v>
      </c>
    </row>
    <row r="27" spans="2:14" ht="20.100000000000001" customHeight="1" x14ac:dyDescent="0.25">
      <c r="B27" s="29" t="s">
        <v>43</v>
      </c>
      <c r="C27" s="45">
        <v>398642</v>
      </c>
      <c r="D27" s="45">
        <v>9868665</v>
      </c>
      <c r="E27" s="61">
        <v>8881798.5</v>
      </c>
      <c r="F27" s="61">
        <v>7020016.4200000009</v>
      </c>
      <c r="G27" s="42">
        <v>5296464.67</v>
      </c>
      <c r="H27" s="26"/>
      <c r="I27" s="27"/>
      <c r="J27" s="27">
        <f t="shared" si="0"/>
        <v>0.59632794754350704</v>
      </c>
      <c r="K27" s="27">
        <f t="shared" si="1"/>
        <v>0</v>
      </c>
      <c r="L27" s="28">
        <f t="shared" si="2"/>
        <v>4572200.33</v>
      </c>
      <c r="M27" s="1">
        <v>0.1</v>
      </c>
      <c r="N27" s="1">
        <f>+D27-(D27*M27)</f>
        <v>8881798.5</v>
      </c>
    </row>
    <row r="28" spans="2:14" ht="20.100000000000001" customHeight="1" x14ac:dyDescent="0.25">
      <c r="B28" s="29" t="s">
        <v>44</v>
      </c>
      <c r="C28" s="45">
        <v>84979</v>
      </c>
      <c r="D28" s="45">
        <v>7267596</v>
      </c>
      <c r="E28" s="61">
        <v>7254917</v>
      </c>
      <c r="F28" s="61">
        <v>5647267.9500000002</v>
      </c>
      <c r="G28" s="42">
        <v>4773405.8600000003</v>
      </c>
      <c r="H28" s="26"/>
      <c r="I28" s="27"/>
      <c r="J28" s="27">
        <f t="shared" si="0"/>
        <v>0.65795457894280529</v>
      </c>
      <c r="K28" s="27">
        <f t="shared" si="1"/>
        <v>0</v>
      </c>
      <c r="L28" s="28">
        <f t="shared" si="2"/>
        <v>2494190.1399999997</v>
      </c>
    </row>
    <row r="29" spans="2:14" ht="20.100000000000001" customHeight="1" x14ac:dyDescent="0.25">
      <c r="B29" s="29" t="s">
        <v>45</v>
      </c>
      <c r="C29" s="45">
        <v>47794</v>
      </c>
      <c r="D29" s="45">
        <v>4262667</v>
      </c>
      <c r="E29" s="61">
        <v>4262667</v>
      </c>
      <c r="F29" s="61">
        <v>3441852.9600000004</v>
      </c>
      <c r="G29" s="42">
        <v>2627109.1500000004</v>
      </c>
      <c r="H29" s="26"/>
      <c r="I29" s="27"/>
      <c r="J29" s="27">
        <f t="shared" si="0"/>
        <v>0.6163064461755986</v>
      </c>
      <c r="K29" s="27">
        <f t="shared" si="1"/>
        <v>0</v>
      </c>
      <c r="L29" s="28">
        <f t="shared" si="2"/>
        <v>1635557.8499999996</v>
      </c>
    </row>
    <row r="30" spans="2:14" ht="20.100000000000001" customHeight="1" x14ac:dyDescent="0.25">
      <c r="B30" s="29" t="s">
        <v>46</v>
      </c>
      <c r="C30" s="45">
        <v>456053</v>
      </c>
      <c r="D30" s="45">
        <v>5587398</v>
      </c>
      <c r="E30" s="61">
        <v>5114783</v>
      </c>
      <c r="F30" s="61">
        <v>3869576.06</v>
      </c>
      <c r="G30" s="42">
        <v>2855808.8700000006</v>
      </c>
      <c r="H30" s="26"/>
      <c r="I30" s="27"/>
      <c r="J30" s="27">
        <f t="shared" si="0"/>
        <v>0.55834409201719815</v>
      </c>
      <c r="K30" s="27">
        <f t="shared" si="1"/>
        <v>0</v>
      </c>
      <c r="L30" s="28">
        <f t="shared" si="2"/>
        <v>2731589.1299999994</v>
      </c>
    </row>
    <row r="31" spans="2:14" ht="20.100000000000001" customHeight="1" x14ac:dyDescent="0.25">
      <c r="B31" s="29" t="s">
        <v>47</v>
      </c>
      <c r="C31" s="45">
        <v>459584</v>
      </c>
      <c r="D31" s="45">
        <v>13686699</v>
      </c>
      <c r="E31" s="61">
        <v>13493200</v>
      </c>
      <c r="F31" s="61">
        <v>11810397.819999998</v>
      </c>
      <c r="G31" s="42">
        <v>8048516.5499999998</v>
      </c>
      <c r="H31" s="26"/>
      <c r="I31" s="27"/>
      <c r="J31" s="27">
        <f t="shared" si="0"/>
        <v>0.59648686375359439</v>
      </c>
      <c r="K31" s="27">
        <f t="shared" si="1"/>
        <v>0</v>
      </c>
      <c r="L31" s="28">
        <f t="shared" si="2"/>
        <v>5638182.4500000002</v>
      </c>
    </row>
    <row r="32" spans="2:14" ht="20.100000000000001" customHeight="1" x14ac:dyDescent="0.25">
      <c r="B32" s="29" t="s">
        <v>48</v>
      </c>
      <c r="C32" s="45">
        <v>507213</v>
      </c>
      <c r="D32" s="45">
        <v>12794218</v>
      </c>
      <c r="E32" s="61">
        <v>11491079</v>
      </c>
      <c r="F32" s="61">
        <v>8714460.7300000004</v>
      </c>
      <c r="G32" s="42">
        <v>6564677.6799999997</v>
      </c>
      <c r="H32" s="26"/>
      <c r="I32" s="27"/>
      <c r="J32" s="27">
        <f t="shared" si="0"/>
        <v>0.57128470529181807</v>
      </c>
      <c r="K32" s="27">
        <f t="shared" si="1"/>
        <v>0</v>
      </c>
      <c r="L32" s="28">
        <f t="shared" si="2"/>
        <v>6229540.3200000003</v>
      </c>
    </row>
    <row r="33" spans="2:12" ht="20.100000000000001" customHeight="1" x14ac:dyDescent="0.25">
      <c r="B33" s="29" t="s">
        <v>49</v>
      </c>
      <c r="C33" s="45">
        <v>23229</v>
      </c>
      <c r="D33" s="45">
        <v>4097616</v>
      </c>
      <c r="E33" s="61">
        <v>4096998</v>
      </c>
      <c r="F33" s="61">
        <v>2787798.55</v>
      </c>
      <c r="G33" s="42">
        <v>2136485.2700000005</v>
      </c>
      <c r="H33" s="26"/>
      <c r="I33" s="27"/>
      <c r="J33" s="27">
        <f t="shared" si="0"/>
        <v>0.52147579032257285</v>
      </c>
      <c r="K33" s="27">
        <f t="shared" si="1"/>
        <v>0</v>
      </c>
      <c r="L33" s="28">
        <f t="shared" si="2"/>
        <v>1961130.7299999995</v>
      </c>
    </row>
    <row r="34" spans="2:12" ht="20.100000000000001" customHeight="1" x14ac:dyDescent="0.25">
      <c r="B34" s="29" t="s">
        <v>50</v>
      </c>
      <c r="C34" s="45">
        <v>859434</v>
      </c>
      <c r="D34" s="45">
        <v>10153943</v>
      </c>
      <c r="E34" s="61">
        <v>10128737</v>
      </c>
      <c r="F34" s="61">
        <v>7942514.6199999992</v>
      </c>
      <c r="G34" s="42">
        <v>6169861.6000000006</v>
      </c>
      <c r="H34" s="26"/>
      <c r="I34" s="27"/>
      <c r="J34" s="27">
        <f t="shared" si="0"/>
        <v>0.60914422005428714</v>
      </c>
      <c r="K34" s="27">
        <f t="shared" si="1"/>
        <v>0</v>
      </c>
      <c r="L34" s="28">
        <f t="shared" si="2"/>
        <v>3984081.3999999994</v>
      </c>
    </row>
    <row r="35" spans="2:12" ht="20.100000000000001" customHeight="1" x14ac:dyDescent="0.25">
      <c r="B35" s="29" t="s">
        <v>51</v>
      </c>
      <c r="C35" s="45">
        <v>190941</v>
      </c>
      <c r="D35" s="45">
        <v>5358991</v>
      </c>
      <c r="E35" s="61">
        <v>5256584</v>
      </c>
      <c r="F35" s="61">
        <v>4212790.25</v>
      </c>
      <c r="G35" s="42">
        <v>2282101.9000000004</v>
      </c>
      <c r="H35" s="26"/>
      <c r="I35" s="27"/>
      <c r="J35" s="27">
        <f t="shared" si="0"/>
        <v>0.4341416212506069</v>
      </c>
      <c r="K35" s="27">
        <f t="shared" si="1"/>
        <v>0</v>
      </c>
      <c r="L35" s="28">
        <f t="shared" si="2"/>
        <v>3076889.0999999996</v>
      </c>
    </row>
    <row r="36" spans="2:12" ht="20.100000000000001" customHeight="1" x14ac:dyDescent="0.25">
      <c r="B36" s="29" t="s">
        <v>52</v>
      </c>
      <c r="C36" s="45">
        <v>21634</v>
      </c>
      <c r="D36" s="45">
        <v>957281</v>
      </c>
      <c r="E36" s="61">
        <v>910563</v>
      </c>
      <c r="F36" s="61">
        <v>903797.65</v>
      </c>
      <c r="G36" s="42">
        <v>662297.65</v>
      </c>
      <c r="H36" s="26"/>
      <c r="I36" s="27"/>
      <c r="J36" s="27">
        <f t="shared" si="0"/>
        <v>0.7273496177639549</v>
      </c>
      <c r="K36" s="27">
        <f t="shared" si="1"/>
        <v>0</v>
      </c>
      <c r="L36" s="28"/>
    </row>
    <row r="37" spans="2:12" ht="20.100000000000001" customHeight="1" x14ac:dyDescent="0.25">
      <c r="B37" s="29" t="s">
        <v>53</v>
      </c>
      <c r="C37" s="45">
        <v>0</v>
      </c>
      <c r="D37" s="45">
        <v>28213066</v>
      </c>
      <c r="E37" s="61">
        <v>28166066</v>
      </c>
      <c r="F37" s="61">
        <v>838101.4</v>
      </c>
      <c r="G37" s="42">
        <v>60560</v>
      </c>
      <c r="H37" s="26"/>
      <c r="I37" s="27"/>
      <c r="J37" s="27">
        <f t="shared" si="0"/>
        <v>2.150105023541449E-3</v>
      </c>
      <c r="K37" s="27">
        <f t="shared" si="1"/>
        <v>0</v>
      </c>
      <c r="L37" s="28">
        <f t="shared" si="2"/>
        <v>28152506</v>
      </c>
    </row>
    <row r="38" spans="2:12" ht="20.100000000000001" customHeight="1" x14ac:dyDescent="0.25">
      <c r="B38" s="29" t="s">
        <v>54</v>
      </c>
      <c r="C38" s="45">
        <v>6594434</v>
      </c>
      <c r="D38" s="45">
        <v>65819515</v>
      </c>
      <c r="E38" s="61">
        <v>55761832</v>
      </c>
      <c r="F38" s="61">
        <v>43314188.100000009</v>
      </c>
      <c r="G38" s="42">
        <v>29749735.140000008</v>
      </c>
      <c r="H38" s="26"/>
      <c r="I38" s="27"/>
      <c r="J38" s="27">
        <f t="shared" ref="J38:J41" si="3">IF(ISERROR(+G38/E38)=TRUE,0,++G38/E38)</f>
        <v>0.53351430670355326</v>
      </c>
      <c r="K38" s="27">
        <f t="shared" ref="K38:K41" si="4">IF(ISERROR(+H38/E38)=TRUE,0,++H38/E38)</f>
        <v>0</v>
      </c>
      <c r="L38" s="28">
        <f t="shared" ref="L38:L41" si="5">+D38-G38</f>
        <v>36069779.859999992</v>
      </c>
    </row>
    <row r="39" spans="2:12" ht="20.100000000000001" customHeight="1" x14ac:dyDescent="0.25">
      <c r="B39" s="29" t="s">
        <v>55</v>
      </c>
      <c r="C39" s="45">
        <v>675576</v>
      </c>
      <c r="D39" s="45">
        <v>5086402</v>
      </c>
      <c r="E39" s="61">
        <v>4955041</v>
      </c>
      <c r="F39" s="61">
        <v>3585097.8899999997</v>
      </c>
      <c r="G39" s="42">
        <v>2121054.2300000004</v>
      </c>
      <c r="H39" s="26"/>
      <c r="I39" s="27"/>
      <c r="J39" s="27">
        <f t="shared" ref="J39" si="6">IF(ISERROR(+G39/E39)=TRUE,0,++G39/E39)</f>
        <v>0.42805987478206547</v>
      </c>
      <c r="K39" s="27">
        <f t="shared" ref="K39" si="7">IF(ISERROR(+H39/E39)=TRUE,0,++H39/E39)</f>
        <v>0</v>
      </c>
      <c r="L39" s="28">
        <f t="shared" ref="L39" si="8">+D39-G39</f>
        <v>2965347.7699999996</v>
      </c>
    </row>
    <row r="40" spans="2:12" ht="20.100000000000001" customHeight="1" x14ac:dyDescent="0.25">
      <c r="B40" s="29" t="s">
        <v>56</v>
      </c>
      <c r="C40" s="45">
        <v>990050</v>
      </c>
      <c r="D40" s="45">
        <v>27221550</v>
      </c>
      <c r="E40" s="61">
        <v>23910784</v>
      </c>
      <c r="F40" s="61">
        <v>15079316.34</v>
      </c>
      <c r="G40" s="42">
        <v>10934601.919999994</v>
      </c>
      <c r="H40" s="26"/>
      <c r="I40" s="27"/>
      <c r="J40" s="27">
        <f t="shared" si="3"/>
        <v>0.45730838102171784</v>
      </c>
      <c r="K40" s="27">
        <f t="shared" si="4"/>
        <v>0</v>
      </c>
      <c r="L40" s="28">
        <f t="shared" si="5"/>
        <v>16286948.080000006</v>
      </c>
    </row>
    <row r="41" spans="2:12" ht="20.100000000000001" customHeight="1" x14ac:dyDescent="0.25">
      <c r="B41" s="29" t="s">
        <v>57</v>
      </c>
      <c r="C41" s="45">
        <v>515951</v>
      </c>
      <c r="D41" s="45">
        <v>41987480</v>
      </c>
      <c r="E41" s="61">
        <v>35733752</v>
      </c>
      <c r="F41" s="61">
        <v>17633610.519999996</v>
      </c>
      <c r="G41" s="42">
        <v>9721581.5499999989</v>
      </c>
      <c r="H41" s="26"/>
      <c r="I41" s="27"/>
      <c r="J41" s="27">
        <f t="shared" si="3"/>
        <v>0.27205599764614696</v>
      </c>
      <c r="K41" s="27">
        <f t="shared" si="4"/>
        <v>0</v>
      </c>
      <c r="L41" s="28">
        <f t="shared" si="5"/>
        <v>32265898.450000003</v>
      </c>
    </row>
    <row r="42" spans="2:12" ht="20.100000000000001" customHeight="1" x14ac:dyDescent="0.25">
      <c r="B42" s="29" t="s">
        <v>58</v>
      </c>
      <c r="C42" s="45">
        <v>717317</v>
      </c>
      <c r="D42" s="45">
        <v>41399361</v>
      </c>
      <c r="E42" s="61">
        <v>41325497</v>
      </c>
      <c r="F42" s="61">
        <v>26352842.789999999</v>
      </c>
      <c r="G42" s="42">
        <v>16499838.270000003</v>
      </c>
      <c r="H42" s="26"/>
      <c r="I42" s="27"/>
      <c r="J42" s="27">
        <f t="shared" si="0"/>
        <v>0.3992653317635842</v>
      </c>
      <c r="K42" s="27">
        <f t="shared" si="1"/>
        <v>0</v>
      </c>
      <c r="L42" s="28">
        <f t="shared" si="2"/>
        <v>24899522.729999997</v>
      </c>
    </row>
    <row r="43" spans="2:12" ht="20.100000000000001" customHeight="1" x14ac:dyDescent="0.25">
      <c r="B43" s="29" t="s">
        <v>59</v>
      </c>
      <c r="C43" s="45">
        <v>1835450</v>
      </c>
      <c r="D43" s="45">
        <v>34167570</v>
      </c>
      <c r="E43" s="61">
        <v>29983051</v>
      </c>
      <c r="F43" s="61">
        <v>11581778.010000002</v>
      </c>
      <c r="G43" s="42">
        <v>7634033.1499999994</v>
      </c>
      <c r="H43" s="26"/>
      <c r="I43" s="27"/>
      <c r="J43" s="27">
        <f t="shared" si="0"/>
        <v>0.25461161874420318</v>
      </c>
      <c r="K43" s="27">
        <f t="shared" si="1"/>
        <v>0</v>
      </c>
      <c r="L43" s="28">
        <f t="shared" si="2"/>
        <v>26533536.850000001</v>
      </c>
    </row>
    <row r="44" spans="2:12" ht="20.100000000000001" customHeight="1" x14ac:dyDescent="0.25">
      <c r="B44" s="29" t="s">
        <v>60</v>
      </c>
      <c r="C44" s="45">
        <v>2218589</v>
      </c>
      <c r="D44" s="45">
        <v>26495633</v>
      </c>
      <c r="E44" s="61">
        <v>23679109</v>
      </c>
      <c r="F44" s="61">
        <v>17604580.960000001</v>
      </c>
      <c r="G44" s="42">
        <v>14635819.689999999</v>
      </c>
      <c r="H44" s="26"/>
      <c r="I44" s="27"/>
      <c r="J44" s="27">
        <f t="shared" si="0"/>
        <v>0.61808996656081949</v>
      </c>
      <c r="K44" s="27">
        <f t="shared" si="1"/>
        <v>0</v>
      </c>
      <c r="L44" s="28">
        <f t="shared" si="2"/>
        <v>11859813.310000001</v>
      </c>
    </row>
    <row r="45" spans="2:12" ht="20.100000000000001" customHeight="1" x14ac:dyDescent="0.25">
      <c r="B45" s="29" t="s">
        <v>61</v>
      </c>
      <c r="C45" s="45">
        <v>0</v>
      </c>
      <c r="D45" s="45">
        <v>12504191</v>
      </c>
      <c r="E45" s="61">
        <v>6943294</v>
      </c>
      <c r="F45" s="61">
        <v>3126107.75</v>
      </c>
      <c r="G45" s="42">
        <v>1555534.96</v>
      </c>
      <c r="H45" s="26"/>
      <c r="I45" s="27"/>
      <c r="J45" s="27">
        <f t="shared" si="0"/>
        <v>0.22403414863319918</v>
      </c>
      <c r="K45" s="27">
        <f t="shared" si="1"/>
        <v>0</v>
      </c>
      <c r="L45" s="28">
        <f t="shared" si="2"/>
        <v>10948656.039999999</v>
      </c>
    </row>
    <row r="46" spans="2:12" ht="23.25" customHeight="1" x14ac:dyDescent="0.25">
      <c r="B46" s="52" t="s">
        <v>4</v>
      </c>
      <c r="C46" s="65">
        <f t="shared" ref="C46:H46" si="9">SUM(C13:C45)</f>
        <v>36407768</v>
      </c>
      <c r="D46" s="65">
        <f t="shared" si="9"/>
        <v>630470778</v>
      </c>
      <c r="E46" s="65">
        <f t="shared" si="9"/>
        <v>567653111</v>
      </c>
      <c r="F46" s="65">
        <f t="shared" si="9"/>
        <v>374018779.7299999</v>
      </c>
      <c r="G46" s="65">
        <f t="shared" si="9"/>
        <v>270731349.37000006</v>
      </c>
      <c r="H46" s="53">
        <f t="shared" si="9"/>
        <v>0</v>
      </c>
      <c r="I46" s="54">
        <f>IF(ISERROR(+#REF!/E46)=TRUE,0,++#REF!/E46)</f>
        <v>0</v>
      </c>
      <c r="J46" s="54">
        <f>IF(ISERROR(+G46/E46)=TRUE,0,++G46/E46)</f>
        <v>0.47693097091121212</v>
      </c>
      <c r="K46" s="54">
        <f>IF(ISERROR(+H46/E46)=TRUE,0,++H46/E46)</f>
        <v>0</v>
      </c>
      <c r="L46" s="55">
        <f>SUM(L13:L45)</f>
        <v>359444445.28000003</v>
      </c>
    </row>
    <row r="47" spans="2:12" x14ac:dyDescent="0.2">
      <c r="B47" s="11" t="s">
        <v>28</v>
      </c>
    </row>
    <row r="50" spans="2:11" s="22" customFormat="1" x14ac:dyDescent="0.25">
      <c r="K50" s="23"/>
    </row>
    <row r="51" spans="2:11" s="22" customFormat="1" x14ac:dyDescent="0.25">
      <c r="C51" s="22">
        <v>1000000</v>
      </c>
      <c r="K51" s="23"/>
    </row>
    <row r="52" spans="2:11" s="22" customFormat="1" ht="30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AL MES DE AGOST</v>
      </c>
      <c r="K52" s="23"/>
    </row>
    <row r="53" spans="2:11" s="22" customFormat="1" x14ac:dyDescent="0.25">
      <c r="B53" s="22" t="s">
        <v>24</v>
      </c>
      <c r="C53" s="66">
        <f>+C46/$C$51</f>
        <v>36.407767999999997</v>
      </c>
      <c r="D53" s="40">
        <f>+D46/$C$51</f>
        <v>630.470778</v>
      </c>
      <c r="E53" s="40">
        <f>+E46/$C$51</f>
        <v>567.65311099999997</v>
      </c>
      <c r="F53" s="40">
        <f>+F46/$C$51</f>
        <v>374.01877972999989</v>
      </c>
      <c r="G53" s="40">
        <f>+G46/$C$51</f>
        <v>270.73134937000009</v>
      </c>
      <c r="H53" s="22">
        <v>1373981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5072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3078714.9799999995</v>
      </c>
      <c r="K55" s="23"/>
    </row>
    <row r="56" spans="2:11" s="22" customFormat="1" x14ac:dyDescent="0.25">
      <c r="C56" s="40"/>
      <c r="D56" s="40"/>
      <c r="E56" s="40"/>
      <c r="F56" s="40"/>
      <c r="G56" s="40"/>
      <c r="H56" s="22">
        <v>0</v>
      </c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7" t="s">
        <v>27</v>
      </c>
      <c r="C6" s="77"/>
      <c r="D6" s="77"/>
      <c r="E6" s="77"/>
      <c r="F6" s="77"/>
      <c r="G6" s="77"/>
      <c r="H6" s="77"/>
      <c r="I6" s="77"/>
      <c r="J6" s="77"/>
      <c r="K6" s="77"/>
      <c r="L6" s="77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4" t="s">
        <v>20</v>
      </c>
      <c r="C11" s="83" t="s">
        <v>0</v>
      </c>
      <c r="D11" s="83"/>
      <c r="E11" s="81" t="s">
        <v>8</v>
      </c>
      <c r="F11" s="81" t="s">
        <v>22</v>
      </c>
      <c r="G11" s="81" t="s">
        <v>26</v>
      </c>
      <c r="H11" s="81" t="s">
        <v>15</v>
      </c>
      <c r="I11" s="87" t="s">
        <v>17</v>
      </c>
      <c r="J11" s="87"/>
      <c r="K11" s="87"/>
      <c r="L11" s="79" t="s">
        <v>16</v>
      </c>
    </row>
    <row r="12" spans="1:13" s="5" customFormat="1" ht="46.5" customHeight="1" x14ac:dyDescent="0.25">
      <c r="B12" s="85"/>
      <c r="C12" s="50" t="s">
        <v>3</v>
      </c>
      <c r="D12" s="50" t="s">
        <v>2</v>
      </c>
      <c r="E12" s="82"/>
      <c r="F12" s="82"/>
      <c r="G12" s="82"/>
      <c r="H12" s="82"/>
      <c r="I12" s="50" t="s">
        <v>9</v>
      </c>
      <c r="J12" s="50" t="s">
        <v>10</v>
      </c>
      <c r="K12" s="51" t="s">
        <v>11</v>
      </c>
      <c r="L12" s="80"/>
    </row>
    <row r="13" spans="1:13" ht="20.100000000000001" customHeight="1" x14ac:dyDescent="0.25">
      <c r="B13" s="17" t="s">
        <v>57</v>
      </c>
      <c r="C13" s="18">
        <v>0</v>
      </c>
      <c r="D13" s="18">
        <v>1705121</v>
      </c>
      <c r="E13" s="76">
        <v>1551417</v>
      </c>
      <c r="F13" s="73">
        <v>1407050</v>
      </c>
      <c r="G13" s="8">
        <v>1089470</v>
      </c>
      <c r="H13" s="8"/>
      <c r="I13" s="12">
        <f>IF(ISERROR(+#REF!/E13)=TRUE,0,++#REF!/E13)</f>
        <v>0</v>
      </c>
      <c r="J13" s="12">
        <f>IF(ISERROR(+G13/E13)=TRUE,0,++G13/E13)</f>
        <v>0.70224188596618442</v>
      </c>
      <c r="K13" s="12">
        <f>IF(ISERROR(+H13/E13)=TRUE,0,++H13/E13)</f>
        <v>0</v>
      </c>
      <c r="L13" s="14">
        <f>+D13-G13</f>
        <v>615651</v>
      </c>
    </row>
    <row r="14" spans="1:13" ht="20.100000000000001" customHeight="1" x14ac:dyDescent="0.25">
      <c r="B14" s="16" t="s">
        <v>58</v>
      </c>
      <c r="C14" s="19">
        <v>0</v>
      </c>
      <c r="D14" s="19">
        <v>1506933</v>
      </c>
      <c r="E14" s="59">
        <v>1503193</v>
      </c>
      <c r="F14" s="59">
        <v>1303500</v>
      </c>
      <c r="G14" s="9">
        <v>1260625</v>
      </c>
      <c r="H14" s="9"/>
      <c r="I14" s="13">
        <f>IF(ISERROR(+#REF!/E14)=TRUE,0,++#REF!/E14)</f>
        <v>0</v>
      </c>
      <c r="J14" s="13">
        <f>IF(ISERROR(+G14/E14)=TRUE,0,++G14/E14)</f>
        <v>0.83863149974753737</v>
      </c>
      <c r="K14" s="13">
        <f>IF(ISERROR(+H14/E14)=TRUE,0,++H14/E14)</f>
        <v>0</v>
      </c>
      <c r="L14" s="15">
        <f>+D14-G14</f>
        <v>246308</v>
      </c>
    </row>
    <row r="15" spans="1:13" ht="20.100000000000001" customHeight="1" x14ac:dyDescent="0.25">
      <c r="B15" s="16" t="s">
        <v>59</v>
      </c>
      <c r="C15" s="19">
        <v>0</v>
      </c>
      <c r="D15" s="19">
        <v>1031887</v>
      </c>
      <c r="E15" s="59">
        <v>922807</v>
      </c>
      <c r="F15" s="59">
        <v>295700</v>
      </c>
      <c r="G15" s="9">
        <v>4700</v>
      </c>
      <c r="H15" s="9"/>
      <c r="I15" s="13">
        <f>IF(ISERROR(+#REF!/E15)=TRUE,0,++#REF!/E15)</f>
        <v>0</v>
      </c>
      <c r="J15" s="13">
        <f>IF(ISERROR(+G15/E15)=TRUE,0,++G15/E15)</f>
        <v>5.0931559903641824E-3</v>
      </c>
      <c r="K15" s="13">
        <f>IF(ISERROR(+H15/E15)=TRUE,0,++H15/E15)</f>
        <v>0</v>
      </c>
      <c r="L15" s="15">
        <f>+D15-G15</f>
        <v>1027187</v>
      </c>
    </row>
    <row r="16" spans="1:13" ht="20.100000000000001" customHeight="1" x14ac:dyDescent="0.25">
      <c r="B16" s="68" t="s">
        <v>60</v>
      </c>
      <c r="C16" s="69">
        <v>0</v>
      </c>
      <c r="D16" s="69">
        <v>870778</v>
      </c>
      <c r="E16" s="74">
        <v>870778</v>
      </c>
      <c r="F16" s="74">
        <v>0</v>
      </c>
      <c r="G16" s="70">
        <v>0</v>
      </c>
      <c r="H16" s="70"/>
      <c r="I16" s="71">
        <f>IF(ISERROR(+#REF!/E16)=TRUE,0,++#REF!/E16)</f>
        <v>0</v>
      </c>
      <c r="J16" s="71">
        <f>IF(ISERROR(+G16/E16)=TRUE,0,++G16/E16)</f>
        <v>0</v>
      </c>
      <c r="K16" s="71">
        <f>IF(ISERROR(+H16/E16)=TRUE,0,++H16/E16)</f>
        <v>0</v>
      </c>
      <c r="L16" s="72">
        <f>+D16-G16</f>
        <v>870778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5114719</v>
      </c>
      <c r="E17" s="65">
        <f t="shared" si="0"/>
        <v>4848195</v>
      </c>
      <c r="F17" s="65">
        <f t="shared" si="0"/>
        <v>3006250</v>
      </c>
      <c r="G17" s="65">
        <f t="shared" si="0"/>
        <v>2354795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0.48570550483221075</v>
      </c>
      <c r="K17" s="54">
        <f>IF(ISERROR(+H17/E17)=TRUE,0,++H17/E17)</f>
        <v>0</v>
      </c>
      <c r="L17" s="55">
        <f>SUM(L13:L16)</f>
        <v>2759924</v>
      </c>
    </row>
    <row r="18" spans="2:12" x14ac:dyDescent="0.2">
      <c r="B18" s="11" t="s">
        <v>28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30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AL MES DE AGOST</v>
      </c>
      <c r="K23" s="23"/>
    </row>
    <row r="24" spans="2:12" s="22" customFormat="1" x14ac:dyDescent="0.25">
      <c r="B24" s="22" t="s">
        <v>24</v>
      </c>
      <c r="C24" s="66">
        <f>+C17/$C$22</f>
        <v>0</v>
      </c>
      <c r="D24" s="40">
        <f>+D17/$C$22</f>
        <v>5.114719</v>
      </c>
      <c r="E24" s="40">
        <f>+E17/$C$22</f>
        <v>4.8481949999999996</v>
      </c>
      <c r="F24" s="40">
        <f>+F17/$C$22</f>
        <v>3.0062500000000001</v>
      </c>
      <c r="G24" s="40">
        <f>+G17/$C$22</f>
        <v>2.3547950000000002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2021-09-24T16:27:39Z</dcterms:modified>
</cp:coreProperties>
</file>