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5.- Informacion Portal MINSA - Transparencia\PCA - 2021\10. Octubre - 2021\"/>
    </mc:Choice>
  </mc:AlternateContent>
  <bookViews>
    <workbookView xWindow="-120" yWindow="-120" windowWidth="29040" windowHeight="15840"/>
  </bookViews>
  <sheets>
    <sheet name="RO" sheetId="1" r:id="rId1"/>
    <sheet name="RDR" sheetId="4" r:id="rId2"/>
    <sheet name="ROOC" sheetId="5" r:id="rId3"/>
    <sheet name="DYT" sheetId="6" r:id="rId4"/>
    <sheet name="RD" sheetId="7" r:id="rId5"/>
  </sheets>
  <definedNames>
    <definedName name="_xlnm._FilterDatabase" localSheetId="0" hidden="1">RO!$B$11:$L$45</definedName>
    <definedName name="_xlnm.Print_Area" localSheetId="3">DYT!$B$2:$L$48</definedName>
    <definedName name="_xlnm.Print_Area" localSheetId="4">RD!$B$2:$L$19</definedName>
    <definedName name="_xlnm.Print_Area" localSheetId="1">RDR!$B$2:$L$48</definedName>
    <definedName name="_xlnm.Print_Area" localSheetId="0">RO!$B$2:$L$48</definedName>
    <definedName name="_xlnm.Print_Area" localSheetId="2">ROOC!$B$2:$L$47</definedName>
  </definedNames>
  <calcPr calcId="152511"/>
</workbook>
</file>

<file path=xl/calcChain.xml><?xml version="1.0" encoding="utf-8"?>
<calcChain xmlns="http://schemas.openxmlformats.org/spreadsheetml/2006/main">
  <c r="J44" i="4" l="1"/>
  <c r="K44" i="4"/>
  <c r="L40" i="6" l="1"/>
  <c r="K40" i="6"/>
  <c r="J40" i="6"/>
  <c r="L39" i="6"/>
  <c r="K39" i="6"/>
  <c r="J39" i="6"/>
  <c r="L38" i="6"/>
  <c r="K38" i="6"/>
  <c r="J38" i="6"/>
  <c r="L37" i="6"/>
  <c r="K37" i="6"/>
  <c r="J37" i="6"/>
  <c r="L36" i="6"/>
  <c r="K36" i="6"/>
  <c r="J36" i="6"/>
  <c r="L16" i="5" l="1"/>
  <c r="K16" i="5"/>
  <c r="J16" i="5"/>
  <c r="C45" i="5"/>
  <c r="D45" i="5"/>
  <c r="E45" i="5" l="1"/>
  <c r="L19" i="5"/>
  <c r="K19" i="5"/>
  <c r="J19" i="5"/>
  <c r="L41" i="5" l="1"/>
  <c r="K41" i="5"/>
  <c r="J41" i="5"/>
  <c r="L40" i="5"/>
  <c r="K40" i="5"/>
  <c r="J40" i="5"/>
  <c r="L44" i="5" l="1"/>
  <c r="L43" i="5"/>
  <c r="L42" i="5"/>
  <c r="L39" i="5"/>
  <c r="L38" i="5"/>
  <c r="L37" i="5"/>
  <c r="L36" i="5"/>
  <c r="L35" i="5"/>
  <c r="L34" i="5"/>
  <c r="L33" i="5"/>
  <c r="L32" i="5"/>
  <c r="L31" i="5"/>
  <c r="L30" i="5"/>
  <c r="L29" i="5"/>
  <c r="L28" i="5"/>
  <c r="L27" i="5"/>
  <c r="L26" i="5"/>
  <c r="L25" i="5"/>
  <c r="L24" i="5"/>
  <c r="L23" i="5"/>
  <c r="L22" i="5"/>
  <c r="L21" i="5"/>
  <c r="L20" i="5"/>
  <c r="L18" i="5"/>
  <c r="L17" i="5"/>
  <c r="L15" i="5"/>
  <c r="L14" i="5"/>
  <c r="K14" i="5"/>
  <c r="J14" i="5"/>
  <c r="K15" i="5" l="1"/>
  <c r="J15" i="5"/>
  <c r="L44" i="1"/>
  <c r="K44" i="1"/>
  <c r="J44" i="1"/>
  <c r="J17" i="5" l="1"/>
  <c r="K17" i="5"/>
  <c r="E46" i="1"/>
  <c r="K18" i="5" l="1"/>
  <c r="J18" i="5"/>
  <c r="C46" i="6"/>
  <c r="D46" i="6"/>
  <c r="K20" i="5" l="1"/>
  <c r="J20" i="5"/>
  <c r="K21" i="5" l="1"/>
  <c r="J21" i="5"/>
  <c r="G23" i="7"/>
  <c r="G52" i="6"/>
  <c r="G51" i="5"/>
  <c r="G52" i="4"/>
  <c r="G52" i="1"/>
  <c r="K22" i="5" l="1"/>
  <c r="J22" i="5"/>
  <c r="J23" i="5" l="1"/>
  <c r="K23" i="5"/>
  <c r="K24" i="5" l="1"/>
  <c r="J24" i="5"/>
  <c r="L41" i="6"/>
  <c r="K41" i="6"/>
  <c r="J41" i="6"/>
  <c r="C53" i="6"/>
  <c r="D53" i="6"/>
  <c r="K25" i="5" l="1"/>
  <c r="J25" i="5"/>
  <c r="G45" i="5"/>
  <c r="G52" i="5" s="1"/>
  <c r="F45" i="5"/>
  <c r="F52" i="5" s="1"/>
  <c r="D52" i="5"/>
  <c r="C52" i="5"/>
  <c r="J26" i="5" l="1"/>
  <c r="K26" i="5"/>
  <c r="G46" i="6"/>
  <c r="G53" i="6" s="1"/>
  <c r="F46" i="6"/>
  <c r="F53" i="6" s="1"/>
  <c r="E46" i="6"/>
  <c r="E53" i="6" s="1"/>
  <c r="K27" i="5" l="1"/>
  <c r="J27" i="5"/>
  <c r="L45" i="6"/>
  <c r="K45" i="6"/>
  <c r="J45" i="6"/>
  <c r="L44" i="6"/>
  <c r="K44" i="6"/>
  <c r="J44" i="6"/>
  <c r="L43" i="6"/>
  <c r="K43" i="6"/>
  <c r="J43" i="6"/>
  <c r="L42" i="6"/>
  <c r="K42" i="6"/>
  <c r="J42" i="6"/>
  <c r="L35" i="6"/>
  <c r="K35" i="6"/>
  <c r="J35" i="6"/>
  <c r="L34" i="6"/>
  <c r="K34" i="6"/>
  <c r="J34" i="6"/>
  <c r="L33" i="6"/>
  <c r="K33" i="6"/>
  <c r="J33" i="6"/>
  <c r="L32" i="6"/>
  <c r="K32" i="6"/>
  <c r="J32" i="6"/>
  <c r="L31" i="6"/>
  <c r="K31" i="6"/>
  <c r="J31" i="6"/>
  <c r="L30" i="6"/>
  <c r="K30" i="6"/>
  <c r="J30" i="6"/>
  <c r="L29" i="6"/>
  <c r="K29" i="6"/>
  <c r="J29" i="6"/>
  <c r="L28" i="6"/>
  <c r="K28" i="6"/>
  <c r="J28" i="6"/>
  <c r="L27" i="6"/>
  <c r="K27" i="6"/>
  <c r="J27" i="6"/>
  <c r="L26" i="6"/>
  <c r="K26" i="6"/>
  <c r="J26" i="6"/>
  <c r="L25" i="6"/>
  <c r="K25" i="6"/>
  <c r="J25" i="6"/>
  <c r="L24" i="6"/>
  <c r="K24" i="6"/>
  <c r="J24" i="6"/>
  <c r="L23" i="6"/>
  <c r="K23" i="6"/>
  <c r="J23" i="6"/>
  <c r="L22" i="6"/>
  <c r="K22" i="6"/>
  <c r="J22" i="6"/>
  <c r="L21" i="6"/>
  <c r="K21" i="6"/>
  <c r="J21" i="6"/>
  <c r="L20" i="6"/>
  <c r="K20" i="6"/>
  <c r="J20" i="6"/>
  <c r="L19" i="6"/>
  <c r="K19" i="6"/>
  <c r="J19" i="6"/>
  <c r="L18" i="6"/>
  <c r="K18" i="6"/>
  <c r="J18" i="6"/>
  <c r="L17" i="6"/>
  <c r="K17" i="6"/>
  <c r="J17" i="6"/>
  <c r="L16" i="6"/>
  <c r="K16" i="6"/>
  <c r="J16" i="6"/>
  <c r="L15" i="6"/>
  <c r="K15" i="6"/>
  <c r="J15" i="6"/>
  <c r="L14" i="6"/>
  <c r="K14" i="6"/>
  <c r="J14" i="6"/>
  <c r="K28" i="5" l="1"/>
  <c r="J28" i="5"/>
  <c r="L45" i="4"/>
  <c r="K45" i="4"/>
  <c r="J45" i="4"/>
  <c r="L43" i="4"/>
  <c r="K43" i="4"/>
  <c r="J43" i="4"/>
  <c r="L42" i="4"/>
  <c r="K42" i="4"/>
  <c r="J42" i="4"/>
  <c r="L41" i="4"/>
  <c r="K41" i="4"/>
  <c r="J41" i="4"/>
  <c r="L40" i="4"/>
  <c r="K40" i="4"/>
  <c r="J40" i="4"/>
  <c r="L39" i="4"/>
  <c r="K39" i="4"/>
  <c r="J39" i="4"/>
  <c r="L38" i="4"/>
  <c r="K38" i="4"/>
  <c r="J38" i="4"/>
  <c r="L37" i="4"/>
  <c r="K37" i="4"/>
  <c r="J37" i="4"/>
  <c r="L36" i="4"/>
  <c r="K36" i="4"/>
  <c r="J36" i="4"/>
  <c r="L35" i="4"/>
  <c r="K35" i="4"/>
  <c r="J35" i="4"/>
  <c r="L34" i="4"/>
  <c r="K34" i="4"/>
  <c r="J34" i="4"/>
  <c r="L33" i="4"/>
  <c r="K33" i="4"/>
  <c r="J33" i="4"/>
  <c r="L32" i="4"/>
  <c r="K32" i="4"/>
  <c r="J32" i="4"/>
  <c r="L31" i="4"/>
  <c r="K31" i="4"/>
  <c r="J31" i="4"/>
  <c r="L30" i="4"/>
  <c r="K30" i="4"/>
  <c r="J30" i="4"/>
  <c r="L29" i="4"/>
  <c r="K29" i="4"/>
  <c r="J29" i="4"/>
  <c r="L28" i="4"/>
  <c r="K28" i="4"/>
  <c r="J28" i="4"/>
  <c r="L27" i="4"/>
  <c r="K27" i="4"/>
  <c r="J27" i="4"/>
  <c r="L26" i="4"/>
  <c r="K26" i="4"/>
  <c r="J26" i="4"/>
  <c r="L25" i="4"/>
  <c r="K25" i="4"/>
  <c r="J25" i="4"/>
  <c r="L24" i="4"/>
  <c r="K24" i="4"/>
  <c r="J24" i="4"/>
  <c r="L23" i="4"/>
  <c r="K23" i="4"/>
  <c r="J23" i="4"/>
  <c r="L22" i="4"/>
  <c r="K22" i="4"/>
  <c r="J22" i="4"/>
  <c r="L21" i="4"/>
  <c r="K21" i="4"/>
  <c r="J21" i="4"/>
  <c r="L20" i="4"/>
  <c r="K20" i="4"/>
  <c r="J20" i="4"/>
  <c r="L19" i="4"/>
  <c r="K19" i="4"/>
  <c r="J19" i="4"/>
  <c r="L18" i="4"/>
  <c r="K18" i="4"/>
  <c r="J18" i="4"/>
  <c r="L17" i="4"/>
  <c r="K17" i="4"/>
  <c r="J17" i="4"/>
  <c r="L16" i="4"/>
  <c r="K16" i="4"/>
  <c r="J16" i="4"/>
  <c r="L15" i="4"/>
  <c r="K15" i="4"/>
  <c r="J15" i="4"/>
  <c r="L14" i="4"/>
  <c r="K14" i="4"/>
  <c r="J14" i="4"/>
  <c r="K45" i="1"/>
  <c r="K42" i="1"/>
  <c r="K40" i="1"/>
  <c r="J39" i="1"/>
  <c r="K38" i="1"/>
  <c r="J37" i="1"/>
  <c r="K36" i="1"/>
  <c r="K34" i="1"/>
  <c r="J32" i="1"/>
  <c r="J31" i="1"/>
  <c r="K30" i="1"/>
  <c r="K29" i="1"/>
  <c r="K28" i="1"/>
  <c r="K26" i="1"/>
  <c r="K24" i="1"/>
  <c r="J23" i="1"/>
  <c r="J22" i="1"/>
  <c r="K21" i="1"/>
  <c r="K20" i="1"/>
  <c r="K18" i="1"/>
  <c r="J16" i="1"/>
  <c r="J15" i="1"/>
  <c r="J14" i="1"/>
  <c r="L45" i="1"/>
  <c r="L43" i="1"/>
  <c r="K43" i="1"/>
  <c r="J43" i="1"/>
  <c r="L42" i="1"/>
  <c r="L41" i="1"/>
  <c r="K41" i="1"/>
  <c r="J41" i="1"/>
  <c r="L40" i="1"/>
  <c r="J40" i="1"/>
  <c r="L39" i="1"/>
  <c r="K39" i="1"/>
  <c r="L38" i="1"/>
  <c r="L37" i="1"/>
  <c r="L36" i="1"/>
  <c r="L35" i="1"/>
  <c r="K35" i="1"/>
  <c r="J35" i="1"/>
  <c r="L34" i="1"/>
  <c r="L33" i="1"/>
  <c r="K33" i="1"/>
  <c r="J33" i="1"/>
  <c r="L32" i="1"/>
  <c r="K32" i="1"/>
  <c r="L31" i="1"/>
  <c r="L30" i="1"/>
  <c r="L29" i="1"/>
  <c r="J29" i="1"/>
  <c r="L28" i="1"/>
  <c r="L27" i="1"/>
  <c r="K27" i="1"/>
  <c r="J27" i="1"/>
  <c r="L26" i="1"/>
  <c r="L25" i="1"/>
  <c r="K25" i="1"/>
  <c r="J25" i="1"/>
  <c r="L24" i="1"/>
  <c r="J24" i="1"/>
  <c r="L23" i="1"/>
  <c r="K23" i="1"/>
  <c r="L22" i="1"/>
  <c r="L21" i="1"/>
  <c r="J21" i="1"/>
  <c r="L20" i="1"/>
  <c r="L19" i="1"/>
  <c r="K19" i="1"/>
  <c r="J19" i="1"/>
  <c r="L18" i="1"/>
  <c r="L17" i="1"/>
  <c r="K17" i="1"/>
  <c r="J17" i="1"/>
  <c r="L16" i="1"/>
  <c r="K16" i="1"/>
  <c r="L15" i="1"/>
  <c r="L14" i="1"/>
  <c r="K14" i="1"/>
  <c r="K29" i="5" l="1"/>
  <c r="J29" i="5"/>
  <c r="J18" i="1"/>
  <c r="J26" i="1"/>
  <c r="J34" i="1"/>
  <c r="J42" i="1"/>
  <c r="K22" i="1"/>
  <c r="K31" i="1"/>
  <c r="J38" i="1"/>
  <c r="J30" i="1"/>
  <c r="K15" i="1"/>
  <c r="K37" i="1"/>
  <c r="J20" i="1"/>
  <c r="J28" i="1"/>
  <c r="J36" i="1"/>
  <c r="J45" i="1"/>
  <c r="C46" i="1"/>
  <c r="C53" i="1" s="1"/>
  <c r="D46" i="1"/>
  <c r="D53" i="1" s="1"/>
  <c r="K30" i="5" l="1"/>
  <c r="J30" i="5"/>
  <c r="C46" i="4"/>
  <c r="C53" i="4" s="1"/>
  <c r="J31" i="5" l="1"/>
  <c r="K31" i="5"/>
  <c r="G46" i="4"/>
  <c r="G53" i="4" s="1"/>
  <c r="F46" i="4"/>
  <c r="F53" i="4" s="1"/>
  <c r="D46" i="4"/>
  <c r="D53" i="4" s="1"/>
  <c r="G17" i="7"/>
  <c r="G24" i="7" s="1"/>
  <c r="F17" i="7"/>
  <c r="F24" i="7" s="1"/>
  <c r="E17" i="7"/>
  <c r="E24" i="7" s="1"/>
  <c r="D17" i="7"/>
  <c r="D24" i="7" s="1"/>
  <c r="G46" i="1"/>
  <c r="G53" i="1" s="1"/>
  <c r="F46" i="1"/>
  <c r="F53" i="1" s="1"/>
  <c r="C17" i="7"/>
  <c r="C24" i="7" s="1"/>
  <c r="K32" i="5" l="1"/>
  <c r="J32" i="5"/>
  <c r="L16" i="7"/>
  <c r="L15" i="7"/>
  <c r="L14" i="7"/>
  <c r="L13" i="4"/>
  <c r="L13" i="6"/>
  <c r="L13" i="5"/>
  <c r="L13" i="7"/>
  <c r="L13" i="1"/>
  <c r="E46" i="4"/>
  <c r="E53" i="4" s="1"/>
  <c r="K33" i="5" l="1"/>
  <c r="J33" i="5"/>
  <c r="E53" i="1"/>
  <c r="J34" i="5" l="1"/>
  <c r="K34" i="5"/>
  <c r="H17" i="7"/>
  <c r="K16" i="7"/>
  <c r="J16" i="7"/>
  <c r="I16" i="7"/>
  <c r="K15" i="7"/>
  <c r="J15" i="7"/>
  <c r="I15" i="7"/>
  <c r="K14" i="7"/>
  <c r="J14" i="7"/>
  <c r="I14" i="7"/>
  <c r="L17" i="7"/>
  <c r="K13" i="7"/>
  <c r="J13" i="7"/>
  <c r="I13" i="7"/>
  <c r="H46" i="1"/>
  <c r="I13" i="1"/>
  <c r="H46" i="6"/>
  <c r="K13" i="6"/>
  <c r="J13" i="6"/>
  <c r="I13" i="6"/>
  <c r="H45" i="5"/>
  <c r="K13" i="5"/>
  <c r="J13" i="5"/>
  <c r="I13" i="5"/>
  <c r="H46" i="4"/>
  <c r="I14" i="4"/>
  <c r="K13" i="4"/>
  <c r="J13" i="4"/>
  <c r="I13" i="4"/>
  <c r="K13" i="1"/>
  <c r="J13" i="1"/>
  <c r="K35" i="5" l="1"/>
  <c r="J35" i="5"/>
  <c r="L45" i="5"/>
  <c r="L46" i="6"/>
  <c r="L46" i="4"/>
  <c r="L46" i="1"/>
  <c r="I17" i="7"/>
  <c r="K17" i="7"/>
  <c r="J17" i="7"/>
  <c r="J46" i="6"/>
  <c r="I46" i="6"/>
  <c r="K46" i="6"/>
  <c r="I46" i="4"/>
  <c r="K46" i="4"/>
  <c r="J46" i="4"/>
  <c r="K46" i="1"/>
  <c r="K36" i="5" l="1"/>
  <c r="J36" i="5"/>
  <c r="I46" i="1"/>
  <c r="J46" i="1"/>
  <c r="K37" i="5" l="1"/>
  <c r="J37" i="5"/>
  <c r="K38" i="5" l="1"/>
  <c r="J38" i="5"/>
  <c r="J39" i="5" l="1"/>
  <c r="K39" i="5"/>
  <c r="K42" i="5" l="1"/>
  <c r="J42" i="5"/>
  <c r="K43" i="5" l="1"/>
  <c r="J43" i="5"/>
  <c r="J44" i="5" l="1"/>
  <c r="K44" i="5"/>
  <c r="I44" i="5"/>
  <c r="E52" i="5" l="1"/>
  <c r="J45" i="5"/>
  <c r="I45" i="5"/>
  <c r="K45" i="5"/>
</calcChain>
</file>

<file path=xl/sharedStrings.xml><?xml version="1.0" encoding="utf-8"?>
<sst xmlns="http://schemas.openxmlformats.org/spreadsheetml/2006/main" count="261" uniqueCount="63">
  <si>
    <t>PRESUPUESTO</t>
  </si>
  <si>
    <t>PLIEGO 011 MINISTERIO DE SALUD</t>
  </si>
  <si>
    <t>PIM</t>
  </si>
  <si>
    <t>PIA</t>
  </si>
  <si>
    <t>TOTAL PLIEGO &gt;&gt;&gt;&gt;&gt;&gt;&gt;&gt;&gt;&gt;&gt;&gt;&gt;&gt;&gt;&gt;&gt;&gt;</t>
  </si>
  <si>
    <t>SEGÚN FUENTE DE FINANCIAMIENTO 1: RECURSOS ORDINARIOS</t>
  </si>
  <si>
    <t>SEGÚN FUENTE DE FINANCIAMIENTO 2: RECURSOS DIRECTAMENTE RECAUDADOS</t>
  </si>
  <si>
    <t>SEGÚN FUENTE DE FINANCIAMIENTO 4: DONACIONES Y TRANSFERENCIAS</t>
  </si>
  <si>
    <t>PCA
(1)</t>
  </si>
  <si>
    <t>(COM/PCA)
(3/1)</t>
  </si>
  <si>
    <t>(DEV/PCA)
(4/1)</t>
  </si>
  <si>
    <t>(GIR/PCA)
(5/1)</t>
  </si>
  <si>
    <t>SEGÚN FUENTE DE FINANCIAMIENTO 3: RECURSOS POR OPERACIONES OFICIALES DE CREDITO</t>
  </si>
  <si>
    <t xml:space="preserve">PCA
(1) </t>
  </si>
  <si>
    <t>SEGÚN FUENTE DE FINANCIAMIENTO 5: RECURSOS DETERMINADOS</t>
  </si>
  <si>
    <t>GIRO
ENE-SET
(5)</t>
  </si>
  <si>
    <t>SALDO
PIM - DEV</t>
  </si>
  <si>
    <t>INDICADOR</t>
  </si>
  <si>
    <t>PCA</t>
  </si>
  <si>
    <t>COMP. ANUAL</t>
  </si>
  <si>
    <t>UNIDADES EJECUTORAS</t>
  </si>
  <si>
    <t>(EN SOLES)</t>
  </si>
  <si>
    <t>COMPROMETIDO
ANUAL
(2)</t>
  </si>
  <si>
    <t>PLIEGO</t>
  </si>
  <si>
    <t>011 MINISTERIO DE SALUD</t>
  </si>
  <si>
    <t>COMP ANUAL</t>
  </si>
  <si>
    <t>DEVENGADO
A OCTUBRE
(4)</t>
  </si>
  <si>
    <t>001-117: ADMINISTRACION CENTRAL - MINSA</t>
  </si>
  <si>
    <t xml:space="preserve">005-121: INSTITUTO NACIONAL DE SALUD MENTAL </t>
  </si>
  <si>
    <t xml:space="preserve">007-123: INSTITUTO NACIONAL DE CIENCIAS NEUROLOGICAS </t>
  </si>
  <si>
    <t>008-124: INSTITUTO NACIONAL DE OFTALMOLOGIA</t>
  </si>
  <si>
    <t>009-125: INSTITUTO NACIONAL DE REHABILITACION</t>
  </si>
  <si>
    <t>010-126: INSTITUTO NACIONAL DE SALUD DEL NIÑO</t>
  </si>
  <si>
    <t>011-127: INSTITUTO NACIONAL MATERNO PERINATAL</t>
  </si>
  <si>
    <t>016-132: HOSPITAL NACIONAL HIPOLITO UNANUE</t>
  </si>
  <si>
    <t>017-133: HOSPITAL HERMILIO VALDIZAN</t>
  </si>
  <si>
    <t>020-136: HOSPITAL SERGIO BERNALES</t>
  </si>
  <si>
    <t>021-137: HOSPITAL CAYETANO HEREDIA</t>
  </si>
  <si>
    <t>025-141: HOSPITAL DE APOYO DEPARTAMENTAL MARIA AUXILIADORA</t>
  </si>
  <si>
    <t>027-143: HOSPITAL NACIONAL ARZOBISPO LOAYZA</t>
  </si>
  <si>
    <t>028-144: HOSPITAL NACIONAL DOS DE MAYO</t>
  </si>
  <si>
    <t>029-145: HOSPITAL DE APOYO SANTA ROSA</t>
  </si>
  <si>
    <t>030-146: HOSPITAL DE EMERGENCIAS CASIMIRO ULLOA</t>
  </si>
  <si>
    <t>031-147: HOSPITAL DE EMERGENCIAS PEDIATRICAS</t>
  </si>
  <si>
    <t>032-148: HOSPITAL NACIONAL VICTOR LARCO HERRERA</t>
  </si>
  <si>
    <t>033-149: HOSPITAL NACIONAL DOCENTE MADRE NIÑO - SAN BARTOLOME</t>
  </si>
  <si>
    <t>036-522: HOSPITAL CARLOS LANFRANCO LA HOZ</t>
  </si>
  <si>
    <t>042-1138: HOSPITAL "JOSE AGURTO TELLO DE CHOSICA"</t>
  </si>
  <si>
    <t>049-1216: HOSPITAL SAN JUAN DE LURIGANCHO</t>
  </si>
  <si>
    <t>050-1217: HOSPITAL VITARTE</t>
  </si>
  <si>
    <t>124-1345: CENTRO NACIONAL DE ABASTECIMIENTOS DE RECURSOS ESTRATEGICOS DE SALUD</t>
  </si>
  <si>
    <t>125-1655: PROGRAMA NACIONAL DE INVERSIONES EN SALUD</t>
  </si>
  <si>
    <t>139-1512: INSTITUTO NACIONAL DE SALUD DEL NIÑO - SAN BORJA</t>
  </si>
  <si>
    <t>140-1528: HOSPITAL DE HUAYCAN</t>
  </si>
  <si>
    <t>142-1670: HOSPITAL DE EMERGENCIAS VILLA EL SALVADOR</t>
  </si>
  <si>
    <t>143-1683: DIRECCION DE REDES INTEGRADAS DE SALUD LIMA CENTRO</t>
  </si>
  <si>
    <t>144-1684: DIRECCION DE REDES INTEGRADAS DE SALUD LIMA NORTE</t>
  </si>
  <si>
    <t>145-1685: DIRECCION DE REDES INTEGRADAS DE SALUD LIMA SUR</t>
  </si>
  <si>
    <t>146-1686: DIRECCION DE REDES INTEGRADAS DE SALUD LIMA ESTE</t>
  </si>
  <si>
    <t>148-1726: HOSPITAL EMERGENCIA ATE VITARTE</t>
  </si>
  <si>
    <t>EJECUCION PRESUPUESTAL MENSUALIZADA DE GASTOS 
AL MES DE OCTUBRE 2021</t>
  </si>
  <si>
    <t>Fuente: SIAF, Consulta Amigable y Base de Datos al 31 de Octubre del 2021</t>
  </si>
  <si>
    <t>48-1726: HOSPITAL EMERGENCIA ATE VITARTE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</si>
</sst>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-* #,##0_-;\-* #,##0_-;_-* &quot;-&quot;_-;_-@_-"/>
    <numFmt numFmtId="43" formatCode="_-* #,##0.00_-;\-* #,##0.00_-;_-* &quot;-&quot;??_-;_-@_-"/>
    <numFmt numFmtId="164" formatCode="_ * #,##0_ ;_ * \-#,##0_ ;_ * &quot;-&quot;_ ;_ @_ "/>
    <numFmt numFmtId="165" formatCode="0.0%"/>
    <numFmt numFmtId="166" formatCode="#,##0.0"/>
    <numFmt numFmtId="167" formatCode="0.0"/>
    <numFmt numFmtId="168" formatCode="_ * #,##0.0_ ;_ * \-#,##0.0_ ;_ * &quot;-&quot;??_ ;_ @_ "/>
  </numFmts>
  <fonts count="2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indexed="18"/>
      <name val="Arial Narrow"/>
      <family val="2"/>
    </font>
    <font>
      <b/>
      <sz val="10"/>
      <color indexed="18"/>
      <name val="Arial Narrow"/>
      <family val="2"/>
    </font>
    <font>
      <sz val="11"/>
      <color theme="1"/>
      <name val="Calibri"/>
      <family val="2"/>
      <scheme val="minor"/>
    </font>
    <font>
      <b/>
      <sz val="18"/>
      <color indexed="18"/>
      <name val="Arial Narrow"/>
      <family val="2"/>
    </font>
    <font>
      <b/>
      <sz val="12"/>
      <color theme="1"/>
      <name val="Calibri"/>
      <family val="2"/>
      <scheme val="minor"/>
    </font>
    <font>
      <sz val="10"/>
      <name val="Arial Narrow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Arial Narrow"/>
      <family val="2"/>
    </font>
    <font>
      <sz val="10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46">
    <xf numFmtId="0" fontId="0" fillId="0" borderId="0"/>
    <xf numFmtId="9" fontId="4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4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1" fillId="0" borderId="13" applyNumberFormat="0" applyFill="0" applyAlignment="0" applyProtection="0"/>
    <xf numFmtId="0" fontId="22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22" fillId="24" borderId="0" applyNumberFormat="0" applyBorder="0" applyAlignment="0" applyProtection="0"/>
    <xf numFmtId="0" fontId="22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22" fillId="28" borderId="0" applyNumberFormat="0" applyBorder="0" applyAlignment="0" applyProtection="0"/>
    <xf numFmtId="0" fontId="22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22" fillId="32" borderId="0" applyNumberFormat="0" applyBorder="0" applyAlignment="0" applyProtection="0"/>
    <xf numFmtId="0" fontId="26" fillId="0" borderId="0"/>
    <xf numFmtId="43" fontId="26" fillId="0" borderId="0" applyNumberFormat="0" applyFill="0" applyBorder="0" applyAlignment="0" applyProtection="0"/>
    <xf numFmtId="43" fontId="26" fillId="0" borderId="0" applyNumberFormat="0" applyFill="0" applyBorder="0" applyAlignment="0" applyProtection="0"/>
  </cellStyleXfs>
  <cellXfs count="89">
    <xf numFmtId="0" fontId="0" fillId="0" borderId="0" xfId="0"/>
    <xf numFmtId="3" fontId="0" fillId="0" borderId="0" xfId="0" applyNumberFormat="1" applyAlignment="1">
      <alignment vertical="center"/>
    </xf>
    <xf numFmtId="3" fontId="2" fillId="0" borderId="0" xfId="0" applyNumberFormat="1" applyFont="1" applyFill="1" applyBorder="1" applyAlignment="1" applyProtection="1"/>
    <xf numFmtId="3" fontId="3" fillId="0" borderId="0" xfId="0" applyNumberFormat="1" applyFont="1" applyFill="1" applyBorder="1" applyAlignment="1" applyProtection="1"/>
    <xf numFmtId="3" fontId="1" fillId="0" borderId="0" xfId="0" applyNumberFormat="1" applyFont="1" applyAlignment="1">
      <alignment vertical="center"/>
    </xf>
    <xf numFmtId="3" fontId="1" fillId="0" borderId="0" xfId="0" applyNumberFormat="1" applyFont="1" applyAlignment="1">
      <alignment horizontal="center" vertical="center"/>
    </xf>
    <xf numFmtId="3" fontId="0" fillId="0" borderId="2" xfId="0" applyNumberFormat="1" applyBorder="1" applyAlignment="1">
      <alignment vertical="center"/>
    </xf>
    <xf numFmtId="3" fontId="0" fillId="0" borderId="3" xfId="0" applyNumberFormat="1" applyBorder="1" applyAlignment="1">
      <alignment vertical="center"/>
    </xf>
    <xf numFmtId="164" fontId="0" fillId="0" borderId="2" xfId="0" applyNumberFormat="1" applyBorder="1" applyAlignment="1">
      <alignment vertical="center"/>
    </xf>
    <xf numFmtId="164" fontId="0" fillId="0" borderId="3" xfId="0" applyNumberFormat="1" applyBorder="1" applyAlignment="1">
      <alignment vertical="center"/>
    </xf>
    <xf numFmtId="165" fontId="0" fillId="0" borderId="0" xfId="1" applyNumberFormat="1" applyFont="1" applyAlignment="1">
      <alignment vertical="center"/>
    </xf>
    <xf numFmtId="0" fontId="7" fillId="0" borderId="0" xfId="0" applyNumberFormat="1" applyFont="1" applyFill="1" applyBorder="1" applyAlignment="1" applyProtection="1">
      <alignment horizontal="left"/>
    </xf>
    <xf numFmtId="165" fontId="1" fillId="33" borderId="2" xfId="1" applyNumberFormat="1" applyFont="1" applyFill="1" applyBorder="1" applyAlignment="1">
      <alignment vertical="center"/>
    </xf>
    <xf numFmtId="165" fontId="1" fillId="33" borderId="3" xfId="1" applyNumberFormat="1" applyFont="1" applyFill="1" applyBorder="1" applyAlignment="1">
      <alignment vertical="center"/>
    </xf>
    <xf numFmtId="3" fontId="1" fillId="33" borderId="2" xfId="1" applyNumberFormat="1" applyFont="1" applyFill="1" applyBorder="1" applyAlignment="1">
      <alignment vertical="center"/>
    </xf>
    <xf numFmtId="3" fontId="1" fillId="33" borderId="3" xfId="1" applyNumberFormat="1" applyFont="1" applyFill="1" applyBorder="1" applyAlignment="1">
      <alignment vertical="center"/>
    </xf>
    <xf numFmtId="3" fontId="23" fillId="0" borderId="3" xfId="0" applyNumberFormat="1" applyFont="1" applyBorder="1" applyAlignment="1">
      <alignment vertical="center"/>
    </xf>
    <xf numFmtId="3" fontId="23" fillId="0" borderId="2" xfId="0" applyNumberFormat="1" applyFont="1" applyBorder="1" applyAlignment="1">
      <alignment vertical="center"/>
    </xf>
    <xf numFmtId="164" fontId="23" fillId="0" borderId="2" xfId="0" applyNumberFormat="1" applyFont="1" applyBorder="1" applyAlignment="1">
      <alignment vertical="center"/>
    </xf>
    <xf numFmtId="164" fontId="23" fillId="0" borderId="3" xfId="0" applyNumberFormat="1" applyFont="1" applyBorder="1" applyAlignment="1">
      <alignment vertical="center"/>
    </xf>
    <xf numFmtId="3" fontId="22" fillId="0" borderId="0" xfId="0" applyNumberFormat="1" applyFont="1" applyAlignment="1">
      <alignment vertical="center"/>
    </xf>
    <xf numFmtId="3" fontId="0" fillId="0" borderId="0" xfId="0" applyNumberFormat="1" applyAlignment="1">
      <alignment horizontal="right" vertical="center"/>
    </xf>
    <xf numFmtId="3" fontId="23" fillId="0" borderId="0" xfId="0" applyNumberFormat="1" applyFont="1" applyAlignment="1">
      <alignment vertical="center"/>
    </xf>
    <xf numFmtId="165" fontId="23" fillId="0" borderId="0" xfId="1" applyNumberFormat="1" applyFont="1" applyAlignment="1">
      <alignment vertical="center"/>
    </xf>
    <xf numFmtId="165" fontId="22" fillId="0" borderId="0" xfId="1" applyNumberFormat="1" applyFont="1" applyAlignment="1">
      <alignment vertical="center"/>
    </xf>
    <xf numFmtId="3" fontId="0" fillId="0" borderId="23" xfId="0" applyNumberFormat="1" applyBorder="1" applyAlignment="1">
      <alignment vertical="center"/>
    </xf>
    <xf numFmtId="164" fontId="0" fillId="0" borderId="23" xfId="0" applyNumberFormat="1" applyBorder="1" applyAlignment="1">
      <alignment vertical="center"/>
    </xf>
    <xf numFmtId="165" fontId="1" fillId="33" borderId="23" xfId="1" applyNumberFormat="1" applyFont="1" applyFill="1" applyBorder="1" applyAlignment="1">
      <alignment vertical="center"/>
    </xf>
    <xf numFmtId="3" fontId="1" fillId="33" borderId="23" xfId="1" applyNumberFormat="1" applyFont="1" applyFill="1" applyBorder="1" applyAlignment="1">
      <alignment vertical="center"/>
    </xf>
    <xf numFmtId="3" fontId="23" fillId="0" borderId="23" xfId="0" applyNumberFormat="1" applyFont="1" applyBorder="1" applyAlignment="1">
      <alignment vertical="center"/>
    </xf>
    <xf numFmtId="3" fontId="24" fillId="0" borderId="0" xfId="0" applyNumberFormat="1" applyFont="1" applyFill="1" applyBorder="1" applyAlignment="1">
      <alignment horizontal="center" vertical="center"/>
    </xf>
    <xf numFmtId="3" fontId="24" fillId="0" borderId="0" xfId="0" applyNumberFormat="1" applyFont="1" applyFill="1" applyBorder="1" applyAlignment="1">
      <alignment horizontal="center" vertical="center" wrapText="1"/>
    </xf>
    <xf numFmtId="3" fontId="24" fillId="34" borderId="20" xfId="0" applyNumberFormat="1" applyFont="1" applyFill="1" applyBorder="1" applyAlignment="1">
      <alignment horizontal="center" vertical="center" wrapText="1"/>
    </xf>
    <xf numFmtId="3" fontId="23" fillId="0" borderId="0" xfId="0" applyNumberFormat="1" applyFont="1" applyFill="1" applyBorder="1" applyAlignment="1">
      <alignment vertical="center"/>
    </xf>
    <xf numFmtId="164" fontId="23" fillId="0" borderId="0" xfId="0" applyNumberFormat="1" applyFont="1" applyFill="1" applyBorder="1" applyAlignment="1">
      <alignment vertical="center"/>
    </xf>
    <xf numFmtId="164" fontId="23" fillId="0" borderId="21" xfId="0" applyNumberFormat="1" applyFont="1" applyBorder="1" applyAlignment="1">
      <alignment vertical="center"/>
    </xf>
    <xf numFmtId="165" fontId="24" fillId="0" borderId="0" xfId="1" applyNumberFormat="1" applyFont="1" applyFill="1" applyBorder="1" applyAlignment="1">
      <alignment vertical="center"/>
    </xf>
    <xf numFmtId="3" fontId="24" fillId="0" borderId="0" xfId="1" applyNumberFormat="1" applyFont="1" applyFill="1" applyBorder="1" applyAlignment="1">
      <alignment vertical="center"/>
    </xf>
    <xf numFmtId="164" fontId="23" fillId="0" borderId="22" xfId="0" applyNumberFormat="1" applyFont="1" applyBorder="1" applyAlignment="1">
      <alignment vertical="center"/>
    </xf>
    <xf numFmtId="166" fontId="23" fillId="0" borderId="0" xfId="0" applyNumberFormat="1" applyFont="1" applyAlignment="1">
      <alignment vertical="center"/>
    </xf>
    <xf numFmtId="167" fontId="23" fillId="0" borderId="0" xfId="0" applyNumberFormat="1" applyFont="1" applyAlignment="1">
      <alignment vertical="center"/>
    </xf>
    <xf numFmtId="41" fontId="0" fillId="0" borderId="2" xfId="0" applyNumberFormat="1" applyBorder="1" applyAlignment="1">
      <alignment vertical="center"/>
    </xf>
    <xf numFmtId="41" fontId="0" fillId="0" borderId="23" xfId="0" applyNumberFormat="1" applyBorder="1" applyAlignment="1">
      <alignment vertical="center"/>
    </xf>
    <xf numFmtId="41" fontId="0" fillId="0" borderId="3" xfId="0" applyNumberFormat="1" applyBorder="1" applyAlignment="1">
      <alignment vertical="center"/>
    </xf>
    <xf numFmtId="41" fontId="23" fillId="0" borderId="2" xfId="0" applyNumberFormat="1" applyFont="1" applyBorder="1" applyAlignment="1">
      <alignment vertical="center"/>
    </xf>
    <xf numFmtId="41" fontId="23" fillId="0" borderId="23" xfId="0" applyNumberFormat="1" applyFont="1" applyBorder="1" applyAlignment="1">
      <alignment vertical="center"/>
    </xf>
    <xf numFmtId="3" fontId="5" fillId="0" borderId="0" xfId="0" applyNumberFormat="1" applyFont="1" applyFill="1" applyBorder="1" applyAlignment="1" applyProtection="1">
      <alignment vertical="center" wrapText="1"/>
    </xf>
    <xf numFmtId="0" fontId="7" fillId="0" borderId="0" xfId="0" applyNumberFormat="1" applyFont="1" applyFill="1" applyBorder="1" applyAlignment="1" applyProtection="1">
      <alignment vertical="center"/>
    </xf>
    <xf numFmtId="0" fontId="0" fillId="0" borderId="0" xfId="0" applyAlignment="1">
      <alignment vertical="center"/>
    </xf>
    <xf numFmtId="0" fontId="25" fillId="0" borderId="0" xfId="0" applyNumberFormat="1" applyFont="1" applyFill="1" applyBorder="1" applyAlignment="1" applyProtection="1">
      <alignment vertical="center"/>
    </xf>
    <xf numFmtId="3" fontId="24" fillId="35" borderId="18" xfId="0" applyNumberFormat="1" applyFont="1" applyFill="1" applyBorder="1" applyAlignment="1">
      <alignment horizontal="center" vertical="center" wrapText="1"/>
    </xf>
    <xf numFmtId="165" fontId="24" fillId="35" borderId="18" xfId="1" applyNumberFormat="1" applyFont="1" applyFill="1" applyBorder="1" applyAlignment="1">
      <alignment horizontal="center" vertical="center" wrapText="1"/>
    </xf>
    <xf numFmtId="3" fontId="6" fillId="35" borderId="1" xfId="0" applyNumberFormat="1" applyFont="1" applyFill="1" applyBorder="1" applyAlignment="1">
      <alignment horizontal="center" vertical="center"/>
    </xf>
    <xf numFmtId="3" fontId="6" fillId="35" borderId="1" xfId="0" applyNumberFormat="1" applyFont="1" applyFill="1" applyBorder="1" applyAlignment="1">
      <alignment vertical="center"/>
    </xf>
    <xf numFmtId="165" fontId="6" fillId="35" borderId="1" xfId="1" applyNumberFormat="1" applyFont="1" applyFill="1" applyBorder="1" applyAlignment="1">
      <alignment vertical="center"/>
    </xf>
    <xf numFmtId="3" fontId="6" fillId="35" borderId="1" xfId="1" applyNumberFormat="1" applyFont="1" applyFill="1" applyBorder="1" applyAlignment="1">
      <alignment vertical="center"/>
    </xf>
    <xf numFmtId="164" fontId="0" fillId="36" borderId="2" xfId="0" applyNumberFormat="1" applyFill="1" applyBorder="1" applyAlignment="1">
      <alignment vertical="center"/>
    </xf>
    <xf numFmtId="164" fontId="0" fillId="36" borderId="23" xfId="0" applyNumberFormat="1" applyFill="1" applyBorder="1" applyAlignment="1">
      <alignment vertical="center"/>
    </xf>
    <xf numFmtId="164" fontId="0" fillId="36" borderId="3" xfId="0" applyNumberFormat="1" applyFill="1" applyBorder="1" applyAlignment="1">
      <alignment vertical="center"/>
    </xf>
    <xf numFmtId="164" fontId="23" fillId="36" borderId="3" xfId="0" applyNumberFormat="1" applyFont="1" applyFill="1" applyBorder="1" applyAlignment="1">
      <alignment vertical="center"/>
    </xf>
    <xf numFmtId="41" fontId="23" fillId="36" borderId="2" xfId="0" applyNumberFormat="1" applyFont="1" applyFill="1" applyBorder="1" applyAlignment="1">
      <alignment vertical="center"/>
    </xf>
    <xf numFmtId="41" fontId="23" fillId="36" borderId="23" xfId="0" applyNumberFormat="1" applyFont="1" applyFill="1" applyBorder="1" applyAlignment="1">
      <alignment vertical="center"/>
    </xf>
    <xf numFmtId="41" fontId="0" fillId="36" borderId="2" xfId="0" applyNumberFormat="1" applyFill="1" applyBorder="1" applyAlignment="1">
      <alignment vertical="center"/>
    </xf>
    <xf numFmtId="41" fontId="0" fillId="36" borderId="23" xfId="0" applyNumberFormat="1" applyFill="1" applyBorder="1" applyAlignment="1">
      <alignment vertical="center"/>
    </xf>
    <xf numFmtId="41" fontId="0" fillId="36" borderId="3" xfId="0" applyNumberFormat="1" applyFill="1" applyBorder="1" applyAlignment="1">
      <alignment vertical="center"/>
    </xf>
    <xf numFmtId="41" fontId="6" fillId="35" borderId="1" xfId="0" applyNumberFormat="1" applyFont="1" applyFill="1" applyBorder="1" applyAlignment="1">
      <alignment vertical="center"/>
    </xf>
    <xf numFmtId="0" fontId="23" fillId="0" borderId="0" xfId="0" applyNumberFormat="1" applyFont="1" applyAlignment="1">
      <alignment vertical="center"/>
    </xf>
    <xf numFmtId="168" fontId="23" fillId="0" borderId="0" xfId="0" applyNumberFormat="1" applyFont="1" applyFill="1" applyBorder="1" applyAlignment="1">
      <alignment vertical="center"/>
    </xf>
    <xf numFmtId="3" fontId="23" fillId="0" borderId="24" xfId="0" applyNumberFormat="1" applyFont="1" applyBorder="1" applyAlignment="1">
      <alignment vertical="center"/>
    </xf>
    <xf numFmtId="164" fontId="23" fillId="0" borderId="24" xfId="0" applyNumberFormat="1" applyFont="1" applyBorder="1" applyAlignment="1">
      <alignment vertical="center"/>
    </xf>
    <xf numFmtId="164" fontId="0" fillId="0" borderId="24" xfId="0" applyNumberFormat="1" applyBorder="1" applyAlignment="1">
      <alignment vertical="center"/>
    </xf>
    <xf numFmtId="165" fontId="1" fillId="33" borderId="24" xfId="1" applyNumberFormat="1" applyFont="1" applyFill="1" applyBorder="1" applyAlignment="1">
      <alignment vertical="center"/>
    </xf>
    <xf numFmtId="3" fontId="1" fillId="33" borderId="24" xfId="1" applyNumberFormat="1" applyFont="1" applyFill="1" applyBorder="1" applyAlignment="1">
      <alignment vertical="center"/>
    </xf>
    <xf numFmtId="164" fontId="23" fillId="36" borderId="2" xfId="0" applyNumberFormat="1" applyFont="1" applyFill="1" applyBorder="1" applyAlignment="1">
      <alignment vertical="center"/>
    </xf>
    <xf numFmtId="164" fontId="23" fillId="36" borderId="24" xfId="0" applyNumberFormat="1" applyFont="1" applyFill="1" applyBorder="1" applyAlignment="1">
      <alignment vertical="center"/>
    </xf>
    <xf numFmtId="3" fontId="7" fillId="0" borderId="0" xfId="0" applyNumberFormat="1" applyFont="1" applyFill="1" applyBorder="1" applyAlignment="1" applyProtection="1">
      <alignment vertical="center"/>
    </xf>
    <xf numFmtId="43" fontId="23" fillId="36" borderId="2" xfId="0" applyNumberFormat="1" applyFont="1" applyFill="1" applyBorder="1" applyAlignment="1">
      <alignment vertical="center"/>
    </xf>
    <xf numFmtId="43" fontId="0" fillId="36" borderId="2" xfId="0" applyNumberFormat="1" applyFill="1" applyBorder="1" applyAlignment="1">
      <alignment vertical="center"/>
    </xf>
    <xf numFmtId="3" fontId="5" fillId="0" borderId="0" xfId="0" applyNumberFormat="1" applyFont="1" applyFill="1" applyBorder="1" applyAlignment="1" applyProtection="1">
      <alignment horizontal="center" vertical="center" wrapText="1"/>
    </xf>
    <xf numFmtId="165" fontId="24" fillId="0" borderId="0" xfId="1" applyNumberFormat="1" applyFont="1" applyFill="1" applyBorder="1" applyAlignment="1">
      <alignment horizontal="center" vertical="center"/>
    </xf>
    <xf numFmtId="3" fontId="24" fillId="35" borderId="16" xfId="0" applyNumberFormat="1" applyFont="1" applyFill="1" applyBorder="1" applyAlignment="1">
      <alignment horizontal="center" vertical="center" wrapText="1"/>
    </xf>
    <xf numFmtId="3" fontId="24" fillId="35" borderId="19" xfId="0" applyNumberFormat="1" applyFont="1" applyFill="1" applyBorder="1" applyAlignment="1">
      <alignment horizontal="center" vertical="center"/>
    </xf>
    <xf numFmtId="3" fontId="24" fillId="35" borderId="15" xfId="0" applyNumberFormat="1" applyFont="1" applyFill="1" applyBorder="1" applyAlignment="1">
      <alignment horizontal="center" vertical="center" wrapText="1"/>
    </xf>
    <xf numFmtId="3" fontId="24" fillId="35" borderId="18" xfId="0" applyNumberFormat="1" applyFont="1" applyFill="1" applyBorder="1" applyAlignment="1">
      <alignment horizontal="center" vertical="center"/>
    </xf>
    <xf numFmtId="3" fontId="24" fillId="35" borderId="15" xfId="0" applyNumberFormat="1" applyFont="1" applyFill="1" applyBorder="1" applyAlignment="1">
      <alignment horizontal="center" vertical="center"/>
    </xf>
    <xf numFmtId="3" fontId="24" fillId="35" borderId="14" xfId="0" applyNumberFormat="1" applyFont="1" applyFill="1" applyBorder="1" applyAlignment="1">
      <alignment horizontal="center" vertical="center"/>
    </xf>
    <xf numFmtId="3" fontId="24" fillId="35" borderId="17" xfId="0" applyNumberFormat="1" applyFont="1" applyFill="1" applyBorder="1" applyAlignment="1">
      <alignment horizontal="center" vertical="center"/>
    </xf>
    <xf numFmtId="3" fontId="1" fillId="0" borderId="4" xfId="0" applyNumberFormat="1" applyFont="1" applyBorder="1" applyAlignment="1">
      <alignment horizontal="right" vertical="center"/>
    </xf>
    <xf numFmtId="165" fontId="24" fillId="35" borderId="15" xfId="1" applyNumberFormat="1" applyFont="1" applyFill="1" applyBorder="1" applyAlignment="1">
      <alignment horizontal="center" vertical="center"/>
    </xf>
  </cellXfs>
  <cellStyles count="46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a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 2" xfId="44"/>
    <cellStyle name="Millares 3" xfId="45"/>
    <cellStyle name="Neutral" xfId="9" builtinId="28" customBuiltin="1"/>
    <cellStyle name="Normal" xfId="0" builtinId="0"/>
    <cellStyle name="Normal 2" xfId="43"/>
    <cellStyle name="Notas" xfId="16" builtinId="10" customBuiltin="1"/>
    <cellStyle name="Porcentaje" xfId="1" builtinId="5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RO!$B$53</c:f>
              <c:strCache>
                <c:ptCount val="1"/>
                <c:pt idx="0">
                  <c:v>011 MINISTERIO DE SALUD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585-4DA9-A368-E84D3FF24551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5585-4DA9-A368-E84D3FF24551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5585-4DA9-A368-E84D3FF24551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>
                  <a:lumMod val="20000"/>
                  <a:lumOff val="8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5585-4DA9-A368-E84D3FF24551}"/>
              </c:ext>
            </c:extLst>
          </c:dPt>
          <c:dPt>
            <c:idx val="4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5585-4DA9-A368-E84D3FF24551}"/>
              </c:ext>
            </c:extLst>
          </c:dPt>
          <c:dLbls>
            <c:dLbl>
              <c:idx val="0"/>
              <c:layout>
                <c:manualLayout>
                  <c:x val="1.0069101521650001E-2"/>
                  <c:y val="-1.46551679372620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5585-4DA9-A368-E84D3FF24551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1.1187890579611053E-2"/>
                  <c:y val="-1.22126399477184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5585-4DA9-A368-E84D3FF24551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1.0069101521649939E-2"/>
                  <c:y val="-1.22126399477183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5585-4DA9-A368-E84D3FF24551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1.1187890579611136E-2"/>
                  <c:y val="-7.327583968631016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5585-4DA9-A368-E84D3FF24551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1.1187890579610971E-2"/>
                  <c:y val="-4.885055979087344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5585-4DA9-A368-E84D3FF24551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RO!$C$52:$G$52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DEVENGADO
A OCTUBRE
(4)</c:v>
                </c:pt>
              </c:strCache>
            </c:strRef>
          </c:cat>
          <c:val>
            <c:numRef>
              <c:f>RO!$C$53:$G$53</c:f>
              <c:numCache>
                <c:formatCode>_ * #,##0.0_ ;_ * \-#,##0.0_ ;_ * "-"??_ ;_ @_ </c:formatCode>
                <c:ptCount val="5"/>
                <c:pt idx="0">
                  <c:v>6396.4139850000001</c:v>
                </c:pt>
                <c:pt idx="1">
                  <c:v>6922.4165679999996</c:v>
                </c:pt>
                <c:pt idx="2" formatCode="#,##0">
                  <c:v>6664.3816880000004</c:v>
                </c:pt>
                <c:pt idx="3">
                  <c:v>5920.3149817199983</c:v>
                </c:pt>
                <c:pt idx="4">
                  <c:v>4863.0742060500024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5585-4DA9-A368-E84D3FF2455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1075688464"/>
        <c:axId val="1075686288"/>
        <c:axId val="0"/>
      </c:bar3DChart>
      <c:catAx>
        <c:axId val="10756884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075686288"/>
        <c:crosses val="autoZero"/>
        <c:auto val="1"/>
        <c:lblAlgn val="ctr"/>
        <c:lblOffset val="100"/>
        <c:noMultiLvlLbl val="0"/>
      </c:catAx>
      <c:valAx>
        <c:axId val="1075686288"/>
        <c:scaling>
          <c:orientation val="minMax"/>
        </c:scaling>
        <c:delete val="0"/>
        <c:axPos val="l"/>
        <c:numFmt formatCode="_ * #,##0.0_ ;_ * \-#,##0.0_ ;_ * &quot;-&quot;??_ ;_ @_ " sourceLinked="1"/>
        <c:majorTickMark val="out"/>
        <c:minorTickMark val="none"/>
        <c:tickLblPos val="nextTo"/>
        <c:crossAx val="107568846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RDR!$B$53</c:f>
              <c:strCache>
                <c:ptCount val="1"/>
                <c:pt idx="0">
                  <c:v>011 MINISTERIO DE SALUD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E59-459B-A063-30CD63376309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5E59-459B-A063-30CD63376309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5E59-459B-A063-30CD63376309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5E59-459B-A063-30CD63376309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5E59-459B-A063-30CD63376309}"/>
              </c:ext>
            </c:extLst>
          </c:dPt>
          <c:dLbls>
            <c:dLbl>
              <c:idx val="0"/>
              <c:layout>
                <c:manualLayout>
                  <c:x val="7.8392621464252483E-3"/>
                  <c:y val="-2.1800109730079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5E59-459B-A063-30CD6337630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1198945923464598E-2"/>
                  <c:y val="-1.36250685812999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5E59-459B-A063-30CD6337630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7.8392621464252483E-3"/>
                  <c:y val="-2.1800109730079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5E59-459B-A063-30CD6337630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2318840515811103E-2"/>
                  <c:y val="-1.90750960138198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5E59-459B-A063-30CD6337630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7.8392621464252483E-3"/>
                  <c:y val="-1.63500822975599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5E59-459B-A063-30CD6337630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RDR!$C$52:$G$52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DEVENGADO
A OCTUBRE
(4)</c:v>
                </c:pt>
              </c:strCache>
            </c:strRef>
          </c:cat>
          <c:val>
            <c:numRef>
              <c:f>RDR!$C$53:$G$53</c:f>
              <c:numCache>
                <c:formatCode>#,##0.0</c:formatCode>
                <c:ptCount val="5"/>
                <c:pt idx="0">
                  <c:v>262.50769400000001</c:v>
                </c:pt>
                <c:pt idx="1">
                  <c:v>254.515355</c:v>
                </c:pt>
                <c:pt idx="2">
                  <c:v>166.60203200000001</c:v>
                </c:pt>
                <c:pt idx="3">
                  <c:v>143.93579119999995</c:v>
                </c:pt>
                <c:pt idx="4">
                  <c:v>99.807606299999946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5E59-459B-A063-30CD6337630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1075663440"/>
        <c:axId val="1075680848"/>
        <c:axId val="0"/>
      </c:bar3DChart>
      <c:catAx>
        <c:axId val="107566344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075680848"/>
        <c:crosses val="autoZero"/>
        <c:auto val="1"/>
        <c:lblAlgn val="ctr"/>
        <c:lblOffset val="100"/>
        <c:noMultiLvlLbl val="0"/>
      </c:catAx>
      <c:valAx>
        <c:axId val="1075680848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crossAx val="107566344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ROOC!$B$52</c:f>
              <c:strCache>
                <c:ptCount val="1"/>
                <c:pt idx="0">
                  <c:v>011 MINISTERIO DE SALUD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99EB-47E0-B94E-B082B07EC669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99EB-47E0-B94E-B082B07EC669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99EB-47E0-B94E-B082B07EC669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99EB-47E0-B94E-B082B07EC669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99EB-47E0-B94E-B082B07EC669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ROOC!$C$51:$G$51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 ANUAL</c:v>
                </c:pt>
                <c:pt idx="4">
                  <c:v>DEVENGADO
A OCTUBRE
(4)</c:v>
                </c:pt>
              </c:strCache>
            </c:strRef>
          </c:cat>
          <c:val>
            <c:numRef>
              <c:f>ROOC!$C$52:$G$52</c:f>
              <c:numCache>
                <c:formatCode>#,##0.0</c:formatCode>
                <c:ptCount val="5"/>
                <c:pt idx="0">
                  <c:v>1412.2183580000001</c:v>
                </c:pt>
                <c:pt idx="1">
                  <c:v>2818.2646840000002</c:v>
                </c:pt>
                <c:pt idx="2">
                  <c:v>2506.3541230000001</c:v>
                </c:pt>
                <c:pt idx="3">
                  <c:v>2098.4685235900006</c:v>
                </c:pt>
                <c:pt idx="4">
                  <c:v>1593.3073052900002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99EB-47E0-B94E-B082B07EC66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1075676496"/>
        <c:axId val="1075666704"/>
        <c:axId val="0"/>
      </c:bar3DChart>
      <c:catAx>
        <c:axId val="107567649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075666704"/>
        <c:crosses val="autoZero"/>
        <c:auto val="1"/>
        <c:lblAlgn val="ctr"/>
        <c:lblOffset val="100"/>
        <c:noMultiLvlLbl val="0"/>
      </c:catAx>
      <c:valAx>
        <c:axId val="107566670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crossAx val="107567649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DYT!$B$53</c:f>
              <c:strCache>
                <c:ptCount val="1"/>
                <c:pt idx="0">
                  <c:v>011 MINISTERIO DE SALUD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279A-4661-BCDB-99F4EB9F6690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279A-4661-BCDB-99F4EB9F6690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279A-4661-BCDB-99F4EB9F6690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279A-4661-BCDB-99F4EB9F6690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279A-4661-BCDB-99F4EB9F6690}"/>
              </c:ext>
            </c:extLst>
          </c:dPt>
          <c:dLbls>
            <c:dLbl>
              <c:idx val="1"/>
              <c:layout>
                <c:manualLayout>
                  <c:x val="5.610561143586058E-3"/>
                  <c:y val="-1.4533639539189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279A-4661-BCDB-99F4EB9F669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7.8547856010205384E-3"/>
                  <c:y val="-1.45336395391898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279A-4661-BCDB-99F4EB9F669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5.6105611435860996E-3"/>
                  <c:y val="-1.74403674470278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279A-4661-BCDB-99F4EB9F669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8.9768978297377587E-3"/>
                  <c:y val="-1.1626911631351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279A-4661-BCDB-99F4EB9F669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DYT!$C$52:$G$52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DEVENGADO
A OCTUBRE
(4)</c:v>
                </c:pt>
              </c:strCache>
            </c:strRef>
          </c:cat>
          <c:val>
            <c:numRef>
              <c:f>DYT!$C$53:$G$53</c:f>
              <c:numCache>
                <c:formatCode>0.0</c:formatCode>
                <c:ptCount val="5"/>
                <c:pt idx="0" formatCode="General">
                  <c:v>36.407767999999997</c:v>
                </c:pt>
                <c:pt idx="1">
                  <c:v>694.43944499999998</c:v>
                </c:pt>
                <c:pt idx="2">
                  <c:v>602.50309500000003</c:v>
                </c:pt>
                <c:pt idx="3">
                  <c:v>479.02277024</c:v>
                </c:pt>
                <c:pt idx="4">
                  <c:v>364.35478587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279A-4661-BCDB-99F4EB9F669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1075667792"/>
        <c:axId val="1075665072"/>
        <c:axId val="0"/>
      </c:bar3DChart>
      <c:catAx>
        <c:axId val="107566779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075665072"/>
        <c:crosses val="autoZero"/>
        <c:auto val="1"/>
        <c:lblAlgn val="ctr"/>
        <c:lblOffset val="100"/>
        <c:noMultiLvlLbl val="0"/>
      </c:catAx>
      <c:valAx>
        <c:axId val="107566507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107566779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2.9017914482763904E-2"/>
          <c:y val="8.7079054648118118E-2"/>
          <c:w val="0.95881716189458277"/>
          <c:h val="0.81883756561759846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RD!$B$24</c:f>
              <c:strCache>
                <c:ptCount val="1"/>
                <c:pt idx="0">
                  <c:v>011 MINISTERIO DE SALUD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dPt>
            <c:idx val="0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A36C-4201-80E6-B25E8D660418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A36C-4201-80E6-B25E8D660418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A36C-4201-80E6-B25E8D660418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A36C-4201-80E6-B25E8D660418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8-A36C-4201-80E6-B25E8D660418}"/>
              </c:ext>
            </c:extLst>
          </c:dPt>
          <c:dLbls>
            <c:dLbl>
              <c:idx val="0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A36C-4201-80E6-B25E8D66041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A36C-4201-80E6-B25E8D66041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A36C-4201-80E6-B25E8D66041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A36C-4201-80E6-B25E8D66041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A36C-4201-80E6-B25E8D66041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RD!$C$23:$G$23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DEVENGADO
A OCTUBRE
(4)</c:v>
                </c:pt>
              </c:strCache>
            </c:strRef>
          </c:cat>
          <c:val>
            <c:numRef>
              <c:f>RD!$C$24:$G$24</c:f>
              <c:numCache>
                <c:formatCode>0.0</c:formatCode>
                <c:ptCount val="5"/>
                <c:pt idx="0" formatCode="General">
                  <c:v>0</c:v>
                </c:pt>
                <c:pt idx="1">
                  <c:v>5.114719</c:v>
                </c:pt>
                <c:pt idx="2">
                  <c:v>4.8481949999999996</c:v>
                </c:pt>
                <c:pt idx="3">
                  <c:v>3.5761506299999999</c:v>
                </c:pt>
                <c:pt idx="4">
                  <c:v>2.7905720000000001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A36C-4201-80E6-B25E8D6604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75669424"/>
        <c:axId val="1075674864"/>
        <c:axId val="0"/>
      </c:bar3DChart>
      <c:catAx>
        <c:axId val="1075669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075674864"/>
        <c:crosses val="autoZero"/>
        <c:auto val="1"/>
        <c:lblAlgn val="ctr"/>
        <c:lblOffset val="100"/>
        <c:noMultiLvlLbl val="0"/>
      </c:catAx>
      <c:valAx>
        <c:axId val="1075674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0756694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0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303420</xdr:colOff>
      <xdr:row>47</xdr:row>
      <xdr:rowOff>145246</xdr:rowOff>
    </xdr:from>
    <xdr:to>
      <xdr:col>11</xdr:col>
      <xdr:colOff>964567</xdr:colOff>
      <xdr:row>73</xdr:row>
      <xdr:rowOff>111629</xdr:rowOff>
    </xdr:to>
    <xdr:graphicFrame macro="">
      <xdr:nvGraphicFramePr>
        <xdr:cNvPr id="5" name="4 Gráfico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36635</xdr:colOff>
      <xdr:row>0</xdr:row>
      <xdr:rowOff>168519</xdr:rowOff>
    </xdr:from>
    <xdr:to>
      <xdr:col>1</xdr:col>
      <xdr:colOff>4313360</xdr:colOff>
      <xdr:row>3</xdr:row>
      <xdr:rowOff>69697</xdr:rowOff>
    </xdr:to>
    <xdr:grpSp>
      <xdr:nvGrpSpPr>
        <xdr:cNvPr id="7" name="Grupo 6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GrpSpPr>
          <a:grpSpLocks/>
        </xdr:cNvGrpSpPr>
      </xdr:nvGrpSpPr>
      <xdr:grpSpPr bwMode="auto">
        <a:xfrm>
          <a:off x="424962" y="168519"/>
          <a:ext cx="4276725" cy="472678"/>
          <a:chOff x="76200" y="76200"/>
          <a:chExt cx="4257675" cy="476250"/>
        </a:xfrm>
      </xdr:grpSpPr>
      <xdr:pic>
        <xdr:nvPicPr>
          <xdr:cNvPr id="8" name="Imagen 2" descr="Imagen relacionada">
            <a:extLst>
              <a:ext uri="{FF2B5EF4-FFF2-40B4-BE49-F238E27FC236}">
                <a16:creationId xmlns="" xmlns:a16="http://schemas.microsoft.com/office/drawing/2014/main" id="{00000000-0008-0000-0000-000008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9" name="CuadroTexto 8">
            <a:extLst>
              <a:ext uri="{FF2B5EF4-FFF2-40B4-BE49-F238E27FC236}">
                <a16:creationId xmlns="" xmlns:a16="http://schemas.microsoft.com/office/drawing/2014/main" id="{00000000-0008-0000-0000-000009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10" name="CuadroTexto 9">
            <a:extLst>
              <a:ext uri="{FF2B5EF4-FFF2-40B4-BE49-F238E27FC236}">
                <a16:creationId xmlns="" xmlns:a16="http://schemas.microsoft.com/office/drawing/2014/main" id="{00000000-0008-0000-0000-00000A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1158</xdr:colOff>
      <xdr:row>48</xdr:row>
      <xdr:rowOff>49072</xdr:rowOff>
    </xdr:from>
    <xdr:to>
      <xdr:col>12</xdr:col>
      <xdr:colOff>20478</xdr:colOff>
      <xdr:row>90</xdr:row>
      <xdr:rowOff>15455</xdr:rowOff>
    </xdr:to>
    <xdr:graphicFrame macro="">
      <xdr:nvGraphicFramePr>
        <xdr:cNvPr id="2" name="1 Gráfico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6569</xdr:colOff>
      <xdr:row>0</xdr:row>
      <xdr:rowOff>170793</xdr:rowOff>
    </xdr:from>
    <xdr:to>
      <xdr:col>1</xdr:col>
      <xdr:colOff>4283294</xdr:colOff>
      <xdr:row>3</xdr:row>
      <xdr:rowOff>71971</xdr:rowOff>
    </xdr:to>
    <xdr:grpSp>
      <xdr:nvGrpSpPr>
        <xdr:cNvPr id="6" name="Grupo 5">
          <a:extLst>
            <a:ext uri="{FF2B5EF4-FFF2-40B4-BE49-F238E27FC236}">
              <a16:creationId xmlns="" xmlns:a16="http://schemas.microsoft.com/office/drawing/2014/main" id="{00000000-0008-0000-0100-000006000000}"/>
            </a:ext>
          </a:extLst>
        </xdr:cNvPr>
        <xdr:cNvGrpSpPr>
          <a:grpSpLocks/>
        </xdr:cNvGrpSpPr>
      </xdr:nvGrpSpPr>
      <xdr:grpSpPr bwMode="auto">
        <a:xfrm>
          <a:off x="394896" y="170793"/>
          <a:ext cx="4276725" cy="472678"/>
          <a:chOff x="76200" y="76200"/>
          <a:chExt cx="4257675" cy="476250"/>
        </a:xfrm>
      </xdr:grpSpPr>
      <xdr:pic>
        <xdr:nvPicPr>
          <xdr:cNvPr id="7" name="Imagen 2" descr="Imagen relacionada">
            <a:extLst>
              <a:ext uri="{FF2B5EF4-FFF2-40B4-BE49-F238E27FC236}">
                <a16:creationId xmlns="" xmlns:a16="http://schemas.microsoft.com/office/drawing/2014/main" id="{00000000-0008-0000-0100-000007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8" name="CuadroTexto 7">
            <a:extLst>
              <a:ext uri="{FF2B5EF4-FFF2-40B4-BE49-F238E27FC236}">
                <a16:creationId xmlns="" xmlns:a16="http://schemas.microsoft.com/office/drawing/2014/main" id="{00000000-0008-0000-0100-000008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9" name="CuadroTexto 8">
            <a:extLst>
              <a:ext uri="{FF2B5EF4-FFF2-40B4-BE49-F238E27FC236}">
                <a16:creationId xmlns="" xmlns:a16="http://schemas.microsoft.com/office/drawing/2014/main" id="{00000000-0008-0000-0100-000009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376528</xdr:colOff>
      <xdr:row>47</xdr:row>
      <xdr:rowOff>108929</xdr:rowOff>
    </xdr:from>
    <xdr:to>
      <xdr:col>12</xdr:col>
      <xdr:colOff>51557</xdr:colOff>
      <xdr:row>73</xdr:row>
      <xdr:rowOff>40575</xdr:rowOff>
    </xdr:to>
    <xdr:graphicFrame macro="">
      <xdr:nvGraphicFramePr>
        <xdr:cNvPr id="2" name="1 Gráfico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5443</xdr:colOff>
      <xdr:row>0</xdr:row>
      <xdr:rowOff>168729</xdr:rowOff>
    </xdr:from>
    <xdr:to>
      <xdr:col>1</xdr:col>
      <xdr:colOff>4282168</xdr:colOff>
      <xdr:row>3</xdr:row>
      <xdr:rowOff>69907</xdr:rowOff>
    </xdr:to>
    <xdr:grpSp>
      <xdr:nvGrpSpPr>
        <xdr:cNvPr id="6" name="Grupo 5">
          <a:extLst>
            <a:ext uri="{FF2B5EF4-FFF2-40B4-BE49-F238E27FC236}">
              <a16:creationId xmlns="" xmlns:a16="http://schemas.microsoft.com/office/drawing/2014/main" id="{00000000-0008-0000-0200-000006000000}"/>
            </a:ext>
          </a:extLst>
        </xdr:cNvPr>
        <xdr:cNvGrpSpPr>
          <a:grpSpLocks/>
        </xdr:cNvGrpSpPr>
      </xdr:nvGrpSpPr>
      <xdr:grpSpPr bwMode="auto">
        <a:xfrm>
          <a:off x="393012" y="168729"/>
          <a:ext cx="4276725" cy="472678"/>
          <a:chOff x="76200" y="76200"/>
          <a:chExt cx="4257675" cy="476250"/>
        </a:xfrm>
      </xdr:grpSpPr>
      <xdr:pic>
        <xdr:nvPicPr>
          <xdr:cNvPr id="7" name="Imagen 2" descr="Imagen relacionada">
            <a:extLst>
              <a:ext uri="{FF2B5EF4-FFF2-40B4-BE49-F238E27FC236}">
                <a16:creationId xmlns="" xmlns:a16="http://schemas.microsoft.com/office/drawing/2014/main" id="{00000000-0008-0000-0200-000007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8" name="CuadroTexto 7">
            <a:extLst>
              <a:ext uri="{FF2B5EF4-FFF2-40B4-BE49-F238E27FC236}">
                <a16:creationId xmlns="" xmlns:a16="http://schemas.microsoft.com/office/drawing/2014/main" id="{00000000-0008-0000-0200-000008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9" name="CuadroTexto 8">
            <a:extLst>
              <a:ext uri="{FF2B5EF4-FFF2-40B4-BE49-F238E27FC236}">
                <a16:creationId xmlns="" xmlns:a16="http://schemas.microsoft.com/office/drawing/2014/main" id="{00000000-0008-0000-0200-000009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363839</xdr:colOff>
      <xdr:row>48</xdr:row>
      <xdr:rowOff>5953</xdr:rowOff>
    </xdr:from>
    <xdr:to>
      <xdr:col>11</xdr:col>
      <xdr:colOff>991368</xdr:colOff>
      <xdr:row>84</xdr:row>
      <xdr:rowOff>104706</xdr:rowOff>
    </xdr:to>
    <xdr:graphicFrame macro="">
      <xdr:nvGraphicFramePr>
        <xdr:cNvPr id="2" name="1 Gráfico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47625</xdr:colOff>
      <xdr:row>0</xdr:row>
      <xdr:rowOff>160734</xdr:rowOff>
    </xdr:from>
    <xdr:to>
      <xdr:col>1</xdr:col>
      <xdr:colOff>4324350</xdr:colOff>
      <xdr:row>3</xdr:row>
      <xdr:rowOff>61912</xdr:rowOff>
    </xdr:to>
    <xdr:grpSp>
      <xdr:nvGrpSpPr>
        <xdr:cNvPr id="6" name="Grupo 5">
          <a:extLst>
            <a:ext uri="{FF2B5EF4-FFF2-40B4-BE49-F238E27FC236}">
              <a16:creationId xmlns="" xmlns:a16="http://schemas.microsoft.com/office/drawing/2014/main" id="{00000000-0008-0000-0300-000006000000}"/>
            </a:ext>
          </a:extLst>
        </xdr:cNvPr>
        <xdr:cNvGrpSpPr>
          <a:grpSpLocks/>
        </xdr:cNvGrpSpPr>
      </xdr:nvGrpSpPr>
      <xdr:grpSpPr bwMode="auto">
        <a:xfrm>
          <a:off x="435952" y="160734"/>
          <a:ext cx="4276725" cy="472678"/>
          <a:chOff x="76200" y="76200"/>
          <a:chExt cx="4257675" cy="476250"/>
        </a:xfrm>
      </xdr:grpSpPr>
      <xdr:pic>
        <xdr:nvPicPr>
          <xdr:cNvPr id="7" name="Imagen 2" descr="Imagen relacionada">
            <a:extLst>
              <a:ext uri="{FF2B5EF4-FFF2-40B4-BE49-F238E27FC236}">
                <a16:creationId xmlns="" xmlns:a16="http://schemas.microsoft.com/office/drawing/2014/main" id="{00000000-0008-0000-0300-000007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8" name="CuadroTexto 7">
            <a:extLst>
              <a:ext uri="{FF2B5EF4-FFF2-40B4-BE49-F238E27FC236}">
                <a16:creationId xmlns="" xmlns:a16="http://schemas.microsoft.com/office/drawing/2014/main" id="{00000000-0008-0000-0300-000008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9" name="CuadroTexto 8">
            <a:extLst>
              <a:ext uri="{FF2B5EF4-FFF2-40B4-BE49-F238E27FC236}">
                <a16:creationId xmlns="" xmlns:a16="http://schemas.microsoft.com/office/drawing/2014/main" id="{00000000-0008-0000-0300-000009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348582</xdr:colOff>
      <xdr:row>18</xdr:row>
      <xdr:rowOff>145117</xdr:rowOff>
    </xdr:from>
    <xdr:to>
      <xdr:col>12</xdr:col>
      <xdr:colOff>87680</xdr:colOff>
      <xdr:row>46</xdr:row>
      <xdr:rowOff>29989</xdr:rowOff>
    </xdr:to>
    <xdr:graphicFrame macro="">
      <xdr:nvGraphicFramePr>
        <xdr:cNvPr id="2" name="Gráfico 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39414</xdr:colOff>
      <xdr:row>0</xdr:row>
      <xdr:rowOff>151086</xdr:rowOff>
    </xdr:from>
    <xdr:to>
      <xdr:col>1</xdr:col>
      <xdr:colOff>4316139</xdr:colOff>
      <xdr:row>3</xdr:row>
      <xdr:rowOff>52264</xdr:rowOff>
    </xdr:to>
    <xdr:grpSp>
      <xdr:nvGrpSpPr>
        <xdr:cNvPr id="6" name="Grupo 5">
          <a:extLst>
            <a:ext uri="{FF2B5EF4-FFF2-40B4-BE49-F238E27FC236}">
              <a16:creationId xmlns="" xmlns:a16="http://schemas.microsoft.com/office/drawing/2014/main" id="{00000000-0008-0000-0400-000006000000}"/>
            </a:ext>
          </a:extLst>
        </xdr:cNvPr>
        <xdr:cNvGrpSpPr>
          <a:grpSpLocks/>
        </xdr:cNvGrpSpPr>
      </xdr:nvGrpSpPr>
      <xdr:grpSpPr bwMode="auto">
        <a:xfrm>
          <a:off x="427741" y="151086"/>
          <a:ext cx="4276725" cy="472678"/>
          <a:chOff x="76200" y="76200"/>
          <a:chExt cx="4257675" cy="476250"/>
        </a:xfrm>
      </xdr:grpSpPr>
      <xdr:pic>
        <xdr:nvPicPr>
          <xdr:cNvPr id="7" name="Imagen 2" descr="Imagen relacionada">
            <a:extLst>
              <a:ext uri="{FF2B5EF4-FFF2-40B4-BE49-F238E27FC236}">
                <a16:creationId xmlns="" xmlns:a16="http://schemas.microsoft.com/office/drawing/2014/main" id="{00000000-0008-0000-0400-000007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8" name="CuadroTexto 7">
            <a:extLst>
              <a:ext uri="{FF2B5EF4-FFF2-40B4-BE49-F238E27FC236}">
                <a16:creationId xmlns="" xmlns:a16="http://schemas.microsoft.com/office/drawing/2014/main" id="{00000000-0008-0000-0400-000008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9" name="CuadroTexto 8">
            <a:extLst>
              <a:ext uri="{FF2B5EF4-FFF2-40B4-BE49-F238E27FC236}">
                <a16:creationId xmlns="" xmlns:a16="http://schemas.microsoft.com/office/drawing/2014/main" id="{00000000-0008-0000-0400-000009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M72"/>
  <sheetViews>
    <sheetView showGridLines="0" tabSelected="1" zoomScale="130" zoomScaleNormal="130" workbookViewId="0"/>
  </sheetViews>
  <sheetFormatPr baseColWidth="10" defaultRowHeight="15" x14ac:dyDescent="0.25"/>
  <cols>
    <col min="1" max="1" width="5.85546875" style="1" customWidth="1"/>
    <col min="2" max="2" width="81.42578125" style="1" bestFit="1" customWidth="1"/>
    <col min="3" max="4" width="14.7109375" style="1" customWidth="1"/>
    <col min="5" max="5" width="17.85546875" style="1" bestFit="1" customWidth="1"/>
    <col min="6" max="6" width="20.7109375" style="1" customWidth="1"/>
    <col min="7" max="7" width="17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3" width="13.7109375" style="1" bestFit="1" customWidth="1"/>
    <col min="14" max="14" width="12.7109375" style="1" bestFit="1" customWidth="1"/>
    <col min="15" max="16384" width="11.42578125" style="1"/>
  </cols>
  <sheetData>
    <row r="1" spans="1:13" s="48" customFormat="1" x14ac:dyDescent="0.25">
      <c r="A1"/>
      <c r="B1" s="47"/>
      <c r="C1" s="47"/>
      <c r="D1" s="47"/>
      <c r="E1" s="75"/>
      <c r="F1" s="47"/>
      <c r="G1" s="47"/>
      <c r="H1" s="47"/>
      <c r="I1" s="47"/>
      <c r="J1" s="47"/>
      <c r="K1" s="47"/>
      <c r="L1" s="47"/>
      <c r="M1" s="47"/>
    </row>
    <row r="2" spans="1:13" s="48" customFormat="1" x14ac:dyDescent="0.25">
      <c r="A2"/>
      <c r="B2" s="47"/>
      <c r="C2" s="47"/>
      <c r="D2" s="47"/>
      <c r="E2" s="75"/>
      <c r="F2" s="47"/>
      <c r="G2" s="47"/>
      <c r="H2" s="47"/>
      <c r="I2" s="47"/>
      <c r="J2" s="47"/>
      <c r="K2" s="47"/>
      <c r="L2" s="47"/>
      <c r="M2" s="47"/>
    </row>
    <row r="3" spans="1:13" s="48" customFormat="1" x14ac:dyDescent="0.25">
      <c r="A3"/>
      <c r="B3" s="47"/>
      <c r="C3" s="49"/>
      <c r="D3" s="47"/>
      <c r="E3" s="75"/>
      <c r="F3" s="47"/>
      <c r="G3" s="47"/>
      <c r="H3" s="47"/>
      <c r="I3" s="47"/>
      <c r="J3" s="47"/>
      <c r="K3" s="47"/>
      <c r="L3" s="47"/>
      <c r="M3" s="47"/>
    </row>
    <row r="4" spans="1:13" s="48" customFormat="1" x14ac:dyDescent="0.25">
      <c r="A4"/>
      <c r="B4" s="47"/>
      <c r="C4" s="49"/>
      <c r="D4" s="47"/>
      <c r="E4" s="75"/>
      <c r="F4" s="47"/>
      <c r="G4" s="47"/>
      <c r="H4" s="47"/>
      <c r="I4" s="47"/>
      <c r="J4" s="47"/>
      <c r="K4" s="47"/>
      <c r="L4" s="47"/>
      <c r="M4" s="47"/>
    </row>
    <row r="5" spans="1:13" ht="5.0999999999999996" customHeight="1" x14ac:dyDescent="0.25"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</row>
    <row r="6" spans="1:13" ht="43.5" customHeight="1" x14ac:dyDescent="0.25">
      <c r="B6" s="78" t="s">
        <v>60</v>
      </c>
      <c r="C6" s="78"/>
      <c r="D6" s="78"/>
      <c r="E6" s="78"/>
      <c r="F6" s="78"/>
      <c r="G6" s="78"/>
      <c r="H6" s="78"/>
      <c r="I6" s="78"/>
      <c r="J6" s="78"/>
      <c r="K6" s="78"/>
      <c r="L6" s="78"/>
    </row>
    <row r="8" spans="1:13" ht="15.75" x14ac:dyDescent="0.25">
      <c r="B8" s="2" t="s">
        <v>5</v>
      </c>
    </row>
    <row r="9" spans="1:13" x14ac:dyDescent="0.2">
      <c r="B9" s="3" t="s">
        <v>1</v>
      </c>
    </row>
    <row r="10" spans="1:13" x14ac:dyDescent="0.25">
      <c r="B10" s="4"/>
      <c r="I10" s="87"/>
      <c r="J10" s="87"/>
      <c r="K10" s="87"/>
      <c r="L10" s="21" t="s">
        <v>21</v>
      </c>
    </row>
    <row r="11" spans="1:13" s="5" customFormat="1" ht="15" customHeight="1" x14ac:dyDescent="0.25">
      <c r="B11" s="85" t="s">
        <v>20</v>
      </c>
      <c r="C11" s="84" t="s">
        <v>0</v>
      </c>
      <c r="D11" s="84"/>
      <c r="E11" s="82" t="s">
        <v>13</v>
      </c>
      <c r="F11" s="82" t="s">
        <v>22</v>
      </c>
      <c r="G11" s="82" t="s">
        <v>26</v>
      </c>
      <c r="H11" s="82" t="s">
        <v>15</v>
      </c>
      <c r="I11" s="88" t="s">
        <v>17</v>
      </c>
      <c r="J11" s="88"/>
      <c r="K11" s="88"/>
      <c r="L11" s="80" t="s">
        <v>16</v>
      </c>
    </row>
    <row r="12" spans="1:13" s="5" customFormat="1" ht="50.1" customHeight="1" x14ac:dyDescent="0.25">
      <c r="B12" s="86"/>
      <c r="C12" s="50" t="s">
        <v>3</v>
      </c>
      <c r="D12" s="50" t="s">
        <v>2</v>
      </c>
      <c r="E12" s="83"/>
      <c r="F12" s="83"/>
      <c r="G12" s="83"/>
      <c r="H12" s="83"/>
      <c r="I12" s="50" t="s">
        <v>9</v>
      </c>
      <c r="J12" s="50" t="s">
        <v>10</v>
      </c>
      <c r="K12" s="51" t="s">
        <v>11</v>
      </c>
      <c r="L12" s="81"/>
    </row>
    <row r="13" spans="1:13" ht="20.100000000000001" customHeight="1" x14ac:dyDescent="0.25">
      <c r="B13" s="6" t="s">
        <v>27</v>
      </c>
      <c r="C13" s="8">
        <v>2195055582</v>
      </c>
      <c r="D13" s="8">
        <v>1717667639</v>
      </c>
      <c r="E13" s="77">
        <v>1578326424</v>
      </c>
      <c r="F13" s="56">
        <v>1489780944.7399991</v>
      </c>
      <c r="G13" s="8">
        <v>1093175359.4000044</v>
      </c>
      <c r="H13" s="8"/>
      <c r="I13" s="12">
        <f>IF(ISERROR(+#REF!/E13)=TRUE,0,++#REF!/E13)</f>
        <v>0</v>
      </c>
      <c r="J13" s="12">
        <f>IF(ISERROR(+G13/E13)=TRUE,0,++G13/E13)</f>
        <v>0.69261677608459304</v>
      </c>
      <c r="K13" s="12">
        <f>IF(ISERROR(+H13/E13)=TRUE,0,++H13/E13)</f>
        <v>0</v>
      </c>
      <c r="L13" s="14">
        <f>+D13-G13</f>
        <v>624492279.59999561</v>
      </c>
    </row>
    <row r="14" spans="1:13" ht="20.100000000000001" customHeight="1" x14ac:dyDescent="0.25">
      <c r="B14" s="25" t="s">
        <v>28</v>
      </c>
      <c r="C14" s="26">
        <v>36897267</v>
      </c>
      <c r="D14" s="26">
        <v>39601814</v>
      </c>
      <c r="E14" s="57">
        <v>38308072</v>
      </c>
      <c r="F14" s="57">
        <v>37184217.059999973</v>
      </c>
      <c r="G14" s="26">
        <v>30085416.820000052</v>
      </c>
      <c r="H14" s="26"/>
      <c r="I14" s="27"/>
      <c r="J14" s="27">
        <f t="shared" ref="J14:J45" si="0">IF(ISERROR(+G14/E14)=TRUE,0,++G14/E14)</f>
        <v>0.78535450230959292</v>
      </c>
      <c r="K14" s="27">
        <f t="shared" ref="K14:K45" si="1">IF(ISERROR(+H14/E14)=TRUE,0,++H14/E14)</f>
        <v>0</v>
      </c>
      <c r="L14" s="28">
        <f t="shared" ref="L14:L45" si="2">+D14-G14</f>
        <v>9516397.1799999475</v>
      </c>
    </row>
    <row r="15" spans="1:13" ht="20.100000000000001" customHeight="1" x14ac:dyDescent="0.25">
      <c r="B15" s="25" t="s">
        <v>29</v>
      </c>
      <c r="C15" s="26">
        <v>47566106</v>
      </c>
      <c r="D15" s="26">
        <v>62767205</v>
      </c>
      <c r="E15" s="57">
        <v>57714162</v>
      </c>
      <c r="F15" s="57">
        <v>53119362.109999992</v>
      </c>
      <c r="G15" s="26">
        <v>43943082.480000027</v>
      </c>
      <c r="H15" s="26"/>
      <c r="I15" s="27"/>
      <c r="J15" s="27">
        <f t="shared" si="0"/>
        <v>0.76139167506235339</v>
      </c>
      <c r="K15" s="27">
        <f t="shared" si="1"/>
        <v>0</v>
      </c>
      <c r="L15" s="28">
        <f t="shared" si="2"/>
        <v>18824122.519999973</v>
      </c>
    </row>
    <row r="16" spans="1:13" ht="20.100000000000001" customHeight="1" x14ac:dyDescent="0.25">
      <c r="B16" s="25" t="s">
        <v>30</v>
      </c>
      <c r="C16" s="26">
        <v>29819316</v>
      </c>
      <c r="D16" s="26">
        <v>36785922</v>
      </c>
      <c r="E16" s="57">
        <v>33703290</v>
      </c>
      <c r="F16" s="57">
        <v>32846502.490000002</v>
      </c>
      <c r="G16" s="26">
        <v>25855146.500000022</v>
      </c>
      <c r="H16" s="26"/>
      <c r="I16" s="27"/>
      <c r="J16" s="27">
        <f t="shared" si="0"/>
        <v>0.76714013676409698</v>
      </c>
      <c r="K16" s="27">
        <f t="shared" si="1"/>
        <v>0</v>
      </c>
      <c r="L16" s="28">
        <f t="shared" si="2"/>
        <v>10930775.499999978</v>
      </c>
    </row>
    <row r="17" spans="2:12" ht="20.100000000000001" customHeight="1" x14ac:dyDescent="0.25">
      <c r="B17" s="25" t="s">
        <v>31</v>
      </c>
      <c r="C17" s="26">
        <v>35469502</v>
      </c>
      <c r="D17" s="26">
        <v>45736225</v>
      </c>
      <c r="E17" s="57">
        <v>44966682</v>
      </c>
      <c r="F17" s="57">
        <v>42751633.04999999</v>
      </c>
      <c r="G17" s="26">
        <v>33443209.539999973</v>
      </c>
      <c r="H17" s="26"/>
      <c r="I17" s="27"/>
      <c r="J17" s="27">
        <f t="shared" si="0"/>
        <v>0.74373309420517109</v>
      </c>
      <c r="K17" s="27">
        <f t="shared" si="1"/>
        <v>0</v>
      </c>
      <c r="L17" s="28">
        <f t="shared" si="2"/>
        <v>12293015.460000027</v>
      </c>
    </row>
    <row r="18" spans="2:12" ht="20.100000000000001" customHeight="1" x14ac:dyDescent="0.25">
      <c r="B18" s="25" t="s">
        <v>32</v>
      </c>
      <c r="C18" s="26">
        <v>174427518</v>
      </c>
      <c r="D18" s="26">
        <v>196753438</v>
      </c>
      <c r="E18" s="57">
        <v>192212406</v>
      </c>
      <c r="F18" s="57">
        <v>185612483.61000016</v>
      </c>
      <c r="G18" s="26">
        <v>151349032.00000012</v>
      </c>
      <c r="H18" s="26"/>
      <c r="I18" s="27"/>
      <c r="J18" s="27">
        <f t="shared" si="0"/>
        <v>0.78740511681644587</v>
      </c>
      <c r="K18" s="27">
        <f t="shared" si="1"/>
        <v>0</v>
      </c>
      <c r="L18" s="28">
        <f t="shared" si="2"/>
        <v>45404405.999999881</v>
      </c>
    </row>
    <row r="19" spans="2:12" ht="20.100000000000001" customHeight="1" x14ac:dyDescent="0.25">
      <c r="B19" s="25" t="s">
        <v>33</v>
      </c>
      <c r="C19" s="26">
        <v>116530703</v>
      </c>
      <c r="D19" s="26">
        <v>144112333</v>
      </c>
      <c r="E19" s="57">
        <v>138046927</v>
      </c>
      <c r="F19" s="57">
        <v>133085734.28000002</v>
      </c>
      <c r="G19" s="26">
        <v>112546232.00999992</v>
      </c>
      <c r="H19" s="26"/>
      <c r="I19" s="27"/>
      <c r="J19" s="27">
        <f t="shared" si="0"/>
        <v>0.81527517095690161</v>
      </c>
      <c r="K19" s="27">
        <f t="shared" si="1"/>
        <v>0</v>
      </c>
      <c r="L19" s="28">
        <f t="shared" si="2"/>
        <v>31566100.990000084</v>
      </c>
    </row>
    <row r="20" spans="2:12" ht="20.100000000000001" customHeight="1" x14ac:dyDescent="0.25">
      <c r="B20" s="25" t="s">
        <v>34</v>
      </c>
      <c r="C20" s="26">
        <v>143731722</v>
      </c>
      <c r="D20" s="26">
        <v>195587291</v>
      </c>
      <c r="E20" s="57">
        <v>188548852</v>
      </c>
      <c r="F20" s="57">
        <v>156300000.74000022</v>
      </c>
      <c r="G20" s="26">
        <v>153757475.71999994</v>
      </c>
      <c r="H20" s="26"/>
      <c r="I20" s="27"/>
      <c r="J20" s="27">
        <f t="shared" si="0"/>
        <v>0.81547818556858642</v>
      </c>
      <c r="K20" s="27">
        <f t="shared" si="1"/>
        <v>0</v>
      </c>
      <c r="L20" s="28">
        <f t="shared" si="2"/>
        <v>41829815.280000061</v>
      </c>
    </row>
    <row r="21" spans="2:12" ht="20.100000000000001" customHeight="1" x14ac:dyDescent="0.25">
      <c r="B21" s="25" t="s">
        <v>35</v>
      </c>
      <c r="C21" s="26">
        <v>37120097</v>
      </c>
      <c r="D21" s="26">
        <v>44725346</v>
      </c>
      <c r="E21" s="57">
        <v>43594620</v>
      </c>
      <c r="F21" s="57">
        <v>40683076.390000023</v>
      </c>
      <c r="G21" s="26">
        <v>34231664.850000016</v>
      </c>
      <c r="H21" s="26"/>
      <c r="I21" s="27"/>
      <c r="J21" s="27">
        <f t="shared" si="0"/>
        <v>0.78522682041958425</v>
      </c>
      <c r="K21" s="27">
        <f t="shared" si="1"/>
        <v>0</v>
      </c>
      <c r="L21" s="28">
        <f t="shared" si="2"/>
        <v>10493681.149999984</v>
      </c>
    </row>
    <row r="22" spans="2:12" ht="20.100000000000001" customHeight="1" x14ac:dyDescent="0.25">
      <c r="B22" s="25" t="s">
        <v>36</v>
      </c>
      <c r="C22" s="26">
        <v>80559079</v>
      </c>
      <c r="D22" s="26">
        <v>95958228</v>
      </c>
      <c r="E22" s="57">
        <v>94894890</v>
      </c>
      <c r="F22" s="57">
        <v>74385596.950000033</v>
      </c>
      <c r="G22" s="26">
        <v>74190639.399999976</v>
      </c>
      <c r="H22" s="26"/>
      <c r="I22" s="27"/>
      <c r="J22" s="27">
        <f t="shared" si="0"/>
        <v>0.78181912008117593</v>
      </c>
      <c r="K22" s="27">
        <f t="shared" si="1"/>
        <v>0</v>
      </c>
      <c r="L22" s="28">
        <f t="shared" si="2"/>
        <v>21767588.600000024</v>
      </c>
    </row>
    <row r="23" spans="2:12" ht="20.100000000000001" customHeight="1" x14ac:dyDescent="0.25">
      <c r="B23" s="25" t="s">
        <v>37</v>
      </c>
      <c r="C23" s="26">
        <v>148131955</v>
      </c>
      <c r="D23" s="26">
        <v>188777395</v>
      </c>
      <c r="E23" s="57">
        <v>184197020</v>
      </c>
      <c r="F23" s="57">
        <v>175980242.91999993</v>
      </c>
      <c r="G23" s="26">
        <v>147997107.17999971</v>
      </c>
      <c r="H23" s="26"/>
      <c r="I23" s="27"/>
      <c r="J23" s="27">
        <f t="shared" si="0"/>
        <v>0.80347177809934012</v>
      </c>
      <c r="K23" s="27">
        <f t="shared" si="1"/>
        <v>0</v>
      </c>
      <c r="L23" s="28">
        <f t="shared" si="2"/>
        <v>40780287.820000291</v>
      </c>
    </row>
    <row r="24" spans="2:12" ht="20.100000000000001" customHeight="1" x14ac:dyDescent="0.25">
      <c r="B24" s="25" t="s">
        <v>38</v>
      </c>
      <c r="C24" s="26">
        <v>131962658</v>
      </c>
      <c r="D24" s="26">
        <v>161715907</v>
      </c>
      <c r="E24" s="57">
        <v>156369117</v>
      </c>
      <c r="F24" s="57">
        <v>149048553.47000009</v>
      </c>
      <c r="G24" s="26">
        <v>124864370.51000009</v>
      </c>
      <c r="H24" s="26"/>
      <c r="I24" s="27"/>
      <c r="J24" s="27">
        <f t="shared" si="0"/>
        <v>0.79852321804695037</v>
      </c>
      <c r="K24" s="27">
        <f t="shared" si="1"/>
        <v>0</v>
      </c>
      <c r="L24" s="28">
        <f t="shared" si="2"/>
        <v>36851536.489999905</v>
      </c>
    </row>
    <row r="25" spans="2:12" ht="20.100000000000001" customHeight="1" x14ac:dyDescent="0.25">
      <c r="B25" s="25" t="s">
        <v>39</v>
      </c>
      <c r="C25" s="26">
        <v>195521621</v>
      </c>
      <c r="D25" s="26">
        <v>248467203</v>
      </c>
      <c r="E25" s="57">
        <v>243517204</v>
      </c>
      <c r="F25" s="57">
        <v>234484563.88999969</v>
      </c>
      <c r="G25" s="26">
        <v>196671997.94999996</v>
      </c>
      <c r="H25" s="26"/>
      <c r="I25" s="27"/>
      <c r="J25" s="27">
        <f t="shared" si="0"/>
        <v>0.80763081506964063</v>
      </c>
      <c r="K25" s="27">
        <f t="shared" si="1"/>
        <v>0</v>
      </c>
      <c r="L25" s="28">
        <f t="shared" si="2"/>
        <v>51795205.050000042</v>
      </c>
    </row>
    <row r="26" spans="2:12" ht="20.100000000000001" customHeight="1" x14ac:dyDescent="0.25">
      <c r="B26" s="25" t="s">
        <v>40</v>
      </c>
      <c r="C26" s="26">
        <v>175988356</v>
      </c>
      <c r="D26" s="26">
        <v>221752854</v>
      </c>
      <c r="E26" s="57">
        <v>215498970</v>
      </c>
      <c r="F26" s="57">
        <v>205685128.96000004</v>
      </c>
      <c r="G26" s="26">
        <v>173886545.19999966</v>
      </c>
      <c r="H26" s="26"/>
      <c r="I26" s="27"/>
      <c r="J26" s="27">
        <f t="shared" si="0"/>
        <v>0.80690197823219134</v>
      </c>
      <c r="K26" s="27">
        <f t="shared" si="1"/>
        <v>0</v>
      </c>
      <c r="L26" s="28">
        <f t="shared" si="2"/>
        <v>47866308.80000034</v>
      </c>
    </row>
    <row r="27" spans="2:12" ht="20.100000000000001" customHeight="1" x14ac:dyDescent="0.25">
      <c r="B27" s="25" t="s">
        <v>41</v>
      </c>
      <c r="C27" s="26">
        <v>89501719</v>
      </c>
      <c r="D27" s="26">
        <v>115338020</v>
      </c>
      <c r="E27" s="57">
        <v>113725780</v>
      </c>
      <c r="F27" s="57">
        <v>109521700.9599999</v>
      </c>
      <c r="G27" s="26">
        <v>96506483.6199999</v>
      </c>
      <c r="H27" s="26"/>
      <c r="I27" s="27"/>
      <c r="J27" s="27">
        <f t="shared" si="0"/>
        <v>0.84858933146028892</v>
      </c>
      <c r="K27" s="27">
        <f t="shared" si="1"/>
        <v>0</v>
      </c>
      <c r="L27" s="28">
        <f t="shared" si="2"/>
        <v>18831536.3800001</v>
      </c>
    </row>
    <row r="28" spans="2:12" ht="20.100000000000001" customHeight="1" x14ac:dyDescent="0.25">
      <c r="B28" s="25" t="s">
        <v>42</v>
      </c>
      <c r="C28" s="26">
        <v>62976195</v>
      </c>
      <c r="D28" s="26">
        <v>76604418</v>
      </c>
      <c r="E28" s="57">
        <v>74275161</v>
      </c>
      <c r="F28" s="57">
        <v>71183529.529999986</v>
      </c>
      <c r="G28" s="26">
        <v>59115792.480000004</v>
      </c>
      <c r="H28" s="26"/>
      <c r="I28" s="27"/>
      <c r="J28" s="27">
        <f t="shared" si="0"/>
        <v>0.79590258282981041</v>
      </c>
      <c r="K28" s="27">
        <f t="shared" si="1"/>
        <v>0</v>
      </c>
      <c r="L28" s="28">
        <f t="shared" si="2"/>
        <v>17488625.519999996</v>
      </c>
    </row>
    <row r="29" spans="2:12" ht="20.100000000000001" customHeight="1" x14ac:dyDescent="0.25">
      <c r="B29" s="25" t="s">
        <v>43</v>
      </c>
      <c r="C29" s="26">
        <v>41558974</v>
      </c>
      <c r="D29" s="26">
        <v>49477947</v>
      </c>
      <c r="E29" s="57">
        <v>48834047</v>
      </c>
      <c r="F29" s="57">
        <v>47216037.290000007</v>
      </c>
      <c r="G29" s="26">
        <v>40060334.190000005</v>
      </c>
      <c r="H29" s="26"/>
      <c r="I29" s="27"/>
      <c r="J29" s="27">
        <f t="shared" si="0"/>
        <v>0.82033615174265617</v>
      </c>
      <c r="K29" s="27">
        <f t="shared" si="1"/>
        <v>0</v>
      </c>
      <c r="L29" s="28">
        <f t="shared" si="2"/>
        <v>9417612.8099999949</v>
      </c>
    </row>
    <row r="30" spans="2:12" ht="20.100000000000001" customHeight="1" x14ac:dyDescent="0.25">
      <c r="B30" s="25" t="s">
        <v>44</v>
      </c>
      <c r="C30" s="26">
        <v>53196957</v>
      </c>
      <c r="D30" s="26">
        <v>58854683</v>
      </c>
      <c r="E30" s="57">
        <v>57604848</v>
      </c>
      <c r="F30" s="57">
        <v>55312832.51000002</v>
      </c>
      <c r="G30" s="26">
        <v>44129886.399999969</v>
      </c>
      <c r="H30" s="26"/>
      <c r="I30" s="27"/>
      <c r="J30" s="27">
        <f t="shared" si="0"/>
        <v>0.76607938276306131</v>
      </c>
      <c r="K30" s="27">
        <f t="shared" si="1"/>
        <v>0</v>
      </c>
      <c r="L30" s="28">
        <f t="shared" si="2"/>
        <v>14724796.600000031</v>
      </c>
    </row>
    <row r="31" spans="2:12" ht="20.100000000000001" customHeight="1" x14ac:dyDescent="0.25">
      <c r="B31" s="25" t="s">
        <v>45</v>
      </c>
      <c r="C31" s="26">
        <v>93627889</v>
      </c>
      <c r="D31" s="26">
        <v>114947394</v>
      </c>
      <c r="E31" s="57">
        <v>112158325</v>
      </c>
      <c r="F31" s="57">
        <v>106408954.01000005</v>
      </c>
      <c r="G31" s="26">
        <v>90116212.779999614</v>
      </c>
      <c r="H31" s="26"/>
      <c r="I31" s="27"/>
      <c r="J31" s="27">
        <f t="shared" si="0"/>
        <v>0.80347323999355036</v>
      </c>
      <c r="K31" s="27">
        <f t="shared" si="1"/>
        <v>0</v>
      </c>
      <c r="L31" s="28">
        <f t="shared" si="2"/>
        <v>24831181.220000386</v>
      </c>
    </row>
    <row r="32" spans="2:12" ht="20.100000000000001" customHeight="1" x14ac:dyDescent="0.25">
      <c r="B32" s="25" t="s">
        <v>46</v>
      </c>
      <c r="C32" s="26">
        <v>46717089</v>
      </c>
      <c r="D32" s="26">
        <v>62988146</v>
      </c>
      <c r="E32" s="57">
        <v>60510732</v>
      </c>
      <c r="F32" s="57">
        <v>58276926.170000009</v>
      </c>
      <c r="G32" s="26">
        <v>47946116.960000001</v>
      </c>
      <c r="H32" s="26"/>
      <c r="I32" s="27"/>
      <c r="J32" s="27">
        <f t="shared" si="0"/>
        <v>0.79235724598406776</v>
      </c>
      <c r="K32" s="27">
        <f t="shared" si="1"/>
        <v>0</v>
      </c>
      <c r="L32" s="28">
        <f t="shared" si="2"/>
        <v>15042029.039999999</v>
      </c>
    </row>
    <row r="33" spans="2:12" ht="20.100000000000001" customHeight="1" x14ac:dyDescent="0.25">
      <c r="B33" s="25" t="s">
        <v>47</v>
      </c>
      <c r="C33" s="26">
        <v>28156932</v>
      </c>
      <c r="D33" s="26">
        <v>41491674</v>
      </c>
      <c r="E33" s="57">
        <v>40434942</v>
      </c>
      <c r="F33" s="57">
        <v>35283924.609999992</v>
      </c>
      <c r="G33" s="26">
        <v>28633306.019999996</v>
      </c>
      <c r="H33" s="26"/>
      <c r="I33" s="27"/>
      <c r="J33" s="27">
        <f t="shared" si="0"/>
        <v>0.70813273381225561</v>
      </c>
      <c r="K33" s="27">
        <f t="shared" si="1"/>
        <v>0</v>
      </c>
      <c r="L33" s="28">
        <f t="shared" si="2"/>
        <v>12858367.980000004</v>
      </c>
    </row>
    <row r="34" spans="2:12" ht="20.100000000000001" customHeight="1" x14ac:dyDescent="0.25">
      <c r="B34" s="25" t="s">
        <v>48</v>
      </c>
      <c r="C34" s="26">
        <v>57177279</v>
      </c>
      <c r="D34" s="26">
        <v>84532162</v>
      </c>
      <c r="E34" s="57">
        <v>84058468</v>
      </c>
      <c r="F34" s="57">
        <v>73693319.019999728</v>
      </c>
      <c r="G34" s="26">
        <v>69022416.529999912</v>
      </c>
      <c r="H34" s="26"/>
      <c r="I34" s="27"/>
      <c r="J34" s="27">
        <f t="shared" si="0"/>
        <v>0.82112389354990278</v>
      </c>
      <c r="K34" s="27">
        <f t="shared" si="1"/>
        <v>0</v>
      </c>
      <c r="L34" s="28">
        <f t="shared" si="2"/>
        <v>15509745.470000088</v>
      </c>
    </row>
    <row r="35" spans="2:12" ht="20.100000000000001" customHeight="1" x14ac:dyDescent="0.25">
      <c r="B35" s="25" t="s">
        <v>49</v>
      </c>
      <c r="C35" s="26">
        <v>55144994</v>
      </c>
      <c r="D35" s="26">
        <v>65831311</v>
      </c>
      <c r="E35" s="57">
        <v>63939997</v>
      </c>
      <c r="F35" s="57">
        <v>61065290.170000032</v>
      </c>
      <c r="G35" s="26">
        <v>50064947.690000013</v>
      </c>
      <c r="H35" s="26"/>
      <c r="I35" s="27"/>
      <c r="J35" s="27">
        <f t="shared" si="0"/>
        <v>0.78299890583354281</v>
      </c>
      <c r="K35" s="27">
        <f t="shared" si="1"/>
        <v>0</v>
      </c>
      <c r="L35" s="28">
        <f t="shared" si="2"/>
        <v>15766363.309999987</v>
      </c>
    </row>
    <row r="36" spans="2:12" ht="20.100000000000001" customHeight="1" x14ac:dyDescent="0.25">
      <c r="B36" s="25" t="s">
        <v>50</v>
      </c>
      <c r="C36" s="26">
        <v>1124144636</v>
      </c>
      <c r="D36" s="26">
        <v>1185566153</v>
      </c>
      <c r="E36" s="57">
        <v>1185566153</v>
      </c>
      <c r="F36" s="57">
        <v>767384228.57999921</v>
      </c>
      <c r="G36" s="26">
        <v>640073144.65999937</v>
      </c>
      <c r="H36" s="26"/>
      <c r="I36" s="27"/>
      <c r="J36" s="27">
        <f t="shared" si="0"/>
        <v>0.53988817329200467</v>
      </c>
      <c r="K36" s="27">
        <f t="shared" si="1"/>
        <v>0</v>
      </c>
      <c r="L36" s="28">
        <f t="shared" si="2"/>
        <v>545493008.34000063</v>
      </c>
    </row>
    <row r="37" spans="2:12" ht="20.100000000000001" customHeight="1" x14ac:dyDescent="0.25">
      <c r="B37" s="25" t="s">
        <v>51</v>
      </c>
      <c r="C37" s="26">
        <v>65953571</v>
      </c>
      <c r="D37" s="26">
        <v>199647391</v>
      </c>
      <c r="E37" s="57">
        <v>197860789</v>
      </c>
      <c r="F37" s="57">
        <v>182172542.12999997</v>
      </c>
      <c r="G37" s="26">
        <v>159967345.5</v>
      </c>
      <c r="H37" s="26"/>
      <c r="I37" s="27"/>
      <c r="J37" s="27">
        <f t="shared" si="0"/>
        <v>0.80848432025609684</v>
      </c>
      <c r="K37" s="27">
        <f t="shared" si="1"/>
        <v>0</v>
      </c>
      <c r="L37" s="28">
        <f t="shared" si="2"/>
        <v>39680045.5</v>
      </c>
    </row>
    <row r="38" spans="2:12" ht="20.100000000000001" customHeight="1" x14ac:dyDescent="0.25">
      <c r="B38" s="25" t="s">
        <v>52</v>
      </c>
      <c r="C38" s="26">
        <v>107955381</v>
      </c>
      <c r="D38" s="26">
        <v>133856003</v>
      </c>
      <c r="E38" s="57">
        <v>131741699</v>
      </c>
      <c r="F38" s="57">
        <v>123944988.94999993</v>
      </c>
      <c r="G38" s="26">
        <v>107486528.94999975</v>
      </c>
      <c r="H38" s="26"/>
      <c r="I38" s="27"/>
      <c r="J38" s="27">
        <f t="shared" si="0"/>
        <v>0.81588843749464435</v>
      </c>
      <c r="K38" s="27">
        <f t="shared" si="1"/>
        <v>0</v>
      </c>
      <c r="L38" s="28">
        <f t="shared" si="2"/>
        <v>26369474.05000025</v>
      </c>
    </row>
    <row r="39" spans="2:12" ht="20.100000000000001" customHeight="1" x14ac:dyDescent="0.25">
      <c r="B39" s="25" t="s">
        <v>53</v>
      </c>
      <c r="C39" s="26">
        <v>27481689</v>
      </c>
      <c r="D39" s="26">
        <v>40278163</v>
      </c>
      <c r="E39" s="57">
        <v>38894484</v>
      </c>
      <c r="F39" s="57">
        <v>33849074.530000001</v>
      </c>
      <c r="G39" s="26">
        <v>29326745.010000031</v>
      </c>
      <c r="H39" s="26"/>
      <c r="I39" s="27"/>
      <c r="J39" s="27">
        <f t="shared" si="0"/>
        <v>0.75400781792091731</v>
      </c>
      <c r="K39" s="27">
        <f t="shared" si="1"/>
        <v>0</v>
      </c>
      <c r="L39" s="28">
        <f t="shared" si="2"/>
        <v>10951417.989999969</v>
      </c>
    </row>
    <row r="40" spans="2:12" ht="20.100000000000001" customHeight="1" x14ac:dyDescent="0.25">
      <c r="B40" s="25" t="s">
        <v>54</v>
      </c>
      <c r="C40" s="26">
        <v>83795309</v>
      </c>
      <c r="D40" s="26">
        <v>140316109</v>
      </c>
      <c r="E40" s="57">
        <v>133065245</v>
      </c>
      <c r="F40" s="57">
        <v>127553444.69999985</v>
      </c>
      <c r="G40" s="26">
        <v>110706027.33000003</v>
      </c>
      <c r="H40" s="26"/>
      <c r="I40" s="27"/>
      <c r="J40" s="27">
        <f t="shared" si="0"/>
        <v>0.83196801185764191</v>
      </c>
      <c r="K40" s="27">
        <f t="shared" si="1"/>
        <v>0</v>
      </c>
      <c r="L40" s="28">
        <f t="shared" si="2"/>
        <v>29610081.669999972</v>
      </c>
    </row>
    <row r="41" spans="2:12" ht="20.100000000000001" customHeight="1" x14ac:dyDescent="0.25">
      <c r="B41" s="25" t="s">
        <v>55</v>
      </c>
      <c r="C41" s="26">
        <v>207048579</v>
      </c>
      <c r="D41" s="26">
        <v>256450017</v>
      </c>
      <c r="E41" s="57">
        <v>235905031</v>
      </c>
      <c r="F41" s="57">
        <v>228409822.31000024</v>
      </c>
      <c r="G41" s="26">
        <v>196443987.87000036</v>
      </c>
      <c r="H41" s="26"/>
      <c r="I41" s="27"/>
      <c r="J41" s="27">
        <f t="shared" si="0"/>
        <v>0.83272487677467277</v>
      </c>
      <c r="K41" s="27">
        <f t="shared" si="1"/>
        <v>0</v>
      </c>
      <c r="L41" s="28">
        <f t="shared" si="2"/>
        <v>60006029.129999638</v>
      </c>
    </row>
    <row r="42" spans="2:12" ht="20.100000000000001" customHeight="1" x14ac:dyDescent="0.25">
      <c r="B42" s="25" t="s">
        <v>56</v>
      </c>
      <c r="C42" s="26">
        <v>252509881</v>
      </c>
      <c r="D42" s="26">
        <v>318079780</v>
      </c>
      <c r="E42" s="57">
        <v>307597483</v>
      </c>
      <c r="F42" s="57">
        <v>289053012.83999985</v>
      </c>
      <c r="G42" s="26">
        <v>243328060.71000001</v>
      </c>
      <c r="H42" s="26"/>
      <c r="I42" s="27"/>
      <c r="J42" s="27">
        <f t="shared" si="0"/>
        <v>0.79105998637186514</v>
      </c>
      <c r="K42" s="27">
        <f t="shared" si="1"/>
        <v>0</v>
      </c>
      <c r="L42" s="28">
        <f t="shared" si="2"/>
        <v>74751719.289999992</v>
      </c>
    </row>
    <row r="43" spans="2:12" ht="20.100000000000001" customHeight="1" x14ac:dyDescent="0.25">
      <c r="B43" s="25" t="s">
        <v>57</v>
      </c>
      <c r="C43" s="26">
        <v>284400353</v>
      </c>
      <c r="D43" s="26">
        <v>322612080</v>
      </c>
      <c r="E43" s="57">
        <v>317821192</v>
      </c>
      <c r="F43" s="57">
        <v>302544652.15999961</v>
      </c>
      <c r="G43" s="26">
        <v>250823102.53999931</v>
      </c>
      <c r="H43" s="26"/>
      <c r="I43" s="27"/>
      <c r="J43" s="27">
        <f t="shared" si="0"/>
        <v>0.78919565105652023</v>
      </c>
      <c r="K43" s="27">
        <f t="shared" si="1"/>
        <v>0</v>
      </c>
      <c r="L43" s="28">
        <f t="shared" si="2"/>
        <v>71788977.460000694</v>
      </c>
    </row>
    <row r="44" spans="2:12" ht="20.100000000000001" customHeight="1" x14ac:dyDescent="0.25">
      <c r="B44" s="25" t="s">
        <v>58</v>
      </c>
      <c r="C44" s="26">
        <v>144586232</v>
      </c>
      <c r="D44" s="26">
        <v>163043757</v>
      </c>
      <c r="E44" s="57">
        <v>161368099</v>
      </c>
      <c r="F44" s="57">
        <v>149601652.64999992</v>
      </c>
      <c r="G44" s="26">
        <v>122752779.8000001</v>
      </c>
      <c r="H44" s="26"/>
      <c r="I44" s="27"/>
      <c r="J44" s="27">
        <f t="shared" ref="J44" si="3">IF(ISERROR(+G44/E44)=TRUE,0,++G44/E44)</f>
        <v>0.76070041452245218</v>
      </c>
      <c r="K44" s="27">
        <f t="shared" ref="K44" si="4">IF(ISERROR(+H44/E44)=TRUE,0,++H44/E44)</f>
        <v>0</v>
      </c>
      <c r="L44" s="28">
        <f t="shared" ref="L44" si="5">+D44-G44</f>
        <v>40290977.199999899</v>
      </c>
    </row>
    <row r="45" spans="2:12" ht="20.100000000000001" customHeight="1" x14ac:dyDescent="0.25">
      <c r="B45" s="25" t="s">
        <v>59</v>
      </c>
      <c r="C45" s="26">
        <v>21698844</v>
      </c>
      <c r="D45" s="26">
        <v>92092560</v>
      </c>
      <c r="E45" s="57">
        <v>89120577</v>
      </c>
      <c r="F45" s="57">
        <v>86891007.940000013</v>
      </c>
      <c r="G45" s="26">
        <v>80573707.450000033</v>
      </c>
      <c r="H45" s="26"/>
      <c r="I45" s="27"/>
      <c r="J45" s="27">
        <f t="shared" si="0"/>
        <v>0.90409768610452368</v>
      </c>
      <c r="K45" s="27">
        <f t="shared" si="1"/>
        <v>0</v>
      </c>
      <c r="L45" s="28">
        <f t="shared" si="2"/>
        <v>11518852.549999967</v>
      </c>
    </row>
    <row r="46" spans="2:12" ht="23.25" customHeight="1" x14ac:dyDescent="0.25">
      <c r="B46" s="52" t="s">
        <v>4</v>
      </c>
      <c r="C46" s="53">
        <f t="shared" ref="C46:H46" si="6">SUM(C13:C45)</f>
        <v>6396413985</v>
      </c>
      <c r="D46" s="53">
        <f t="shared" si="6"/>
        <v>6922416568</v>
      </c>
      <c r="E46" s="53">
        <f>SUM(E13:E45)</f>
        <v>6664381688</v>
      </c>
      <c r="F46" s="53">
        <f t="shared" si="6"/>
        <v>5920314981.7199984</v>
      </c>
      <c r="G46" s="53">
        <f t="shared" si="6"/>
        <v>4863074206.0500021</v>
      </c>
      <c r="H46" s="53">
        <f t="shared" si="6"/>
        <v>0</v>
      </c>
      <c r="I46" s="54">
        <f>IF(ISERROR(+#REF!/E46)=TRUE,0,++#REF!/E46)</f>
        <v>0</v>
      </c>
      <c r="J46" s="54">
        <f>IF(ISERROR(+G46/E46)=TRUE,0,++G46/E46)</f>
        <v>0.72971123709894004</v>
      </c>
      <c r="K46" s="54">
        <f>IF(ISERROR(+H46/E46)=TRUE,0,++H46/E46)</f>
        <v>0</v>
      </c>
      <c r="L46" s="55">
        <f>SUM(L13:L45)</f>
        <v>2059342361.9499977</v>
      </c>
    </row>
    <row r="47" spans="2:12" x14ac:dyDescent="0.2">
      <c r="B47" s="11" t="s">
        <v>61</v>
      </c>
    </row>
    <row r="48" spans="2:12" s="22" customFormat="1" x14ac:dyDescent="0.2">
      <c r="B48" s="11"/>
    </row>
    <row r="49" spans="2:12" s="22" customFormat="1" x14ac:dyDescent="0.25">
      <c r="K49" s="23"/>
    </row>
    <row r="50" spans="2:12" s="22" customFormat="1" x14ac:dyDescent="0.25">
      <c r="K50" s="23"/>
    </row>
    <row r="51" spans="2:12" s="22" customFormat="1" x14ac:dyDescent="0.25">
      <c r="C51" s="22">
        <v>1000000</v>
      </c>
      <c r="K51" s="23"/>
    </row>
    <row r="52" spans="2:12" s="22" customFormat="1" ht="44.25" customHeight="1" x14ac:dyDescent="0.25">
      <c r="B52" s="30" t="s">
        <v>23</v>
      </c>
      <c r="C52" s="30" t="s">
        <v>3</v>
      </c>
      <c r="D52" s="30" t="s">
        <v>2</v>
      </c>
      <c r="E52" s="31" t="s">
        <v>18</v>
      </c>
      <c r="F52" s="31" t="s">
        <v>19</v>
      </c>
      <c r="G52" s="31" t="str">
        <f>MID(G11,1,25)</f>
        <v>DEVENGADO
A OCTUBRE
(4)</v>
      </c>
      <c r="H52" s="32" t="s">
        <v>15</v>
      </c>
      <c r="I52" s="79"/>
      <c r="J52" s="79"/>
      <c r="K52" s="79"/>
      <c r="L52" s="31"/>
    </row>
    <row r="53" spans="2:12" s="22" customFormat="1" x14ac:dyDescent="0.25">
      <c r="B53" s="33" t="s">
        <v>24</v>
      </c>
      <c r="C53" s="67">
        <f>+C46/$C$51</f>
        <v>6396.4139850000001</v>
      </c>
      <c r="D53" s="67">
        <f>+D46/$C$51</f>
        <v>6922.4165679999996</v>
      </c>
      <c r="E53" s="33">
        <f>+E46/$C$51</f>
        <v>6664.3816880000004</v>
      </c>
      <c r="F53" s="67">
        <f>+F46/$C$51</f>
        <v>5920.3149817199983</v>
      </c>
      <c r="G53" s="67">
        <f>+G46/$C$51</f>
        <v>4863.0742060500024</v>
      </c>
      <c r="H53" s="35"/>
      <c r="I53" s="36"/>
      <c r="J53" s="36"/>
      <c r="K53" s="36"/>
      <c r="L53" s="37"/>
    </row>
    <row r="54" spans="2:12" s="22" customFormat="1" x14ac:dyDescent="0.25">
      <c r="B54" s="33"/>
      <c r="C54" s="34"/>
      <c r="D54" s="34"/>
      <c r="E54" s="33"/>
      <c r="F54" s="34"/>
      <c r="G54" s="34"/>
      <c r="H54" s="38"/>
      <c r="I54" s="36"/>
      <c r="J54" s="36"/>
      <c r="K54" s="36"/>
      <c r="L54" s="37"/>
    </row>
    <row r="55" spans="2:12" s="22" customFormat="1" x14ac:dyDescent="0.25">
      <c r="B55" s="33"/>
      <c r="C55" s="34"/>
      <c r="D55" s="34"/>
      <c r="E55" s="33"/>
      <c r="F55" s="34"/>
      <c r="G55" s="34"/>
      <c r="H55" s="38"/>
      <c r="I55" s="36"/>
      <c r="J55" s="36"/>
      <c r="K55" s="36"/>
      <c r="L55" s="37"/>
    </row>
    <row r="56" spans="2:12" s="22" customFormat="1" x14ac:dyDescent="0.25">
      <c r="B56" s="33"/>
      <c r="C56" s="34"/>
      <c r="D56" s="34"/>
      <c r="E56" s="33"/>
      <c r="F56" s="34"/>
      <c r="G56" s="34"/>
      <c r="H56" s="38"/>
      <c r="I56" s="36"/>
      <c r="J56" s="36"/>
      <c r="K56" s="36"/>
      <c r="L56" s="37"/>
    </row>
    <row r="57" spans="2:12" s="22" customFormat="1" x14ac:dyDescent="0.25">
      <c r="K57" s="23"/>
    </row>
    <row r="58" spans="2:12" s="22" customFormat="1" x14ac:dyDescent="0.25">
      <c r="K58" s="23"/>
    </row>
    <row r="59" spans="2:12" s="22" customFormat="1" x14ac:dyDescent="0.25">
      <c r="K59" s="23"/>
    </row>
    <row r="60" spans="2:12" s="22" customFormat="1" x14ac:dyDescent="0.25">
      <c r="K60" s="23"/>
    </row>
    <row r="61" spans="2:12" s="22" customFormat="1" x14ac:dyDescent="0.25">
      <c r="K61" s="23"/>
    </row>
    <row r="62" spans="2:12" s="22" customFormat="1" x14ac:dyDescent="0.25">
      <c r="K62" s="23"/>
    </row>
    <row r="63" spans="2:12" s="22" customFormat="1" x14ac:dyDescent="0.25">
      <c r="K63" s="23"/>
    </row>
    <row r="64" spans="2:12" s="22" customFormat="1" x14ac:dyDescent="0.25">
      <c r="K64" s="23"/>
    </row>
    <row r="65" spans="11:11" s="22" customFormat="1" x14ac:dyDescent="0.25">
      <c r="K65" s="23"/>
    </row>
    <row r="66" spans="11:11" s="22" customFormat="1" x14ac:dyDescent="0.25">
      <c r="K66" s="23"/>
    </row>
    <row r="67" spans="11:11" s="22" customFormat="1" x14ac:dyDescent="0.25">
      <c r="K67" s="23"/>
    </row>
    <row r="68" spans="11:11" s="22" customFormat="1" x14ac:dyDescent="0.25">
      <c r="K68" s="23"/>
    </row>
    <row r="69" spans="11:11" s="22" customFormat="1" x14ac:dyDescent="0.25">
      <c r="K69" s="23"/>
    </row>
    <row r="70" spans="11:11" s="22" customFormat="1" x14ac:dyDescent="0.25">
      <c r="K70" s="23"/>
    </row>
    <row r="71" spans="11:11" s="22" customFormat="1" x14ac:dyDescent="0.25">
      <c r="K71" s="23"/>
    </row>
    <row r="72" spans="11:11" s="22" customFormat="1" x14ac:dyDescent="0.25">
      <c r="K72" s="23"/>
    </row>
  </sheetData>
  <mergeCells count="11">
    <mergeCell ref="B6:L6"/>
    <mergeCell ref="I52:K52"/>
    <mergeCell ref="L11:L12"/>
    <mergeCell ref="H11:H12"/>
    <mergeCell ref="C11:D11"/>
    <mergeCell ref="B11:B12"/>
    <mergeCell ref="F11:F12"/>
    <mergeCell ref="G11:G12"/>
    <mergeCell ref="I10:K10"/>
    <mergeCell ref="E11:E12"/>
    <mergeCell ref="I11:K11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0" orientation="portrait" r:id="rId1"/>
  <headerFooter>
    <oddFooter>&amp;CPágina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M61"/>
  <sheetViews>
    <sheetView showGridLines="0" zoomScale="130" zoomScaleNormal="130" workbookViewId="0"/>
  </sheetViews>
  <sheetFormatPr baseColWidth="10" defaultRowHeight="15" x14ac:dyDescent="0.25"/>
  <cols>
    <col min="1" max="1" width="5.85546875" style="1" customWidth="1"/>
    <col min="2" max="2" width="82" style="1" bestFit="1" customWidth="1"/>
    <col min="3" max="5" width="14.7109375" style="1" customWidth="1"/>
    <col min="6" max="6" width="20.7109375" style="1" customWidth="1"/>
    <col min="7" max="7" width="17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6384" width="11.42578125" style="1"/>
  </cols>
  <sheetData>
    <row r="1" spans="1:13" s="48" customFormat="1" x14ac:dyDescent="0.25">
      <c r="A1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</row>
    <row r="2" spans="1:13" s="48" customFormat="1" x14ac:dyDescent="0.25">
      <c r="A2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</row>
    <row r="3" spans="1:13" s="48" customFormat="1" x14ac:dyDescent="0.25">
      <c r="A3"/>
      <c r="B3" s="47"/>
      <c r="C3" s="49"/>
      <c r="D3" s="47"/>
      <c r="E3" s="47"/>
      <c r="F3" s="47"/>
      <c r="G3" s="47"/>
      <c r="H3" s="47"/>
      <c r="I3" s="47"/>
      <c r="J3" s="47"/>
      <c r="K3" s="47"/>
      <c r="L3" s="47"/>
      <c r="M3" s="47"/>
    </row>
    <row r="4" spans="1:13" s="48" customFormat="1" x14ac:dyDescent="0.25">
      <c r="A4"/>
      <c r="B4" s="47"/>
      <c r="C4" s="49"/>
      <c r="D4" s="47"/>
      <c r="E4" s="47"/>
      <c r="F4" s="47"/>
      <c r="G4" s="47"/>
      <c r="H4" s="47"/>
      <c r="I4" s="47"/>
      <c r="J4" s="47"/>
      <c r="K4" s="47"/>
      <c r="L4" s="47"/>
      <c r="M4" s="47"/>
    </row>
    <row r="5" spans="1:13" ht="5.0999999999999996" customHeight="1" x14ac:dyDescent="0.25"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</row>
    <row r="6" spans="1:13" ht="43.5" customHeight="1" x14ac:dyDescent="0.25">
      <c r="B6" s="78" t="s">
        <v>60</v>
      </c>
      <c r="C6" s="78"/>
      <c r="D6" s="78"/>
      <c r="E6" s="78"/>
      <c r="F6" s="78"/>
      <c r="G6" s="78"/>
      <c r="H6" s="78"/>
      <c r="I6" s="78"/>
      <c r="J6" s="78"/>
      <c r="K6" s="78"/>
      <c r="L6" s="78"/>
    </row>
    <row r="8" spans="1:13" ht="15.75" x14ac:dyDescent="0.25">
      <c r="B8" s="2" t="s">
        <v>6</v>
      </c>
    </row>
    <row r="9" spans="1:13" x14ac:dyDescent="0.2">
      <c r="B9" s="3" t="s">
        <v>1</v>
      </c>
    </row>
    <row r="10" spans="1:13" x14ac:dyDescent="0.25">
      <c r="B10" s="4"/>
      <c r="I10" s="87"/>
      <c r="J10" s="87"/>
      <c r="K10" s="87"/>
      <c r="L10" s="21" t="s">
        <v>21</v>
      </c>
    </row>
    <row r="11" spans="1:13" s="5" customFormat="1" ht="15" customHeight="1" x14ac:dyDescent="0.25">
      <c r="B11" s="85" t="s">
        <v>20</v>
      </c>
      <c r="C11" s="84" t="s">
        <v>0</v>
      </c>
      <c r="D11" s="84"/>
      <c r="E11" s="82" t="s">
        <v>8</v>
      </c>
      <c r="F11" s="82" t="s">
        <v>22</v>
      </c>
      <c r="G11" s="82" t="s">
        <v>26</v>
      </c>
      <c r="H11" s="82" t="s">
        <v>15</v>
      </c>
      <c r="I11" s="88" t="s">
        <v>17</v>
      </c>
      <c r="J11" s="88"/>
      <c r="K11" s="88"/>
      <c r="L11" s="80" t="s">
        <v>16</v>
      </c>
    </row>
    <row r="12" spans="1:13" s="5" customFormat="1" ht="50.1" customHeight="1" x14ac:dyDescent="0.25">
      <c r="B12" s="86"/>
      <c r="C12" s="50" t="s">
        <v>3</v>
      </c>
      <c r="D12" s="50" t="s">
        <v>2</v>
      </c>
      <c r="E12" s="83"/>
      <c r="F12" s="83"/>
      <c r="G12" s="83"/>
      <c r="H12" s="83"/>
      <c r="I12" s="50" t="s">
        <v>9</v>
      </c>
      <c r="J12" s="50" t="s">
        <v>10</v>
      </c>
      <c r="K12" s="51" t="s">
        <v>11</v>
      </c>
      <c r="L12" s="81"/>
    </row>
    <row r="13" spans="1:13" ht="20.100000000000001" customHeight="1" x14ac:dyDescent="0.25">
      <c r="B13" s="6" t="s">
        <v>27</v>
      </c>
      <c r="C13" s="8">
        <v>73997217</v>
      </c>
      <c r="D13" s="8">
        <v>72497217</v>
      </c>
      <c r="E13" s="56">
        <v>55231999</v>
      </c>
      <c r="F13" s="56">
        <v>50659175.450000003</v>
      </c>
      <c r="G13" s="8">
        <v>32467610.829999998</v>
      </c>
      <c r="H13" s="8"/>
      <c r="I13" s="12">
        <f>IF(ISERROR(+#REF!/E13)=TRUE,0,++#REF!/E13)</f>
        <v>0</v>
      </c>
      <c r="J13" s="12">
        <f>IF(ISERROR(+G13/E13)=TRUE,0,++G13/E13)</f>
        <v>0.58784058911211956</v>
      </c>
      <c r="K13" s="12">
        <f>IF(ISERROR(+H13/E13)=TRUE,0,++H13/E13)</f>
        <v>0</v>
      </c>
      <c r="L13" s="14">
        <f>+D13-G13</f>
        <v>40029606.170000002</v>
      </c>
    </row>
    <row r="14" spans="1:13" ht="20.100000000000001" customHeight="1" x14ac:dyDescent="0.25">
      <c r="B14" s="7" t="s">
        <v>28</v>
      </c>
      <c r="C14" s="9">
        <v>1530068</v>
      </c>
      <c r="D14" s="9">
        <v>2589701</v>
      </c>
      <c r="E14" s="58">
        <v>2171751</v>
      </c>
      <c r="F14" s="59">
        <v>1562593.41</v>
      </c>
      <c r="G14" s="9">
        <v>1184019.0900000003</v>
      </c>
      <c r="H14" s="9"/>
      <c r="I14" s="13">
        <f>IF(ISERROR(+#REF!/E14)=TRUE,0,++#REF!/E14)</f>
        <v>0</v>
      </c>
      <c r="J14" s="13">
        <f t="shared" ref="J14:J45" si="0">IF(ISERROR(+G14/E14)=TRUE,0,++G14/E14)</f>
        <v>0.5451909956528167</v>
      </c>
      <c r="K14" s="13">
        <f t="shared" ref="K14:K45" si="1">IF(ISERROR(+H14/E14)=TRUE,0,++H14/E14)</f>
        <v>0</v>
      </c>
      <c r="L14" s="15">
        <f t="shared" ref="L14:L45" si="2">+D14-G14</f>
        <v>1405681.9099999997</v>
      </c>
    </row>
    <row r="15" spans="1:13" ht="20.100000000000001" customHeight="1" x14ac:dyDescent="0.25">
      <c r="B15" s="7" t="s">
        <v>29</v>
      </c>
      <c r="C15" s="9">
        <v>4374069</v>
      </c>
      <c r="D15" s="9">
        <v>4371414</v>
      </c>
      <c r="E15" s="58">
        <v>1775868</v>
      </c>
      <c r="F15" s="59">
        <v>1654815.2199999997</v>
      </c>
      <c r="G15" s="9">
        <v>1336500.7099999997</v>
      </c>
      <c r="H15" s="9"/>
      <c r="I15" s="13"/>
      <c r="J15" s="13">
        <f t="shared" si="0"/>
        <v>0.75259011931066933</v>
      </c>
      <c r="K15" s="13">
        <f t="shared" si="1"/>
        <v>0</v>
      </c>
      <c r="L15" s="15">
        <f t="shared" si="2"/>
        <v>3034913.29</v>
      </c>
    </row>
    <row r="16" spans="1:13" ht="20.100000000000001" customHeight="1" x14ac:dyDescent="0.25">
      <c r="B16" s="7" t="s">
        <v>30</v>
      </c>
      <c r="C16" s="9">
        <v>16597950</v>
      </c>
      <c r="D16" s="9">
        <v>4815299</v>
      </c>
      <c r="E16" s="58">
        <v>3009115</v>
      </c>
      <c r="F16" s="59">
        <v>2259558.4599999995</v>
      </c>
      <c r="G16" s="9">
        <v>1313760.3699999999</v>
      </c>
      <c r="H16" s="9"/>
      <c r="I16" s="13"/>
      <c r="J16" s="13">
        <f t="shared" si="0"/>
        <v>0.43659360642580952</v>
      </c>
      <c r="K16" s="13">
        <f t="shared" si="1"/>
        <v>0</v>
      </c>
      <c r="L16" s="15">
        <f t="shared" si="2"/>
        <v>3501538.63</v>
      </c>
    </row>
    <row r="17" spans="2:12" ht="20.100000000000001" customHeight="1" x14ac:dyDescent="0.25">
      <c r="B17" s="7" t="s">
        <v>31</v>
      </c>
      <c r="C17" s="9">
        <v>3548416</v>
      </c>
      <c r="D17" s="9">
        <v>4100246</v>
      </c>
      <c r="E17" s="58">
        <v>3228184</v>
      </c>
      <c r="F17" s="59">
        <v>2235373.19</v>
      </c>
      <c r="G17" s="9">
        <v>1415523.68</v>
      </c>
      <c r="H17" s="9"/>
      <c r="I17" s="13"/>
      <c r="J17" s="13">
        <f t="shared" si="0"/>
        <v>0.43848915675190753</v>
      </c>
      <c r="K17" s="13">
        <f t="shared" si="1"/>
        <v>0</v>
      </c>
      <c r="L17" s="15">
        <f t="shared" si="2"/>
        <v>2684722.3200000003</v>
      </c>
    </row>
    <row r="18" spans="2:12" ht="20.100000000000001" customHeight="1" x14ac:dyDescent="0.25">
      <c r="B18" s="7" t="s">
        <v>32</v>
      </c>
      <c r="C18" s="9">
        <v>13773194</v>
      </c>
      <c r="D18" s="9">
        <v>11823280</v>
      </c>
      <c r="E18" s="58">
        <v>7717227</v>
      </c>
      <c r="F18" s="59">
        <v>6544335.6000000006</v>
      </c>
      <c r="G18" s="9">
        <v>4909332.2500000009</v>
      </c>
      <c r="H18" s="9"/>
      <c r="I18" s="13"/>
      <c r="J18" s="13">
        <f t="shared" si="0"/>
        <v>0.6361523705341311</v>
      </c>
      <c r="K18" s="13">
        <f t="shared" si="1"/>
        <v>0</v>
      </c>
      <c r="L18" s="15">
        <f t="shared" si="2"/>
        <v>6913947.7499999991</v>
      </c>
    </row>
    <row r="19" spans="2:12" ht="20.100000000000001" customHeight="1" x14ac:dyDescent="0.25">
      <c r="B19" s="7" t="s">
        <v>33</v>
      </c>
      <c r="C19" s="9">
        <v>6338744</v>
      </c>
      <c r="D19" s="9">
        <v>3539866</v>
      </c>
      <c r="E19" s="58">
        <v>2178454</v>
      </c>
      <c r="F19" s="59">
        <v>1930069.54</v>
      </c>
      <c r="G19" s="9">
        <v>723076.67</v>
      </c>
      <c r="H19" s="9"/>
      <c r="I19" s="13"/>
      <c r="J19" s="13">
        <f t="shared" si="0"/>
        <v>0.33192193638240697</v>
      </c>
      <c r="K19" s="13">
        <f t="shared" si="1"/>
        <v>0</v>
      </c>
      <c r="L19" s="15">
        <f t="shared" si="2"/>
        <v>2816789.33</v>
      </c>
    </row>
    <row r="20" spans="2:12" ht="20.100000000000001" customHeight="1" x14ac:dyDescent="0.25">
      <c r="B20" s="7" t="s">
        <v>34</v>
      </c>
      <c r="C20" s="9">
        <v>9930000</v>
      </c>
      <c r="D20" s="9">
        <v>6932011</v>
      </c>
      <c r="E20" s="58">
        <v>4246040</v>
      </c>
      <c r="F20" s="59">
        <v>2303617.6</v>
      </c>
      <c r="G20" s="9">
        <v>2090044.3299999998</v>
      </c>
      <c r="H20" s="9"/>
      <c r="I20" s="13"/>
      <c r="J20" s="13">
        <f t="shared" si="0"/>
        <v>0.49223378253619837</v>
      </c>
      <c r="K20" s="13">
        <f t="shared" si="1"/>
        <v>0</v>
      </c>
      <c r="L20" s="15">
        <f t="shared" si="2"/>
        <v>4841966.67</v>
      </c>
    </row>
    <row r="21" spans="2:12" ht="20.100000000000001" customHeight="1" x14ac:dyDescent="0.25">
      <c r="B21" s="7" t="s">
        <v>35</v>
      </c>
      <c r="C21" s="9">
        <v>3541637</v>
      </c>
      <c r="D21" s="9">
        <v>3665192</v>
      </c>
      <c r="E21" s="58">
        <v>2493000</v>
      </c>
      <c r="F21" s="59">
        <v>1510216.1400000001</v>
      </c>
      <c r="G21" s="9">
        <v>1466041.1400000001</v>
      </c>
      <c r="H21" s="9"/>
      <c r="I21" s="13"/>
      <c r="J21" s="13">
        <f t="shared" si="0"/>
        <v>0.5880630324909748</v>
      </c>
      <c r="K21" s="13">
        <f t="shared" si="1"/>
        <v>0</v>
      </c>
      <c r="L21" s="15">
        <f t="shared" si="2"/>
        <v>2199150.86</v>
      </c>
    </row>
    <row r="22" spans="2:12" ht="20.100000000000001" customHeight="1" x14ac:dyDescent="0.25">
      <c r="B22" s="7" t="s">
        <v>36</v>
      </c>
      <c r="C22" s="9">
        <v>3486605</v>
      </c>
      <c r="D22" s="9">
        <v>4610133</v>
      </c>
      <c r="E22" s="58">
        <v>1700000</v>
      </c>
      <c r="F22" s="59">
        <v>1465498.42</v>
      </c>
      <c r="G22" s="9">
        <v>1125319.6099999996</v>
      </c>
      <c r="H22" s="9"/>
      <c r="I22" s="13"/>
      <c r="J22" s="13">
        <f t="shared" si="0"/>
        <v>0.66195271176470571</v>
      </c>
      <c r="K22" s="13">
        <f t="shared" si="1"/>
        <v>0</v>
      </c>
      <c r="L22" s="15">
        <f t="shared" si="2"/>
        <v>3484813.3900000006</v>
      </c>
    </row>
    <row r="23" spans="2:12" ht="20.100000000000001" customHeight="1" x14ac:dyDescent="0.25">
      <c r="B23" s="7" t="s">
        <v>37</v>
      </c>
      <c r="C23" s="9">
        <v>10756479</v>
      </c>
      <c r="D23" s="9">
        <v>8175598</v>
      </c>
      <c r="E23" s="58">
        <v>5810783</v>
      </c>
      <c r="F23" s="59">
        <v>5095953.0700000022</v>
      </c>
      <c r="G23" s="9">
        <v>4497919.669999999</v>
      </c>
      <c r="H23" s="9"/>
      <c r="I23" s="13"/>
      <c r="J23" s="13">
        <f t="shared" si="0"/>
        <v>0.77406429907983121</v>
      </c>
      <c r="K23" s="13">
        <f t="shared" si="1"/>
        <v>0</v>
      </c>
      <c r="L23" s="15">
        <f t="shared" si="2"/>
        <v>3677678.330000001</v>
      </c>
    </row>
    <row r="24" spans="2:12" ht="20.100000000000001" customHeight="1" x14ac:dyDescent="0.25">
      <c r="B24" s="7" t="s">
        <v>38</v>
      </c>
      <c r="C24" s="9">
        <v>4154496</v>
      </c>
      <c r="D24" s="9">
        <v>4760049</v>
      </c>
      <c r="E24" s="58">
        <v>3328561</v>
      </c>
      <c r="F24" s="59">
        <v>3096664.96</v>
      </c>
      <c r="G24" s="9">
        <v>1717605.6799999995</v>
      </c>
      <c r="H24" s="9"/>
      <c r="I24" s="13"/>
      <c r="J24" s="13">
        <f t="shared" si="0"/>
        <v>0.51602049053630061</v>
      </c>
      <c r="K24" s="13">
        <f t="shared" si="1"/>
        <v>0</v>
      </c>
      <c r="L24" s="15">
        <f t="shared" si="2"/>
        <v>3042443.3200000003</v>
      </c>
    </row>
    <row r="25" spans="2:12" ht="20.100000000000001" customHeight="1" x14ac:dyDescent="0.25">
      <c r="B25" s="7" t="s">
        <v>39</v>
      </c>
      <c r="C25" s="9">
        <v>20995704</v>
      </c>
      <c r="D25" s="9">
        <v>11618996</v>
      </c>
      <c r="E25" s="58">
        <v>5276400</v>
      </c>
      <c r="F25" s="59">
        <v>4878687.3400000008</v>
      </c>
      <c r="G25" s="9">
        <v>3231438.74</v>
      </c>
      <c r="H25" s="9"/>
      <c r="I25" s="13"/>
      <c r="J25" s="13">
        <f t="shared" si="0"/>
        <v>0.61243248047911458</v>
      </c>
      <c r="K25" s="13">
        <f t="shared" si="1"/>
        <v>0</v>
      </c>
      <c r="L25" s="15">
        <f t="shared" si="2"/>
        <v>8387557.2599999998</v>
      </c>
    </row>
    <row r="26" spans="2:12" ht="20.100000000000001" customHeight="1" x14ac:dyDescent="0.25">
      <c r="B26" s="7" t="s">
        <v>40</v>
      </c>
      <c r="C26" s="9">
        <v>10075062</v>
      </c>
      <c r="D26" s="9">
        <v>6698066</v>
      </c>
      <c r="E26" s="58">
        <v>3532658</v>
      </c>
      <c r="F26" s="59">
        <v>1599708.65</v>
      </c>
      <c r="G26" s="9">
        <v>1502872.5499999998</v>
      </c>
      <c r="H26" s="9"/>
      <c r="I26" s="13"/>
      <c r="J26" s="13">
        <f t="shared" si="0"/>
        <v>0.42542259964027079</v>
      </c>
      <c r="K26" s="13">
        <f t="shared" si="1"/>
        <v>0</v>
      </c>
      <c r="L26" s="15">
        <f t="shared" si="2"/>
        <v>5195193.45</v>
      </c>
    </row>
    <row r="27" spans="2:12" ht="20.100000000000001" customHeight="1" x14ac:dyDescent="0.25">
      <c r="B27" s="7" t="s">
        <v>41</v>
      </c>
      <c r="C27" s="9">
        <v>600000</v>
      </c>
      <c r="D27" s="9">
        <v>3749719</v>
      </c>
      <c r="E27" s="58">
        <v>3612150</v>
      </c>
      <c r="F27" s="59">
        <v>2925676.5900000003</v>
      </c>
      <c r="G27" s="9">
        <v>2799118.5</v>
      </c>
      <c r="H27" s="9"/>
      <c r="I27" s="13"/>
      <c r="J27" s="13">
        <f t="shared" si="0"/>
        <v>0.77491756986836091</v>
      </c>
      <c r="K27" s="13">
        <f t="shared" si="1"/>
        <v>0</v>
      </c>
      <c r="L27" s="15">
        <f t="shared" si="2"/>
        <v>950600.5</v>
      </c>
    </row>
    <row r="28" spans="2:12" ht="20.100000000000001" customHeight="1" x14ac:dyDescent="0.25">
      <c r="B28" s="7" t="s">
        <v>42</v>
      </c>
      <c r="C28" s="9">
        <v>8011926</v>
      </c>
      <c r="D28" s="9">
        <v>7131926</v>
      </c>
      <c r="E28" s="58">
        <v>2790734</v>
      </c>
      <c r="F28" s="59">
        <v>2584629.7200000002</v>
      </c>
      <c r="G28" s="9">
        <v>1552834.2999999993</v>
      </c>
      <c r="H28" s="9"/>
      <c r="I28" s="13"/>
      <c r="J28" s="13">
        <f t="shared" si="0"/>
        <v>0.55642504803395787</v>
      </c>
      <c r="K28" s="13">
        <f t="shared" si="1"/>
        <v>0</v>
      </c>
      <c r="L28" s="15">
        <f t="shared" si="2"/>
        <v>5579091.7000000011</v>
      </c>
    </row>
    <row r="29" spans="2:12" ht="20.100000000000001" customHeight="1" x14ac:dyDescent="0.25">
      <c r="B29" s="7" t="s">
        <v>43</v>
      </c>
      <c r="C29" s="9">
        <v>1492331</v>
      </c>
      <c r="D29" s="9">
        <v>1146489</v>
      </c>
      <c r="E29" s="58">
        <v>499890</v>
      </c>
      <c r="F29" s="59">
        <v>476890</v>
      </c>
      <c r="G29" s="9">
        <v>428356.98000000004</v>
      </c>
      <c r="H29" s="9"/>
      <c r="I29" s="13"/>
      <c r="J29" s="13">
        <f t="shared" si="0"/>
        <v>0.85690247854528001</v>
      </c>
      <c r="K29" s="13">
        <f t="shared" si="1"/>
        <v>0</v>
      </c>
      <c r="L29" s="15">
        <f t="shared" si="2"/>
        <v>718132.02</v>
      </c>
    </row>
    <row r="30" spans="2:12" ht="20.100000000000001" customHeight="1" x14ac:dyDescent="0.25">
      <c r="B30" s="7" t="s">
        <v>44</v>
      </c>
      <c r="C30" s="9">
        <v>3105374</v>
      </c>
      <c r="D30" s="9">
        <v>3006151</v>
      </c>
      <c r="E30" s="58">
        <v>1647885</v>
      </c>
      <c r="F30" s="59">
        <v>1529854.39</v>
      </c>
      <c r="G30" s="9">
        <v>1109812.9100000001</v>
      </c>
      <c r="H30" s="9"/>
      <c r="I30" s="13"/>
      <c r="J30" s="13">
        <f t="shared" si="0"/>
        <v>0.67347716011736269</v>
      </c>
      <c r="K30" s="13">
        <f t="shared" si="1"/>
        <v>0</v>
      </c>
      <c r="L30" s="15">
        <f t="shared" si="2"/>
        <v>1896338.0899999999</v>
      </c>
    </row>
    <row r="31" spans="2:12" ht="20.100000000000001" customHeight="1" x14ac:dyDescent="0.25">
      <c r="B31" s="7" t="s">
        <v>45</v>
      </c>
      <c r="C31" s="9">
        <v>4503749</v>
      </c>
      <c r="D31" s="9">
        <v>4805890</v>
      </c>
      <c r="E31" s="58">
        <v>2509562</v>
      </c>
      <c r="F31" s="59">
        <v>1938317.19</v>
      </c>
      <c r="G31" s="9">
        <v>1901039.4800000002</v>
      </c>
      <c r="H31" s="9"/>
      <c r="I31" s="13"/>
      <c r="J31" s="13">
        <f t="shared" si="0"/>
        <v>0.75751843548794584</v>
      </c>
      <c r="K31" s="13">
        <f t="shared" si="1"/>
        <v>0</v>
      </c>
      <c r="L31" s="15">
        <f t="shared" si="2"/>
        <v>2904850.5199999996</v>
      </c>
    </row>
    <row r="32" spans="2:12" ht="20.100000000000001" customHeight="1" x14ac:dyDescent="0.25">
      <c r="B32" s="7" t="s">
        <v>46</v>
      </c>
      <c r="C32" s="9">
        <v>3469590</v>
      </c>
      <c r="D32" s="9">
        <v>4749957</v>
      </c>
      <c r="E32" s="58">
        <v>1717990</v>
      </c>
      <c r="F32" s="59">
        <v>1363010.77</v>
      </c>
      <c r="G32" s="9">
        <v>1286560.77</v>
      </c>
      <c r="H32" s="9"/>
      <c r="I32" s="13"/>
      <c r="J32" s="13">
        <f t="shared" si="0"/>
        <v>0.74887558716872626</v>
      </c>
      <c r="K32" s="13">
        <f t="shared" si="1"/>
        <v>0</v>
      </c>
      <c r="L32" s="15">
        <f t="shared" si="2"/>
        <v>3463396.23</v>
      </c>
    </row>
    <row r="33" spans="2:12" ht="20.100000000000001" customHeight="1" x14ac:dyDescent="0.25">
      <c r="B33" s="7" t="s">
        <v>47</v>
      </c>
      <c r="C33" s="9">
        <v>2877544</v>
      </c>
      <c r="D33" s="9">
        <v>2788203</v>
      </c>
      <c r="E33" s="58">
        <v>1354204</v>
      </c>
      <c r="F33" s="59">
        <v>773963.57000000007</v>
      </c>
      <c r="G33" s="9">
        <v>198451.33000000005</v>
      </c>
      <c r="H33" s="9"/>
      <c r="I33" s="13"/>
      <c r="J33" s="13">
        <f t="shared" si="0"/>
        <v>0.14654463433869641</v>
      </c>
      <c r="K33" s="13">
        <f t="shared" si="1"/>
        <v>0</v>
      </c>
      <c r="L33" s="15">
        <f t="shared" si="2"/>
        <v>2589751.67</v>
      </c>
    </row>
    <row r="34" spans="2:12" ht="20.100000000000001" customHeight="1" x14ac:dyDescent="0.25">
      <c r="B34" s="7" t="s">
        <v>48</v>
      </c>
      <c r="C34" s="9">
        <v>2448797</v>
      </c>
      <c r="D34" s="9">
        <v>2847938</v>
      </c>
      <c r="E34" s="58">
        <v>1264963</v>
      </c>
      <c r="F34" s="59">
        <v>1112796.94</v>
      </c>
      <c r="G34" s="9">
        <v>899458.10000000009</v>
      </c>
      <c r="H34" s="9"/>
      <c r="I34" s="13"/>
      <c r="J34" s="13">
        <f t="shared" si="0"/>
        <v>0.71105486879853408</v>
      </c>
      <c r="K34" s="13">
        <f t="shared" si="1"/>
        <v>0</v>
      </c>
      <c r="L34" s="15">
        <f t="shared" si="2"/>
        <v>1948479.9</v>
      </c>
    </row>
    <row r="35" spans="2:12" ht="20.100000000000001" customHeight="1" x14ac:dyDescent="0.25">
      <c r="B35" s="7" t="s">
        <v>49</v>
      </c>
      <c r="C35" s="9">
        <v>4116587</v>
      </c>
      <c r="D35" s="9">
        <v>5087417</v>
      </c>
      <c r="E35" s="58">
        <v>1647950</v>
      </c>
      <c r="F35" s="59">
        <v>1527761.19</v>
      </c>
      <c r="G35" s="9">
        <v>959371.32000000007</v>
      </c>
      <c r="H35" s="9"/>
      <c r="I35" s="13"/>
      <c r="J35" s="13">
        <f t="shared" si="0"/>
        <v>0.58216045389726634</v>
      </c>
      <c r="K35" s="13">
        <f t="shared" si="1"/>
        <v>0</v>
      </c>
      <c r="L35" s="15">
        <f t="shared" si="2"/>
        <v>4128045.6799999997</v>
      </c>
    </row>
    <row r="36" spans="2:12" ht="20.100000000000001" customHeight="1" x14ac:dyDescent="0.25">
      <c r="B36" s="7" t="s">
        <v>50</v>
      </c>
      <c r="C36" s="9">
        <v>4000000</v>
      </c>
      <c r="D36" s="9">
        <v>13624354</v>
      </c>
      <c r="E36" s="58">
        <v>13162464</v>
      </c>
      <c r="F36" s="59">
        <v>12178998.089999996</v>
      </c>
      <c r="G36" s="9">
        <v>10145354.959999999</v>
      </c>
      <c r="H36" s="9"/>
      <c r="I36" s="13"/>
      <c r="J36" s="13">
        <f t="shared" si="0"/>
        <v>0.77077931305263203</v>
      </c>
      <c r="K36" s="13">
        <f t="shared" si="1"/>
        <v>0</v>
      </c>
      <c r="L36" s="15">
        <f t="shared" si="2"/>
        <v>3478999.040000001</v>
      </c>
    </row>
    <row r="37" spans="2:12" ht="20.100000000000001" customHeight="1" x14ac:dyDescent="0.25">
      <c r="B37" s="7" t="s">
        <v>51</v>
      </c>
      <c r="C37" s="9">
        <v>1830442</v>
      </c>
      <c r="D37" s="9">
        <v>3805592</v>
      </c>
      <c r="E37" s="58">
        <v>3410772</v>
      </c>
      <c r="F37" s="59">
        <v>2255030.91</v>
      </c>
      <c r="G37" s="9">
        <v>1724888.96</v>
      </c>
      <c r="H37" s="9"/>
      <c r="I37" s="13"/>
      <c r="J37" s="13">
        <f t="shared" si="0"/>
        <v>0.50571804858254965</v>
      </c>
      <c r="K37" s="13">
        <f t="shared" si="1"/>
        <v>0</v>
      </c>
      <c r="L37" s="15">
        <f t="shared" si="2"/>
        <v>2080703.04</v>
      </c>
    </row>
    <row r="38" spans="2:12" ht="20.100000000000001" customHeight="1" x14ac:dyDescent="0.25">
      <c r="B38" s="7" t="s">
        <v>52</v>
      </c>
      <c r="C38" s="9">
        <v>7176987</v>
      </c>
      <c r="D38" s="9">
        <v>8002466</v>
      </c>
      <c r="E38" s="58">
        <v>6459054</v>
      </c>
      <c r="F38" s="59">
        <v>6053913.2999999998</v>
      </c>
      <c r="G38" s="9">
        <v>2996366.1899999985</v>
      </c>
      <c r="H38" s="9"/>
      <c r="I38" s="13"/>
      <c r="J38" s="13">
        <f t="shared" si="0"/>
        <v>0.46390170913573392</v>
      </c>
      <c r="K38" s="13">
        <f t="shared" si="1"/>
        <v>0</v>
      </c>
      <c r="L38" s="15">
        <f t="shared" si="2"/>
        <v>5006099.8100000015</v>
      </c>
    </row>
    <row r="39" spans="2:12" ht="20.100000000000001" customHeight="1" x14ac:dyDescent="0.25">
      <c r="B39" s="7" t="s">
        <v>53</v>
      </c>
      <c r="C39" s="9">
        <v>624606</v>
      </c>
      <c r="D39" s="9">
        <v>696132</v>
      </c>
      <c r="E39" s="58">
        <v>462726</v>
      </c>
      <c r="F39" s="59">
        <v>417798.1</v>
      </c>
      <c r="G39" s="9">
        <v>94629.5</v>
      </c>
      <c r="H39" s="9"/>
      <c r="I39" s="13"/>
      <c r="J39" s="13">
        <f t="shared" si="0"/>
        <v>0.20450439352878377</v>
      </c>
      <c r="K39" s="13">
        <f t="shared" si="1"/>
        <v>0</v>
      </c>
      <c r="L39" s="15">
        <f t="shared" si="2"/>
        <v>601502.5</v>
      </c>
    </row>
    <row r="40" spans="2:12" ht="20.100000000000001" customHeight="1" x14ac:dyDescent="0.25">
      <c r="B40" s="7" t="s">
        <v>54</v>
      </c>
      <c r="C40" s="9">
        <v>1349653</v>
      </c>
      <c r="D40" s="9">
        <v>5203617</v>
      </c>
      <c r="E40" s="58">
        <v>3745683</v>
      </c>
      <c r="F40" s="59">
        <v>2512062.1400000011</v>
      </c>
      <c r="G40" s="9">
        <v>1421276.1700000002</v>
      </c>
      <c r="H40" s="9"/>
      <c r="I40" s="13"/>
      <c r="J40" s="13">
        <f t="shared" si="0"/>
        <v>0.37944379436273712</v>
      </c>
      <c r="K40" s="13">
        <f t="shared" si="1"/>
        <v>0</v>
      </c>
      <c r="L40" s="15">
        <f t="shared" si="2"/>
        <v>3782340.83</v>
      </c>
    </row>
    <row r="41" spans="2:12" ht="20.100000000000001" customHeight="1" x14ac:dyDescent="0.25">
      <c r="B41" s="7" t="s">
        <v>55</v>
      </c>
      <c r="C41" s="9">
        <v>7450996</v>
      </c>
      <c r="D41" s="9">
        <v>10417884</v>
      </c>
      <c r="E41" s="58">
        <v>6488124</v>
      </c>
      <c r="F41" s="59">
        <v>5979774.7699999996</v>
      </c>
      <c r="G41" s="9">
        <v>3373673.1399999992</v>
      </c>
      <c r="H41" s="9"/>
      <c r="I41" s="13"/>
      <c r="J41" s="13">
        <f t="shared" si="0"/>
        <v>0.5199766743052382</v>
      </c>
      <c r="K41" s="13">
        <f t="shared" si="1"/>
        <v>0</v>
      </c>
      <c r="L41" s="15">
        <f t="shared" si="2"/>
        <v>7044210.8600000013</v>
      </c>
    </row>
    <row r="42" spans="2:12" ht="20.100000000000001" customHeight="1" x14ac:dyDescent="0.25">
      <c r="B42" s="7" t="s">
        <v>56</v>
      </c>
      <c r="C42" s="9">
        <v>7630600</v>
      </c>
      <c r="D42" s="9">
        <v>7630600</v>
      </c>
      <c r="E42" s="58">
        <v>5033125</v>
      </c>
      <c r="F42" s="59">
        <v>4711360</v>
      </c>
      <c r="G42" s="9">
        <v>2062999.9999999998</v>
      </c>
      <c r="H42" s="9"/>
      <c r="I42" s="13"/>
      <c r="J42" s="13">
        <f t="shared" si="0"/>
        <v>0.40988451508754498</v>
      </c>
      <c r="K42" s="13">
        <f t="shared" si="1"/>
        <v>0</v>
      </c>
      <c r="L42" s="15">
        <f t="shared" si="2"/>
        <v>5567600</v>
      </c>
    </row>
    <row r="43" spans="2:12" ht="20.100000000000001" customHeight="1" x14ac:dyDescent="0.25">
      <c r="B43" s="7" t="s">
        <v>57</v>
      </c>
      <c r="C43" s="9">
        <v>10576219</v>
      </c>
      <c r="D43" s="9">
        <v>10576219</v>
      </c>
      <c r="E43" s="58">
        <v>5675299</v>
      </c>
      <c r="F43" s="59">
        <v>5515807.5299999993</v>
      </c>
      <c r="G43" s="9">
        <v>4794593.5</v>
      </c>
      <c r="H43" s="9"/>
      <c r="I43" s="13"/>
      <c r="J43" s="13">
        <f t="shared" si="0"/>
        <v>0.8448177796447377</v>
      </c>
      <c r="K43" s="13">
        <f t="shared" si="1"/>
        <v>0</v>
      </c>
      <c r="L43" s="15">
        <f t="shared" si="2"/>
        <v>5781625.5</v>
      </c>
    </row>
    <row r="44" spans="2:12" ht="20.100000000000001" customHeight="1" x14ac:dyDescent="0.25">
      <c r="B44" s="7" t="s">
        <v>58</v>
      </c>
      <c r="C44" s="9">
        <v>8142652</v>
      </c>
      <c r="D44" s="9">
        <v>9009184</v>
      </c>
      <c r="E44" s="58">
        <v>3380868</v>
      </c>
      <c r="F44" s="59">
        <v>3254490.51</v>
      </c>
      <c r="G44" s="9">
        <v>3066476.4299999997</v>
      </c>
      <c r="H44" s="9"/>
      <c r="I44" s="13"/>
      <c r="J44" s="13">
        <f t="shared" si="0"/>
        <v>0.90700862322930076</v>
      </c>
      <c r="K44" s="13">
        <f t="shared" si="1"/>
        <v>0</v>
      </c>
      <c r="L44" s="15"/>
    </row>
    <row r="45" spans="2:12" ht="20.100000000000001" customHeight="1" x14ac:dyDescent="0.25">
      <c r="B45" s="7" t="s">
        <v>62</v>
      </c>
      <c r="C45" s="9">
        <v>0</v>
      </c>
      <c r="D45" s="9">
        <v>38549</v>
      </c>
      <c r="E45" s="58">
        <v>38549</v>
      </c>
      <c r="F45" s="59">
        <v>27388.440000000002</v>
      </c>
      <c r="G45" s="9">
        <v>11278.44</v>
      </c>
      <c r="H45" s="9"/>
      <c r="I45" s="13"/>
      <c r="J45" s="13">
        <f t="shared" si="0"/>
        <v>0.29257412643648345</v>
      </c>
      <c r="K45" s="13">
        <f t="shared" si="1"/>
        <v>0</v>
      </c>
      <c r="L45" s="15">
        <f t="shared" si="2"/>
        <v>27270.559999999998</v>
      </c>
    </row>
    <row r="46" spans="2:12" ht="23.25" customHeight="1" x14ac:dyDescent="0.25">
      <c r="B46" s="52" t="s">
        <v>4</v>
      </c>
      <c r="C46" s="53">
        <f t="shared" ref="C46:H46" si="3">SUM(C13:C45)</f>
        <v>262507694</v>
      </c>
      <c r="D46" s="53">
        <f t="shared" si="3"/>
        <v>254515355</v>
      </c>
      <c r="E46" s="53">
        <f t="shared" si="3"/>
        <v>166602032</v>
      </c>
      <c r="F46" s="53">
        <f t="shared" si="3"/>
        <v>143935791.19999996</v>
      </c>
      <c r="G46" s="53">
        <f t="shared" si="3"/>
        <v>99807606.299999952</v>
      </c>
      <c r="H46" s="53">
        <f t="shared" si="3"/>
        <v>0</v>
      </c>
      <c r="I46" s="54">
        <f>IF(ISERROR(+#REF!/E46)=TRUE,0,++#REF!/E46)</f>
        <v>0</v>
      </c>
      <c r="J46" s="54">
        <f>IF(ISERROR(+G46/E46)=TRUE,0,++G46/E46)</f>
        <v>0.59907796502746113</v>
      </c>
      <c r="K46" s="54">
        <f>IF(ISERROR(+H46/E46)=TRUE,0,++H46/E46)</f>
        <v>0</v>
      </c>
      <c r="L46" s="55">
        <f>SUM(L13:L45)</f>
        <v>148765041.13000003</v>
      </c>
    </row>
    <row r="47" spans="2:12" x14ac:dyDescent="0.2">
      <c r="B47" s="11" t="s">
        <v>61</v>
      </c>
    </row>
    <row r="49" spans="2:11" s="20" customFormat="1" x14ac:dyDescent="0.25">
      <c r="K49" s="24"/>
    </row>
    <row r="50" spans="2:11" s="22" customFormat="1" x14ac:dyDescent="0.25">
      <c r="K50" s="23"/>
    </row>
    <row r="51" spans="2:11" s="22" customFormat="1" x14ac:dyDescent="0.25">
      <c r="C51" s="22">
        <v>1000000</v>
      </c>
      <c r="K51" s="23"/>
    </row>
    <row r="52" spans="2:11" s="22" customFormat="1" ht="45" x14ac:dyDescent="0.25">
      <c r="B52" s="30" t="s">
        <v>23</v>
      </c>
      <c r="C52" s="30" t="s">
        <v>3</v>
      </c>
      <c r="D52" s="30" t="s">
        <v>2</v>
      </c>
      <c r="E52" s="31" t="s">
        <v>18</v>
      </c>
      <c r="F52" s="31" t="s">
        <v>19</v>
      </c>
      <c r="G52" s="31" t="str">
        <f>MID(G11,1,25)</f>
        <v>DEVENGADO
A OCTUBRE
(4)</v>
      </c>
      <c r="K52" s="23"/>
    </row>
    <row r="53" spans="2:11" s="22" customFormat="1" x14ac:dyDescent="0.25">
      <c r="B53" s="22" t="s">
        <v>24</v>
      </c>
      <c r="C53" s="39">
        <f>+C46/$C$51</f>
        <v>262.50769400000001</v>
      </c>
      <c r="D53" s="39">
        <f>+D46/$C$51</f>
        <v>254.515355</v>
      </c>
      <c r="E53" s="39">
        <f>+E46/$C$51</f>
        <v>166.60203200000001</v>
      </c>
      <c r="F53" s="39">
        <f>+F46/$C$51</f>
        <v>143.93579119999995</v>
      </c>
      <c r="G53" s="39">
        <f>+G46/$C$51</f>
        <v>99.807606299999946</v>
      </c>
      <c r="K53" s="23"/>
    </row>
    <row r="54" spans="2:11" s="22" customFormat="1" x14ac:dyDescent="0.25">
      <c r="C54" s="39"/>
      <c r="D54" s="39"/>
      <c r="E54" s="39"/>
      <c r="F54" s="39"/>
      <c r="G54" s="39"/>
      <c r="K54" s="23"/>
    </row>
    <row r="55" spans="2:11" s="22" customFormat="1" x14ac:dyDescent="0.25">
      <c r="C55" s="39"/>
      <c r="D55" s="39"/>
      <c r="E55" s="39"/>
      <c r="F55" s="39"/>
      <c r="G55" s="39"/>
      <c r="K55" s="23"/>
    </row>
    <row r="56" spans="2:11" s="22" customFormat="1" x14ac:dyDescent="0.25">
      <c r="C56" s="39"/>
      <c r="D56" s="39"/>
      <c r="E56" s="39"/>
      <c r="F56" s="39"/>
      <c r="G56" s="39"/>
      <c r="K56" s="23"/>
    </row>
    <row r="57" spans="2:11" s="22" customFormat="1" x14ac:dyDescent="0.25">
      <c r="K57" s="23"/>
    </row>
    <row r="58" spans="2:11" s="22" customFormat="1" x14ac:dyDescent="0.25">
      <c r="K58" s="23"/>
    </row>
    <row r="59" spans="2:11" s="22" customFormat="1" x14ac:dyDescent="0.25">
      <c r="K59" s="23"/>
    </row>
    <row r="60" spans="2:11" s="22" customFormat="1" x14ac:dyDescent="0.25">
      <c r="K60" s="23"/>
    </row>
    <row r="61" spans="2:11" s="22" customFormat="1" x14ac:dyDescent="0.25">
      <c r="K61" s="23"/>
    </row>
  </sheetData>
  <mergeCells count="10">
    <mergeCell ref="B6:L6"/>
    <mergeCell ref="I10:K10"/>
    <mergeCell ref="I11:K11"/>
    <mergeCell ref="L11:L12"/>
    <mergeCell ref="H11:H12"/>
    <mergeCell ref="B11:B12"/>
    <mergeCell ref="C11:D11"/>
    <mergeCell ref="F11:F12"/>
    <mergeCell ref="G11:G12"/>
    <mergeCell ref="E11:E12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5" orientation="portrait" r:id="rId1"/>
  <headerFooter>
    <oddFooter>&amp;CPágina 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M59"/>
  <sheetViews>
    <sheetView showGridLines="0" zoomScale="145" zoomScaleNormal="145" workbookViewId="0"/>
  </sheetViews>
  <sheetFormatPr baseColWidth="10" defaultRowHeight="15" x14ac:dyDescent="0.25"/>
  <cols>
    <col min="1" max="1" width="5.85546875" style="1" customWidth="1"/>
    <col min="2" max="2" width="65.7109375" style="1" customWidth="1"/>
    <col min="3" max="5" width="15.85546875" style="1" bestFit="1" customWidth="1"/>
    <col min="6" max="6" width="20.7109375" style="1" customWidth="1"/>
    <col min="7" max="7" width="17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6384" width="11.42578125" style="1"/>
  </cols>
  <sheetData>
    <row r="1" spans="1:13" s="48" customFormat="1" x14ac:dyDescent="0.25">
      <c r="A1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</row>
    <row r="2" spans="1:13" s="48" customFormat="1" x14ac:dyDescent="0.25">
      <c r="A2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</row>
    <row r="3" spans="1:13" s="48" customFormat="1" x14ac:dyDescent="0.25">
      <c r="A3"/>
      <c r="B3" s="47"/>
      <c r="C3" s="49"/>
      <c r="D3" s="47"/>
      <c r="E3" s="47"/>
      <c r="F3" s="47"/>
      <c r="G3" s="47"/>
      <c r="H3" s="47"/>
      <c r="I3" s="47"/>
      <c r="J3" s="47"/>
      <c r="K3" s="47"/>
      <c r="L3" s="47"/>
      <c r="M3" s="47"/>
    </row>
    <row r="4" spans="1:13" s="48" customFormat="1" x14ac:dyDescent="0.25">
      <c r="A4"/>
      <c r="B4" s="47"/>
      <c r="C4" s="49"/>
      <c r="D4" s="47"/>
      <c r="E4" s="47"/>
      <c r="F4" s="47"/>
      <c r="G4" s="47"/>
      <c r="H4" s="47"/>
      <c r="I4" s="47"/>
      <c r="J4" s="47"/>
      <c r="K4" s="47"/>
      <c r="L4" s="47"/>
      <c r="M4" s="47"/>
    </row>
    <row r="5" spans="1:13" ht="5.0999999999999996" customHeight="1" x14ac:dyDescent="0.25"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</row>
    <row r="6" spans="1:13" ht="43.5" customHeight="1" x14ac:dyDescent="0.25">
      <c r="B6" s="78" t="s">
        <v>60</v>
      </c>
      <c r="C6" s="78"/>
      <c r="D6" s="78"/>
      <c r="E6" s="78"/>
      <c r="F6" s="78"/>
      <c r="G6" s="78"/>
      <c r="H6" s="78"/>
      <c r="I6" s="78"/>
      <c r="J6" s="78"/>
      <c r="K6" s="78"/>
      <c r="L6" s="78"/>
    </row>
    <row r="8" spans="1:13" ht="15.75" x14ac:dyDescent="0.25">
      <c r="B8" s="2" t="s">
        <v>12</v>
      </c>
    </row>
    <row r="9" spans="1:13" x14ac:dyDescent="0.2">
      <c r="B9" s="3" t="s">
        <v>1</v>
      </c>
    </row>
    <row r="10" spans="1:13" x14ac:dyDescent="0.25">
      <c r="B10" s="4"/>
      <c r="I10" s="87"/>
      <c r="J10" s="87"/>
      <c r="K10" s="87"/>
      <c r="L10" s="21" t="s">
        <v>21</v>
      </c>
    </row>
    <row r="11" spans="1:13" s="5" customFormat="1" ht="15" customHeight="1" x14ac:dyDescent="0.25">
      <c r="B11" s="85" t="s">
        <v>20</v>
      </c>
      <c r="C11" s="84" t="s">
        <v>0</v>
      </c>
      <c r="D11" s="84"/>
      <c r="E11" s="82" t="s">
        <v>8</v>
      </c>
      <c r="F11" s="82" t="s">
        <v>22</v>
      </c>
      <c r="G11" s="82" t="s">
        <v>26</v>
      </c>
      <c r="H11" s="82" t="s">
        <v>15</v>
      </c>
      <c r="I11" s="88" t="s">
        <v>17</v>
      </c>
      <c r="J11" s="88"/>
      <c r="K11" s="88"/>
      <c r="L11" s="80" t="s">
        <v>16</v>
      </c>
    </row>
    <row r="12" spans="1:13" s="5" customFormat="1" ht="50.1" customHeight="1" x14ac:dyDescent="0.25">
      <c r="B12" s="86"/>
      <c r="C12" s="50" t="s">
        <v>3</v>
      </c>
      <c r="D12" s="50" t="s">
        <v>2</v>
      </c>
      <c r="E12" s="83"/>
      <c r="F12" s="83"/>
      <c r="G12" s="83"/>
      <c r="H12" s="83"/>
      <c r="I12" s="50" t="s">
        <v>9</v>
      </c>
      <c r="J12" s="50" t="s">
        <v>10</v>
      </c>
      <c r="K12" s="51" t="s">
        <v>11</v>
      </c>
      <c r="L12" s="81"/>
    </row>
    <row r="13" spans="1:13" ht="20.100000000000001" customHeight="1" x14ac:dyDescent="0.25">
      <c r="B13" s="6" t="s">
        <v>27</v>
      </c>
      <c r="C13" s="41">
        <v>329956725</v>
      </c>
      <c r="D13" s="41">
        <v>388882896</v>
      </c>
      <c r="E13" s="62">
        <v>310231702</v>
      </c>
      <c r="F13" s="62">
        <v>283527008.35999984</v>
      </c>
      <c r="G13" s="41">
        <v>246363955.62999988</v>
      </c>
      <c r="H13" s="8"/>
      <c r="I13" s="12">
        <f>IF(ISERROR(+#REF!/E13)=TRUE,0,++#REF!/E13)</f>
        <v>0</v>
      </c>
      <c r="J13" s="12">
        <f>IF(ISERROR(+G13/E13)=TRUE,0,++G13/E13)</f>
        <v>0.79412888509376089</v>
      </c>
      <c r="K13" s="12">
        <f>IF(ISERROR(+H13/E13)=TRUE,0,++H13/E13)</f>
        <v>0</v>
      </c>
      <c r="L13" s="14">
        <f>+D13-G13</f>
        <v>142518940.37000012</v>
      </c>
    </row>
    <row r="14" spans="1:13" ht="20.100000000000001" customHeight="1" x14ac:dyDescent="0.25">
      <c r="B14" s="25" t="s">
        <v>28</v>
      </c>
      <c r="C14" s="42">
        <v>320000</v>
      </c>
      <c r="D14" s="42">
        <v>3061887</v>
      </c>
      <c r="E14" s="63">
        <v>3061887</v>
      </c>
      <c r="F14" s="63">
        <v>2948334</v>
      </c>
      <c r="G14" s="42">
        <v>2411281.9</v>
      </c>
      <c r="H14" s="26"/>
      <c r="I14" s="27"/>
      <c r="J14" s="27">
        <f t="shared" ref="J14:J44" si="0">IF(ISERROR(+G14/E14)=TRUE,0,++G14/E14)</f>
        <v>0.78751498667325082</v>
      </c>
      <c r="K14" s="27">
        <f t="shared" ref="K14:K44" si="1">IF(ISERROR(+H14/E14)=TRUE,0,++H14/E14)</f>
        <v>0</v>
      </c>
      <c r="L14" s="28">
        <f t="shared" ref="L14:L44" si="2">+D14-G14</f>
        <v>650605.10000000009</v>
      </c>
    </row>
    <row r="15" spans="1:13" ht="20.100000000000001" customHeight="1" x14ac:dyDescent="0.25">
      <c r="B15" s="25" t="s">
        <v>29</v>
      </c>
      <c r="C15" s="42">
        <v>0</v>
      </c>
      <c r="D15" s="42">
        <v>4945343</v>
      </c>
      <c r="E15" s="63">
        <v>4895343</v>
      </c>
      <c r="F15" s="63">
        <v>4895343</v>
      </c>
      <c r="G15" s="42">
        <v>2586578.4500000002</v>
      </c>
      <c r="H15" s="26"/>
      <c r="I15" s="27"/>
      <c r="J15" s="27">
        <f t="shared" si="0"/>
        <v>0.52837532528364206</v>
      </c>
      <c r="K15" s="27">
        <f t="shared" si="1"/>
        <v>0</v>
      </c>
      <c r="L15" s="28">
        <f t="shared" si="2"/>
        <v>2358764.5499999998</v>
      </c>
    </row>
    <row r="16" spans="1:13" ht="20.100000000000001" customHeight="1" x14ac:dyDescent="0.25">
      <c r="B16" s="25" t="s">
        <v>31</v>
      </c>
      <c r="C16" s="42">
        <v>1600000</v>
      </c>
      <c r="D16" s="42">
        <v>2600850</v>
      </c>
      <c r="E16" s="63">
        <v>2600850</v>
      </c>
      <c r="F16" s="63">
        <v>2161911.3200000003</v>
      </c>
      <c r="G16" s="42">
        <v>1679628.8999999997</v>
      </c>
      <c r="H16" s="26"/>
      <c r="I16" s="27"/>
      <c r="J16" s="27">
        <f t="shared" ref="J16" si="3">IF(ISERROR(+G16/E16)=TRUE,0,++G16/E16)</f>
        <v>0.64579998846530928</v>
      </c>
      <c r="K16" s="27">
        <f t="shared" ref="K16" si="4">IF(ISERROR(+H16/E16)=TRUE,0,++H16/E16)</f>
        <v>0</v>
      </c>
      <c r="L16" s="28">
        <f t="shared" ref="L16" si="5">+D16-G16</f>
        <v>921221.10000000033</v>
      </c>
    </row>
    <row r="17" spans="2:12" ht="20.100000000000001" customHeight="1" x14ac:dyDescent="0.25">
      <c r="B17" s="25" t="s">
        <v>32</v>
      </c>
      <c r="C17" s="42">
        <v>961745</v>
      </c>
      <c r="D17" s="42">
        <v>9120892</v>
      </c>
      <c r="E17" s="63">
        <v>9082576</v>
      </c>
      <c r="F17" s="63">
        <v>8400855.4299999997</v>
      </c>
      <c r="G17" s="42">
        <v>6077756.6900000004</v>
      </c>
      <c r="H17" s="26"/>
      <c r="I17" s="27"/>
      <c r="J17" s="27">
        <f t="shared" si="0"/>
        <v>0.6691666207912822</v>
      </c>
      <c r="K17" s="27">
        <f t="shared" si="1"/>
        <v>0</v>
      </c>
      <c r="L17" s="28">
        <f t="shared" si="2"/>
        <v>3043135.3099999996</v>
      </c>
    </row>
    <row r="18" spans="2:12" ht="20.100000000000001" customHeight="1" x14ac:dyDescent="0.25">
      <c r="B18" s="25" t="s">
        <v>33</v>
      </c>
      <c r="C18" s="42">
        <v>0</v>
      </c>
      <c r="D18" s="42">
        <v>15700619</v>
      </c>
      <c r="E18" s="63">
        <v>15700619</v>
      </c>
      <c r="F18" s="63">
        <v>14064101</v>
      </c>
      <c r="G18" s="42">
        <v>7981753.71</v>
      </c>
      <c r="H18" s="26"/>
      <c r="I18" s="27"/>
      <c r="J18" s="27">
        <f t="shared" si="0"/>
        <v>0.50837191259784087</v>
      </c>
      <c r="K18" s="27">
        <f t="shared" si="1"/>
        <v>0</v>
      </c>
      <c r="L18" s="28">
        <f t="shared" si="2"/>
        <v>7718865.29</v>
      </c>
    </row>
    <row r="19" spans="2:12" ht="20.100000000000001" customHeight="1" x14ac:dyDescent="0.25">
      <c r="B19" s="25" t="s">
        <v>34</v>
      </c>
      <c r="C19" s="42">
        <v>0</v>
      </c>
      <c r="D19" s="42">
        <v>32963520</v>
      </c>
      <c r="E19" s="63">
        <v>32963520</v>
      </c>
      <c r="F19" s="63">
        <v>23490103.970000003</v>
      </c>
      <c r="G19" s="42">
        <v>20291771.620000001</v>
      </c>
      <c r="H19" s="26"/>
      <c r="I19" s="27"/>
      <c r="J19" s="27">
        <f t="shared" ref="J19" si="6">IF(ISERROR(+G19/E19)=TRUE,0,++G19/E19)</f>
        <v>0.61558266896253799</v>
      </c>
      <c r="K19" s="27">
        <f t="shared" ref="K19" si="7">IF(ISERROR(+H19/E19)=TRUE,0,++H19/E19)</f>
        <v>0</v>
      </c>
      <c r="L19" s="28">
        <f t="shared" ref="L19" si="8">+D19-G19</f>
        <v>12671748.379999999</v>
      </c>
    </row>
    <row r="20" spans="2:12" ht="20.100000000000001" customHeight="1" x14ac:dyDescent="0.25">
      <c r="B20" s="25" t="s">
        <v>35</v>
      </c>
      <c r="C20" s="42">
        <v>0</v>
      </c>
      <c r="D20" s="42">
        <v>3313881</v>
      </c>
      <c r="E20" s="63">
        <v>3313881</v>
      </c>
      <c r="F20" s="63">
        <v>3140324</v>
      </c>
      <c r="G20" s="42">
        <v>2221295.6399999997</v>
      </c>
      <c r="H20" s="26"/>
      <c r="I20" s="27"/>
      <c r="J20" s="27">
        <f t="shared" si="0"/>
        <v>0.67030036383322145</v>
      </c>
      <c r="K20" s="27">
        <f t="shared" si="1"/>
        <v>0</v>
      </c>
      <c r="L20" s="28">
        <f t="shared" si="2"/>
        <v>1092585.3600000003</v>
      </c>
    </row>
    <row r="21" spans="2:12" ht="20.100000000000001" customHeight="1" x14ac:dyDescent="0.25">
      <c r="B21" s="25" t="s">
        <v>36</v>
      </c>
      <c r="C21" s="42">
        <v>0</v>
      </c>
      <c r="D21" s="42">
        <v>13453922</v>
      </c>
      <c r="E21" s="63">
        <v>13453922</v>
      </c>
      <c r="F21" s="63">
        <v>10476694.189999999</v>
      </c>
      <c r="G21" s="42">
        <v>8967003.4299999997</v>
      </c>
      <c r="H21" s="26"/>
      <c r="I21" s="27"/>
      <c r="J21" s="27">
        <f t="shared" si="0"/>
        <v>0.66649735519501296</v>
      </c>
      <c r="K21" s="27">
        <f t="shared" si="1"/>
        <v>0</v>
      </c>
      <c r="L21" s="28">
        <f t="shared" si="2"/>
        <v>4486918.57</v>
      </c>
    </row>
    <row r="22" spans="2:12" ht="20.100000000000001" customHeight="1" x14ac:dyDescent="0.25">
      <c r="B22" s="25" t="s">
        <v>37</v>
      </c>
      <c r="C22" s="42">
        <v>0</v>
      </c>
      <c r="D22" s="42">
        <v>24869295</v>
      </c>
      <c r="E22" s="63">
        <v>24869295</v>
      </c>
      <c r="F22" s="63">
        <v>24829496</v>
      </c>
      <c r="G22" s="42">
        <v>18802240.91</v>
      </c>
      <c r="H22" s="26"/>
      <c r="I22" s="27"/>
      <c r="J22" s="27">
        <f t="shared" si="0"/>
        <v>0.75604237715624834</v>
      </c>
      <c r="K22" s="27">
        <f t="shared" si="1"/>
        <v>0</v>
      </c>
      <c r="L22" s="28">
        <f t="shared" si="2"/>
        <v>6067054.0899999999</v>
      </c>
    </row>
    <row r="23" spans="2:12" ht="20.100000000000001" customHeight="1" x14ac:dyDescent="0.25">
      <c r="B23" s="25" t="s">
        <v>38</v>
      </c>
      <c r="C23" s="42">
        <v>0</v>
      </c>
      <c r="D23" s="42">
        <v>17399652</v>
      </c>
      <c r="E23" s="63">
        <v>17399652</v>
      </c>
      <c r="F23" s="63">
        <v>17398640.34</v>
      </c>
      <c r="G23" s="42">
        <v>12487363.189999999</v>
      </c>
      <c r="H23" s="26"/>
      <c r="I23" s="27"/>
      <c r="J23" s="27">
        <f t="shared" si="0"/>
        <v>0.71767890472751983</v>
      </c>
      <c r="K23" s="27">
        <f t="shared" si="1"/>
        <v>0</v>
      </c>
      <c r="L23" s="28">
        <f t="shared" si="2"/>
        <v>4912288.8100000005</v>
      </c>
    </row>
    <row r="24" spans="2:12" ht="20.100000000000001" customHeight="1" x14ac:dyDescent="0.25">
      <c r="B24" s="25" t="s">
        <v>39</v>
      </c>
      <c r="C24" s="42">
        <v>0</v>
      </c>
      <c r="D24" s="42">
        <v>38827014</v>
      </c>
      <c r="E24" s="63">
        <v>38827014</v>
      </c>
      <c r="F24" s="63">
        <v>38617012.659999996</v>
      </c>
      <c r="G24" s="42">
        <v>24779576.110000003</v>
      </c>
      <c r="H24" s="26"/>
      <c r="I24" s="27"/>
      <c r="J24" s="27">
        <f t="shared" si="0"/>
        <v>0.63820452713669928</v>
      </c>
      <c r="K24" s="27">
        <f t="shared" si="1"/>
        <v>0</v>
      </c>
      <c r="L24" s="28">
        <f t="shared" si="2"/>
        <v>14047437.889999997</v>
      </c>
    </row>
    <row r="25" spans="2:12" ht="20.100000000000001" customHeight="1" x14ac:dyDescent="0.25">
      <c r="B25" s="25" t="s">
        <v>40</v>
      </c>
      <c r="C25" s="42">
        <v>3726374</v>
      </c>
      <c r="D25" s="42">
        <v>36378813</v>
      </c>
      <c r="E25" s="63">
        <v>36378813</v>
      </c>
      <c r="F25" s="63">
        <v>35189896.75</v>
      </c>
      <c r="G25" s="42">
        <v>24184681.27</v>
      </c>
      <c r="H25" s="26"/>
      <c r="I25" s="27"/>
      <c r="J25" s="27">
        <f t="shared" si="0"/>
        <v>0.66480127512681619</v>
      </c>
      <c r="K25" s="27">
        <f t="shared" si="1"/>
        <v>0</v>
      </c>
      <c r="L25" s="28">
        <f t="shared" si="2"/>
        <v>12194131.73</v>
      </c>
    </row>
    <row r="26" spans="2:12" ht="20.100000000000001" customHeight="1" x14ac:dyDescent="0.25">
      <c r="B26" s="25" t="s">
        <v>41</v>
      </c>
      <c r="C26" s="42">
        <v>50000</v>
      </c>
      <c r="D26" s="42">
        <v>16298735</v>
      </c>
      <c r="E26" s="63">
        <v>16298735</v>
      </c>
      <c r="F26" s="63">
        <v>16298723.550000001</v>
      </c>
      <c r="G26" s="42">
        <v>11834136.199999997</v>
      </c>
      <c r="H26" s="26"/>
      <c r="I26" s="27"/>
      <c r="J26" s="27">
        <f t="shared" si="0"/>
        <v>0.72607697468545851</v>
      </c>
      <c r="K26" s="27">
        <f t="shared" si="1"/>
        <v>0</v>
      </c>
      <c r="L26" s="28">
        <f t="shared" si="2"/>
        <v>4464598.8000000026</v>
      </c>
    </row>
    <row r="27" spans="2:12" ht="20.100000000000001" customHeight="1" x14ac:dyDescent="0.25">
      <c r="B27" s="25" t="s">
        <v>42</v>
      </c>
      <c r="C27" s="42">
        <v>0</v>
      </c>
      <c r="D27" s="42">
        <v>10722163</v>
      </c>
      <c r="E27" s="63">
        <v>10722163</v>
      </c>
      <c r="F27" s="63">
        <v>10700175</v>
      </c>
      <c r="G27" s="42">
        <v>5742166.5999999996</v>
      </c>
      <c r="H27" s="26"/>
      <c r="I27" s="27"/>
      <c r="J27" s="27">
        <f t="shared" si="0"/>
        <v>0.53554181185270167</v>
      </c>
      <c r="K27" s="27">
        <f t="shared" si="1"/>
        <v>0</v>
      </c>
      <c r="L27" s="28">
        <f t="shared" si="2"/>
        <v>4979996.4000000004</v>
      </c>
    </row>
    <row r="28" spans="2:12" ht="20.100000000000001" customHeight="1" x14ac:dyDescent="0.25">
      <c r="B28" s="25" t="s">
        <v>43</v>
      </c>
      <c r="C28" s="42">
        <v>0</v>
      </c>
      <c r="D28" s="42">
        <v>4190396</v>
      </c>
      <c r="E28" s="63">
        <v>4190396</v>
      </c>
      <c r="F28" s="63">
        <v>4187516</v>
      </c>
      <c r="G28" s="42">
        <v>2808411.51</v>
      </c>
      <c r="H28" s="26"/>
      <c r="I28" s="27"/>
      <c r="J28" s="27">
        <f t="shared" si="0"/>
        <v>0.67020193556885788</v>
      </c>
      <c r="K28" s="27">
        <f t="shared" si="1"/>
        <v>0</v>
      </c>
      <c r="L28" s="28">
        <f t="shared" si="2"/>
        <v>1381984.4900000002</v>
      </c>
    </row>
    <row r="29" spans="2:12" ht="20.100000000000001" customHeight="1" x14ac:dyDescent="0.25">
      <c r="B29" s="25" t="s">
        <v>44</v>
      </c>
      <c r="C29" s="42">
        <v>0</v>
      </c>
      <c r="D29" s="42">
        <v>1594236</v>
      </c>
      <c r="E29" s="63">
        <v>1589610</v>
      </c>
      <c r="F29" s="63">
        <v>1426391</v>
      </c>
      <c r="G29" s="42">
        <v>1536540.77</v>
      </c>
      <c r="H29" s="26"/>
      <c r="I29" s="27"/>
      <c r="J29" s="27">
        <f t="shared" si="0"/>
        <v>0.96661493699712508</v>
      </c>
      <c r="K29" s="27">
        <f t="shared" si="1"/>
        <v>0</v>
      </c>
      <c r="L29" s="28">
        <f t="shared" si="2"/>
        <v>57695.229999999981</v>
      </c>
    </row>
    <row r="30" spans="2:12" ht="20.100000000000001" customHeight="1" x14ac:dyDescent="0.25">
      <c r="B30" s="25" t="s">
        <v>45</v>
      </c>
      <c r="C30" s="42">
        <v>0</v>
      </c>
      <c r="D30" s="42">
        <v>9100229</v>
      </c>
      <c r="E30" s="63">
        <v>9100229</v>
      </c>
      <c r="F30" s="63">
        <v>9076396</v>
      </c>
      <c r="G30" s="42">
        <v>4823884.5600000005</v>
      </c>
      <c r="H30" s="26"/>
      <c r="I30" s="27"/>
      <c r="J30" s="27">
        <f t="shared" si="0"/>
        <v>0.53008386492252013</v>
      </c>
      <c r="K30" s="27">
        <f t="shared" si="1"/>
        <v>0</v>
      </c>
      <c r="L30" s="28">
        <f t="shared" si="2"/>
        <v>4276344.4399999995</v>
      </c>
    </row>
    <row r="31" spans="2:12" ht="20.100000000000001" customHeight="1" x14ac:dyDescent="0.25">
      <c r="B31" s="25" t="s">
        <v>46</v>
      </c>
      <c r="C31" s="42">
        <v>0</v>
      </c>
      <c r="D31" s="42">
        <v>15067166</v>
      </c>
      <c r="E31" s="63">
        <v>15067166</v>
      </c>
      <c r="F31" s="63">
        <v>9238005</v>
      </c>
      <c r="G31" s="42">
        <v>7046169.0800000001</v>
      </c>
      <c r="H31" s="26"/>
      <c r="I31" s="27"/>
      <c r="J31" s="27">
        <f t="shared" si="0"/>
        <v>0.46765059069502518</v>
      </c>
      <c r="K31" s="27">
        <f t="shared" si="1"/>
        <v>0</v>
      </c>
      <c r="L31" s="28">
        <f t="shared" si="2"/>
        <v>8020996.9199999999</v>
      </c>
    </row>
    <row r="32" spans="2:12" ht="20.100000000000001" customHeight="1" x14ac:dyDescent="0.25">
      <c r="B32" s="25" t="s">
        <v>47</v>
      </c>
      <c r="C32" s="42">
        <v>120000</v>
      </c>
      <c r="D32" s="42">
        <v>5208155</v>
      </c>
      <c r="E32" s="63">
        <v>5208155</v>
      </c>
      <c r="F32" s="63">
        <v>5108844.18</v>
      </c>
      <c r="G32" s="42">
        <v>2199661.6800000002</v>
      </c>
      <c r="H32" s="26"/>
      <c r="I32" s="27"/>
      <c r="J32" s="27">
        <f t="shared" si="0"/>
        <v>0.42234950380701036</v>
      </c>
      <c r="K32" s="27">
        <f t="shared" si="1"/>
        <v>0</v>
      </c>
      <c r="L32" s="28">
        <f t="shared" si="2"/>
        <v>3008493.32</v>
      </c>
    </row>
    <row r="33" spans="2:12" ht="20.100000000000001" customHeight="1" x14ac:dyDescent="0.25">
      <c r="B33" s="25" t="s">
        <v>48</v>
      </c>
      <c r="C33" s="42">
        <v>301000</v>
      </c>
      <c r="D33" s="42">
        <v>16470458</v>
      </c>
      <c r="E33" s="63">
        <v>16470458</v>
      </c>
      <c r="F33" s="63">
        <v>12374677.370000001</v>
      </c>
      <c r="G33" s="42">
        <v>15135102.460000003</v>
      </c>
      <c r="H33" s="26"/>
      <c r="I33" s="27"/>
      <c r="J33" s="27">
        <f t="shared" si="0"/>
        <v>0.91892420113636197</v>
      </c>
      <c r="K33" s="27">
        <f t="shared" si="1"/>
        <v>0</v>
      </c>
      <c r="L33" s="28">
        <f t="shared" si="2"/>
        <v>1335355.5399999972</v>
      </c>
    </row>
    <row r="34" spans="2:12" ht="20.100000000000001" customHeight="1" x14ac:dyDescent="0.25">
      <c r="B34" s="25" t="s">
        <v>49</v>
      </c>
      <c r="C34" s="42">
        <v>0</v>
      </c>
      <c r="D34" s="42">
        <v>5616627</v>
      </c>
      <c r="E34" s="63">
        <v>5616627</v>
      </c>
      <c r="F34" s="63">
        <v>4657270</v>
      </c>
      <c r="G34" s="42">
        <v>2957663.8100000005</v>
      </c>
      <c r="H34" s="26"/>
      <c r="I34" s="27"/>
      <c r="J34" s="27">
        <f t="shared" si="0"/>
        <v>0.52659074743613921</v>
      </c>
      <c r="K34" s="27">
        <f t="shared" si="1"/>
        <v>0</v>
      </c>
      <c r="L34" s="28">
        <f t="shared" si="2"/>
        <v>2658963.1899999995</v>
      </c>
    </row>
    <row r="35" spans="2:12" ht="20.100000000000001" customHeight="1" x14ac:dyDescent="0.25">
      <c r="B35" s="25" t="s">
        <v>50</v>
      </c>
      <c r="C35" s="42">
        <v>650000000</v>
      </c>
      <c r="D35" s="42">
        <v>1095616367</v>
      </c>
      <c r="E35" s="63">
        <v>1095616367</v>
      </c>
      <c r="F35" s="63">
        <v>961717747.89999998</v>
      </c>
      <c r="G35" s="42">
        <v>728928390.52000022</v>
      </c>
      <c r="H35" s="26"/>
      <c r="I35" s="27"/>
      <c r="J35" s="27">
        <f t="shared" si="0"/>
        <v>0.66531352805174027</v>
      </c>
      <c r="K35" s="27">
        <f t="shared" si="1"/>
        <v>0</v>
      </c>
      <c r="L35" s="28">
        <f t="shared" si="2"/>
        <v>366687976.47999978</v>
      </c>
    </row>
    <row r="36" spans="2:12" ht="20.100000000000001" customHeight="1" x14ac:dyDescent="0.25">
      <c r="B36" s="25" t="s">
        <v>51</v>
      </c>
      <c r="C36" s="42">
        <v>414965705</v>
      </c>
      <c r="D36" s="42">
        <v>714346698</v>
      </c>
      <c r="E36" s="63">
        <v>483147389</v>
      </c>
      <c r="F36" s="63">
        <v>276263851.77000016</v>
      </c>
      <c r="G36" s="42">
        <v>200859932.3600001</v>
      </c>
      <c r="H36" s="26"/>
      <c r="I36" s="27"/>
      <c r="J36" s="27">
        <f t="shared" si="0"/>
        <v>0.41573221119073483</v>
      </c>
      <c r="K36" s="27">
        <f t="shared" si="1"/>
        <v>0</v>
      </c>
      <c r="L36" s="28">
        <f t="shared" si="2"/>
        <v>513486765.63999987</v>
      </c>
    </row>
    <row r="37" spans="2:12" ht="20.100000000000001" customHeight="1" x14ac:dyDescent="0.25">
      <c r="B37" s="25" t="s">
        <v>52</v>
      </c>
      <c r="C37" s="42">
        <v>0</v>
      </c>
      <c r="D37" s="42">
        <v>20052347</v>
      </c>
      <c r="E37" s="63">
        <v>20052347</v>
      </c>
      <c r="F37" s="63">
        <v>20033653</v>
      </c>
      <c r="G37" s="42">
        <v>12264837.659999998</v>
      </c>
      <c r="H37" s="26"/>
      <c r="I37" s="27"/>
      <c r="J37" s="27">
        <f t="shared" si="0"/>
        <v>0.6116410044170888</v>
      </c>
      <c r="K37" s="27">
        <f t="shared" si="1"/>
        <v>0</v>
      </c>
      <c r="L37" s="28">
        <f t="shared" si="2"/>
        <v>7787509.3400000017</v>
      </c>
    </row>
    <row r="38" spans="2:12" ht="20.100000000000001" customHeight="1" x14ac:dyDescent="0.25">
      <c r="B38" s="25" t="s">
        <v>53</v>
      </c>
      <c r="C38" s="42">
        <v>245110</v>
      </c>
      <c r="D38" s="42">
        <v>9300637</v>
      </c>
      <c r="E38" s="63">
        <v>9300637</v>
      </c>
      <c r="F38" s="63">
        <v>6508102.9200000009</v>
      </c>
      <c r="G38" s="42">
        <v>4497186.2</v>
      </c>
      <c r="H38" s="26"/>
      <c r="I38" s="27"/>
      <c r="J38" s="13">
        <f t="shared" si="0"/>
        <v>0.48353528903450377</v>
      </c>
      <c r="K38" s="13">
        <f t="shared" si="1"/>
        <v>0</v>
      </c>
      <c r="L38" s="15">
        <f t="shared" si="2"/>
        <v>4803450.8</v>
      </c>
    </row>
    <row r="39" spans="2:12" ht="20.100000000000001" customHeight="1" x14ac:dyDescent="0.25">
      <c r="B39" s="25" t="s">
        <v>54</v>
      </c>
      <c r="C39" s="42">
        <v>0</v>
      </c>
      <c r="D39" s="42">
        <v>63667361</v>
      </c>
      <c r="E39" s="63">
        <v>63667361</v>
      </c>
      <c r="F39" s="63">
        <v>61696329.990000002</v>
      </c>
      <c r="G39" s="42">
        <v>42943357.079999991</v>
      </c>
      <c r="H39" s="26"/>
      <c r="I39" s="27"/>
      <c r="J39" s="13">
        <f t="shared" si="0"/>
        <v>0.67449563489838993</v>
      </c>
      <c r="K39" s="13">
        <f t="shared" si="1"/>
        <v>0</v>
      </c>
      <c r="L39" s="15">
        <f t="shared" si="2"/>
        <v>20724003.920000009</v>
      </c>
    </row>
    <row r="40" spans="2:12" ht="20.100000000000001" customHeight="1" x14ac:dyDescent="0.25">
      <c r="B40" s="25" t="s">
        <v>55</v>
      </c>
      <c r="C40" s="42">
        <v>720035</v>
      </c>
      <c r="D40" s="42">
        <v>52189163</v>
      </c>
      <c r="E40" s="63">
        <v>50878947</v>
      </c>
      <c r="F40" s="63">
        <v>50466483.979999997</v>
      </c>
      <c r="G40" s="42">
        <v>42637060.540000007</v>
      </c>
      <c r="H40" s="26"/>
      <c r="I40" s="27"/>
      <c r="J40" s="13">
        <f t="shared" ref="J40:J41" si="9">IF(ISERROR(+G40/E40)=TRUE,0,++G40/E40)</f>
        <v>0.83800988530678522</v>
      </c>
      <c r="K40" s="13">
        <f t="shared" ref="K40:K41" si="10">IF(ISERROR(+H40/E40)=TRUE,0,++H40/E40)</f>
        <v>0</v>
      </c>
      <c r="L40" s="15">
        <f t="shared" ref="L40:L41" si="11">+D40-G40</f>
        <v>9552102.4599999934</v>
      </c>
    </row>
    <row r="41" spans="2:12" ht="20.100000000000001" customHeight="1" x14ac:dyDescent="0.25">
      <c r="B41" s="25" t="s">
        <v>56</v>
      </c>
      <c r="C41" s="42">
        <v>4453834</v>
      </c>
      <c r="D41" s="42">
        <v>62088308</v>
      </c>
      <c r="E41" s="63">
        <v>61489780</v>
      </c>
      <c r="F41" s="63">
        <v>57519632.409999996</v>
      </c>
      <c r="G41" s="42">
        <v>54118720.710000008</v>
      </c>
      <c r="H41" s="26"/>
      <c r="I41" s="27"/>
      <c r="J41" s="13">
        <f t="shared" si="9"/>
        <v>0.88012545678322496</v>
      </c>
      <c r="K41" s="13">
        <f t="shared" si="10"/>
        <v>0</v>
      </c>
      <c r="L41" s="15">
        <f t="shared" si="11"/>
        <v>7969587.2899999917</v>
      </c>
    </row>
    <row r="42" spans="2:12" ht="20.100000000000001" customHeight="1" x14ac:dyDescent="0.25">
      <c r="B42" s="25" t="s">
        <v>57</v>
      </c>
      <c r="C42" s="42">
        <v>4797830</v>
      </c>
      <c r="D42" s="42">
        <v>45639024</v>
      </c>
      <c r="E42" s="63">
        <v>45580652</v>
      </c>
      <c r="F42" s="63">
        <v>44818645.219999999</v>
      </c>
      <c r="G42" s="42">
        <v>25586097.510000002</v>
      </c>
      <c r="H42" s="26"/>
      <c r="I42" s="27"/>
      <c r="J42" s="13">
        <f t="shared" si="0"/>
        <v>0.56133680382632534</v>
      </c>
      <c r="K42" s="13">
        <f t="shared" si="1"/>
        <v>0</v>
      </c>
      <c r="L42" s="15">
        <f t="shared" si="2"/>
        <v>20052926.489999998</v>
      </c>
    </row>
    <row r="43" spans="2:12" ht="20.100000000000001" customHeight="1" x14ac:dyDescent="0.25">
      <c r="B43" s="7" t="s">
        <v>58</v>
      </c>
      <c r="C43" s="43">
        <v>0</v>
      </c>
      <c r="D43" s="42">
        <v>18163163</v>
      </c>
      <c r="E43" s="63">
        <v>18163163</v>
      </c>
      <c r="F43" s="64">
        <v>17318367.920000002</v>
      </c>
      <c r="G43" s="43">
        <v>10325619.24</v>
      </c>
      <c r="H43" s="9"/>
      <c r="I43" s="13"/>
      <c r="J43" s="13">
        <f t="shared" si="0"/>
        <v>0.56849235124961439</v>
      </c>
      <c r="K43" s="13">
        <f t="shared" si="1"/>
        <v>0</v>
      </c>
      <c r="L43" s="15">
        <f t="shared" si="2"/>
        <v>7837543.7599999998</v>
      </c>
    </row>
    <row r="44" spans="2:12" ht="20.100000000000001" customHeight="1" x14ac:dyDescent="0.25">
      <c r="B44" s="7" t="s">
        <v>59</v>
      </c>
      <c r="C44" s="43">
        <v>0</v>
      </c>
      <c r="D44" s="43">
        <v>61414867</v>
      </c>
      <c r="E44" s="64">
        <v>61414867</v>
      </c>
      <c r="F44" s="64">
        <v>59917989.359999999</v>
      </c>
      <c r="G44" s="43">
        <v>38227479.350000001</v>
      </c>
      <c r="H44" s="9"/>
      <c r="I44" s="13">
        <f>IF(ISERROR(+#REF!/E44)=TRUE,0,++#REF!/E44)</f>
        <v>0</v>
      </c>
      <c r="J44" s="13">
        <f t="shared" si="0"/>
        <v>0.62244666832869644</v>
      </c>
      <c r="K44" s="13">
        <f t="shared" si="1"/>
        <v>0</v>
      </c>
      <c r="L44" s="15">
        <f t="shared" si="2"/>
        <v>23187387.649999999</v>
      </c>
    </row>
    <row r="45" spans="2:12" ht="23.25" customHeight="1" x14ac:dyDescent="0.25">
      <c r="B45" s="52" t="s">
        <v>4</v>
      </c>
      <c r="C45" s="65">
        <f t="shared" ref="C45:H45" si="12">SUM(C13:C44)</f>
        <v>1412218358</v>
      </c>
      <c r="D45" s="65">
        <f t="shared" si="12"/>
        <v>2818264684</v>
      </c>
      <c r="E45" s="65">
        <f t="shared" si="12"/>
        <v>2506354123</v>
      </c>
      <c r="F45" s="65">
        <f t="shared" si="12"/>
        <v>2098468523.5900004</v>
      </c>
      <c r="G45" s="65">
        <f t="shared" si="12"/>
        <v>1593307305.2900002</v>
      </c>
      <c r="H45" s="53">
        <f t="shared" si="12"/>
        <v>0</v>
      </c>
      <c r="I45" s="54">
        <f>IF(ISERROR(+#REF!/E45)=TRUE,0,++#REF!/E45)</f>
        <v>0</v>
      </c>
      <c r="J45" s="54">
        <f>IF(ISERROR(+G45/E45)=TRUE,0,++G45/E45)</f>
        <v>0.63570717747693162</v>
      </c>
      <c r="K45" s="54">
        <f>IF(ISERROR(+H45/E45)=TRUE,0,++H45/E45)</f>
        <v>0</v>
      </c>
      <c r="L45" s="55">
        <f>SUM(L13:L44)</f>
        <v>1224957378.7099998</v>
      </c>
    </row>
    <row r="46" spans="2:12" x14ac:dyDescent="0.2">
      <c r="B46" s="11" t="s">
        <v>61</v>
      </c>
    </row>
    <row r="47" spans="2:12" s="20" customFormat="1" x14ac:dyDescent="0.25">
      <c r="K47" s="24"/>
    </row>
    <row r="48" spans="2:12" s="20" customFormat="1" x14ac:dyDescent="0.25">
      <c r="K48" s="24"/>
    </row>
    <row r="49" spans="2:11" s="22" customFormat="1" x14ac:dyDescent="0.25">
      <c r="K49" s="23"/>
    </row>
    <row r="50" spans="2:11" s="22" customFormat="1" x14ac:dyDescent="0.25">
      <c r="B50" s="22">
        <v>1000000</v>
      </c>
      <c r="K50" s="23"/>
    </row>
    <row r="51" spans="2:11" s="22" customFormat="1" ht="45" x14ac:dyDescent="0.25">
      <c r="B51" s="30" t="s">
        <v>23</v>
      </c>
      <c r="C51" s="30" t="s">
        <v>3</v>
      </c>
      <c r="D51" s="30" t="s">
        <v>2</v>
      </c>
      <c r="E51" s="31" t="s">
        <v>18</v>
      </c>
      <c r="F51" s="31" t="s">
        <v>25</v>
      </c>
      <c r="G51" s="31" t="str">
        <f>MID(G11,1,25)</f>
        <v>DEVENGADO
A OCTUBRE
(4)</v>
      </c>
      <c r="K51" s="23"/>
    </row>
    <row r="52" spans="2:11" s="22" customFormat="1" x14ac:dyDescent="0.25">
      <c r="B52" s="22" t="s">
        <v>24</v>
      </c>
      <c r="C52" s="39">
        <f>+C45/$B$50</f>
        <v>1412.2183580000001</v>
      </c>
      <c r="D52" s="39">
        <f t="shared" ref="D52:G52" si="13">+D45/$B$50</f>
        <v>2818.2646840000002</v>
      </c>
      <c r="E52" s="39">
        <f t="shared" si="13"/>
        <v>2506.3541230000001</v>
      </c>
      <c r="F52" s="39">
        <f t="shared" si="13"/>
        <v>2098.4685235900006</v>
      </c>
      <c r="G52" s="39">
        <f t="shared" si="13"/>
        <v>1593.3073052900002</v>
      </c>
      <c r="K52" s="23"/>
    </row>
    <row r="53" spans="2:11" s="22" customFormat="1" x14ac:dyDescent="0.25">
      <c r="C53" s="39"/>
      <c r="D53" s="39"/>
      <c r="E53" s="39"/>
      <c r="F53" s="39"/>
      <c r="G53" s="39"/>
      <c r="K53" s="23"/>
    </row>
    <row r="54" spans="2:11" s="22" customFormat="1" x14ac:dyDescent="0.25">
      <c r="C54" s="39"/>
      <c r="D54" s="39"/>
      <c r="E54" s="39"/>
      <c r="F54" s="39"/>
      <c r="G54" s="39"/>
      <c r="K54" s="23"/>
    </row>
    <row r="55" spans="2:11" s="22" customFormat="1" x14ac:dyDescent="0.25">
      <c r="C55" s="39"/>
      <c r="D55" s="39"/>
      <c r="E55" s="39"/>
      <c r="F55" s="39"/>
      <c r="G55" s="39"/>
      <c r="K55" s="23"/>
    </row>
    <row r="56" spans="2:11" s="22" customFormat="1" x14ac:dyDescent="0.25">
      <c r="K56" s="23"/>
    </row>
    <row r="57" spans="2:11" s="22" customFormat="1" x14ac:dyDescent="0.25">
      <c r="K57" s="23"/>
    </row>
    <row r="58" spans="2:11" s="22" customFormat="1" x14ac:dyDescent="0.25">
      <c r="K58" s="23"/>
    </row>
    <row r="59" spans="2:11" s="22" customFormat="1" x14ac:dyDescent="0.25">
      <c r="K59" s="23"/>
    </row>
  </sheetData>
  <mergeCells count="10">
    <mergeCell ref="B6:L6"/>
    <mergeCell ref="I10:K10"/>
    <mergeCell ref="I11:K11"/>
    <mergeCell ref="L11:L12"/>
    <mergeCell ref="H11:H12"/>
    <mergeCell ref="B11:B12"/>
    <mergeCell ref="C11:D11"/>
    <mergeCell ref="F11:F12"/>
    <mergeCell ref="G11:G12"/>
    <mergeCell ref="E11:E12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5" orientation="portrait" r:id="rId1"/>
  <headerFooter>
    <oddFooter>&amp;CPágina &amp;P de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M60"/>
  <sheetViews>
    <sheetView showGridLines="0" zoomScale="130" zoomScaleNormal="130" workbookViewId="0"/>
  </sheetViews>
  <sheetFormatPr baseColWidth="10" defaultRowHeight="15" x14ac:dyDescent="0.25"/>
  <cols>
    <col min="1" max="1" width="5.85546875" style="1" customWidth="1"/>
    <col min="2" max="2" width="76.85546875" style="1" customWidth="1"/>
    <col min="3" max="5" width="14.7109375" style="1" customWidth="1"/>
    <col min="6" max="6" width="20.7109375" style="1" customWidth="1"/>
    <col min="7" max="7" width="17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6384" width="11.42578125" style="1"/>
  </cols>
  <sheetData>
    <row r="1" spans="1:13" s="48" customFormat="1" x14ac:dyDescent="0.25">
      <c r="A1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</row>
    <row r="2" spans="1:13" s="48" customFormat="1" x14ac:dyDescent="0.25">
      <c r="A2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</row>
    <row r="3" spans="1:13" s="48" customFormat="1" x14ac:dyDescent="0.25">
      <c r="A3"/>
      <c r="B3" s="47"/>
      <c r="C3" s="49"/>
      <c r="D3" s="47"/>
      <c r="E3" s="47"/>
      <c r="F3" s="47"/>
      <c r="G3" s="47"/>
      <c r="H3" s="47"/>
      <c r="I3" s="47"/>
      <c r="J3" s="47"/>
      <c r="K3" s="47"/>
      <c r="L3" s="47"/>
      <c r="M3" s="47"/>
    </row>
    <row r="4" spans="1:13" s="48" customFormat="1" x14ac:dyDescent="0.25">
      <c r="A4"/>
      <c r="B4" s="47"/>
      <c r="C4" s="49"/>
      <c r="D4" s="47"/>
      <c r="E4" s="47"/>
      <c r="F4" s="47"/>
      <c r="G4" s="47"/>
      <c r="H4" s="47"/>
      <c r="I4" s="47"/>
      <c r="J4" s="47"/>
      <c r="K4" s="47"/>
      <c r="L4" s="47"/>
      <c r="M4" s="47"/>
    </row>
    <row r="5" spans="1:13" ht="5.0999999999999996" customHeight="1" x14ac:dyDescent="0.25"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</row>
    <row r="6" spans="1:13" ht="43.5" customHeight="1" x14ac:dyDescent="0.25">
      <c r="B6" s="78" t="s">
        <v>60</v>
      </c>
      <c r="C6" s="78"/>
      <c r="D6" s="78"/>
      <c r="E6" s="78"/>
      <c r="F6" s="78"/>
      <c r="G6" s="78"/>
      <c r="H6" s="78"/>
      <c r="I6" s="78"/>
      <c r="J6" s="78"/>
      <c r="K6" s="78"/>
      <c r="L6" s="78"/>
    </row>
    <row r="8" spans="1:13" ht="15.75" x14ac:dyDescent="0.25">
      <c r="B8" s="2" t="s">
        <v>7</v>
      </c>
    </row>
    <row r="9" spans="1:13" x14ac:dyDescent="0.2">
      <c r="B9" s="3" t="s">
        <v>1</v>
      </c>
    </row>
    <row r="10" spans="1:13" x14ac:dyDescent="0.25">
      <c r="B10" s="4"/>
      <c r="I10" s="87"/>
      <c r="J10" s="87"/>
      <c r="K10" s="87"/>
      <c r="L10" s="21" t="s">
        <v>21</v>
      </c>
    </row>
    <row r="11" spans="1:13" s="5" customFormat="1" ht="15" customHeight="1" x14ac:dyDescent="0.25">
      <c r="B11" s="85" t="s">
        <v>20</v>
      </c>
      <c r="C11" s="84" t="s">
        <v>0</v>
      </c>
      <c r="D11" s="84"/>
      <c r="E11" s="82" t="s">
        <v>8</v>
      </c>
      <c r="F11" s="82" t="s">
        <v>22</v>
      </c>
      <c r="G11" s="82" t="s">
        <v>26</v>
      </c>
      <c r="H11" s="82" t="s">
        <v>15</v>
      </c>
      <c r="I11" s="88" t="s">
        <v>17</v>
      </c>
      <c r="J11" s="88"/>
      <c r="K11" s="88"/>
      <c r="L11" s="80" t="s">
        <v>16</v>
      </c>
    </row>
    <row r="12" spans="1:13" s="5" customFormat="1" ht="50.1" customHeight="1" x14ac:dyDescent="0.25">
      <c r="B12" s="86"/>
      <c r="C12" s="50" t="s">
        <v>3</v>
      </c>
      <c r="D12" s="50" t="s">
        <v>2</v>
      </c>
      <c r="E12" s="83"/>
      <c r="F12" s="83"/>
      <c r="G12" s="83"/>
      <c r="H12" s="83"/>
      <c r="I12" s="50" t="s">
        <v>9</v>
      </c>
      <c r="J12" s="50" t="s">
        <v>10</v>
      </c>
      <c r="K12" s="51" t="s">
        <v>11</v>
      </c>
      <c r="L12" s="81"/>
    </row>
    <row r="13" spans="1:13" ht="20.100000000000001" customHeight="1" x14ac:dyDescent="0.25">
      <c r="B13" s="17" t="s">
        <v>27</v>
      </c>
      <c r="C13" s="44">
        <v>4789204</v>
      </c>
      <c r="D13" s="44">
        <v>9016404</v>
      </c>
      <c r="E13" s="60">
        <v>2516371</v>
      </c>
      <c r="F13" s="60">
        <v>184999.01</v>
      </c>
      <c r="G13" s="41">
        <v>56281.51</v>
      </c>
      <c r="H13" s="8"/>
      <c r="I13" s="12">
        <f>IF(ISERROR(+#REF!/E13)=TRUE,0,++#REF!/E13)</f>
        <v>0</v>
      </c>
      <c r="J13" s="12">
        <f>IF(ISERROR(+G13/E13)=TRUE,0,++G13/E13)</f>
        <v>2.2366141558617551E-2</v>
      </c>
      <c r="K13" s="12">
        <f>IF(ISERROR(+H13/E13)=TRUE,0,++H13/E13)</f>
        <v>0</v>
      </c>
      <c r="L13" s="14">
        <f>+D13-G13</f>
        <v>8960122.4900000002</v>
      </c>
    </row>
    <row r="14" spans="1:13" ht="20.100000000000001" customHeight="1" x14ac:dyDescent="0.25">
      <c r="B14" s="29" t="s">
        <v>28</v>
      </c>
      <c r="C14" s="45">
        <v>1829510</v>
      </c>
      <c r="D14" s="45">
        <v>8403099</v>
      </c>
      <c r="E14" s="61">
        <v>4373383</v>
      </c>
      <c r="F14" s="61">
        <v>3178480.44</v>
      </c>
      <c r="G14" s="42">
        <v>2780101.7199999997</v>
      </c>
      <c r="H14" s="26"/>
      <c r="I14" s="27"/>
      <c r="J14" s="27">
        <f t="shared" ref="J14:J45" si="0">IF(ISERROR(+G14/E14)=TRUE,0,++G14/E14)</f>
        <v>0.63568677154504871</v>
      </c>
      <c r="K14" s="27">
        <f t="shared" ref="K14:K45" si="1">IF(ISERROR(+H14/E14)=TRUE,0,++H14/E14)</f>
        <v>0</v>
      </c>
      <c r="L14" s="28">
        <f t="shared" ref="L14:L45" si="2">+D14-G14</f>
        <v>5622997.2800000003</v>
      </c>
    </row>
    <row r="15" spans="1:13" ht="20.100000000000001" customHeight="1" x14ac:dyDescent="0.25">
      <c r="B15" s="29" t="s">
        <v>29</v>
      </c>
      <c r="C15" s="45">
        <v>629515</v>
      </c>
      <c r="D15" s="45">
        <v>10927206</v>
      </c>
      <c r="E15" s="61">
        <v>10287383</v>
      </c>
      <c r="F15" s="61">
        <v>6110105.0700000003</v>
      </c>
      <c r="G15" s="42">
        <v>5265268.1499999994</v>
      </c>
      <c r="H15" s="26"/>
      <c r="I15" s="27"/>
      <c r="J15" s="27">
        <f t="shared" si="0"/>
        <v>0.51181803477133103</v>
      </c>
      <c r="K15" s="27">
        <f t="shared" si="1"/>
        <v>0</v>
      </c>
      <c r="L15" s="28">
        <f t="shared" si="2"/>
        <v>5661937.8500000006</v>
      </c>
    </row>
    <row r="16" spans="1:13" ht="20.100000000000001" customHeight="1" x14ac:dyDescent="0.25">
      <c r="B16" s="29" t="s">
        <v>30</v>
      </c>
      <c r="C16" s="45">
        <v>49198</v>
      </c>
      <c r="D16" s="45">
        <v>11048549</v>
      </c>
      <c r="E16" s="61">
        <v>10705553</v>
      </c>
      <c r="F16" s="61">
        <v>8955684.589999998</v>
      </c>
      <c r="G16" s="42">
        <v>5930898.3099999996</v>
      </c>
      <c r="H16" s="26"/>
      <c r="I16" s="27"/>
      <c r="J16" s="27">
        <f t="shared" si="0"/>
        <v>0.55400205015098236</v>
      </c>
      <c r="K16" s="27">
        <f t="shared" si="1"/>
        <v>0</v>
      </c>
      <c r="L16" s="28">
        <f t="shared" si="2"/>
        <v>5117650.6900000004</v>
      </c>
    </row>
    <row r="17" spans="2:12" ht="20.100000000000001" customHeight="1" x14ac:dyDescent="0.25">
      <c r="B17" s="29" t="s">
        <v>31</v>
      </c>
      <c r="C17" s="45">
        <v>0</v>
      </c>
      <c r="D17" s="45">
        <v>2116978</v>
      </c>
      <c r="E17" s="61">
        <v>2116978</v>
      </c>
      <c r="F17" s="61">
        <v>1861761.59</v>
      </c>
      <c r="G17" s="42">
        <v>1517359.7699999998</v>
      </c>
      <c r="H17" s="26"/>
      <c r="I17" s="27"/>
      <c r="J17" s="27">
        <f t="shared" si="0"/>
        <v>0.71675745803688073</v>
      </c>
      <c r="K17" s="27">
        <f t="shared" si="1"/>
        <v>0</v>
      </c>
      <c r="L17" s="28">
        <f t="shared" si="2"/>
        <v>599618.23000000021</v>
      </c>
    </row>
    <row r="18" spans="2:12" ht="20.100000000000001" customHeight="1" x14ac:dyDescent="0.25">
      <c r="B18" s="29" t="s">
        <v>32</v>
      </c>
      <c r="C18" s="45">
        <v>2937357</v>
      </c>
      <c r="D18" s="45">
        <v>30758743</v>
      </c>
      <c r="E18" s="61">
        <v>24587855</v>
      </c>
      <c r="F18" s="61">
        <v>21692966.529999994</v>
      </c>
      <c r="G18" s="42">
        <v>16506611.93</v>
      </c>
      <c r="H18" s="26"/>
      <c r="I18" s="27"/>
      <c r="J18" s="27">
        <f t="shared" si="0"/>
        <v>0.67133192098294059</v>
      </c>
      <c r="K18" s="27">
        <f t="shared" si="1"/>
        <v>0</v>
      </c>
      <c r="L18" s="28">
        <f t="shared" si="2"/>
        <v>14252131.07</v>
      </c>
    </row>
    <row r="19" spans="2:12" ht="20.100000000000001" customHeight="1" x14ac:dyDescent="0.25">
      <c r="B19" s="29" t="s">
        <v>33</v>
      </c>
      <c r="C19" s="45">
        <v>1087586</v>
      </c>
      <c r="D19" s="45">
        <v>28580514</v>
      </c>
      <c r="E19" s="61">
        <v>27367156</v>
      </c>
      <c r="F19" s="61">
        <v>23282916.310000014</v>
      </c>
      <c r="G19" s="42">
        <v>18844067.75999999</v>
      </c>
      <c r="H19" s="26"/>
      <c r="I19" s="27"/>
      <c r="J19" s="27">
        <f t="shared" si="0"/>
        <v>0.68856507267324341</v>
      </c>
      <c r="K19" s="27">
        <f t="shared" si="1"/>
        <v>0</v>
      </c>
      <c r="L19" s="28">
        <f t="shared" si="2"/>
        <v>9736446.2400000095</v>
      </c>
    </row>
    <row r="20" spans="2:12" ht="20.100000000000001" customHeight="1" x14ac:dyDescent="0.25">
      <c r="B20" s="29" t="s">
        <v>34</v>
      </c>
      <c r="C20" s="45">
        <v>318520</v>
      </c>
      <c r="D20" s="45">
        <v>37211835</v>
      </c>
      <c r="E20" s="61">
        <v>37211235</v>
      </c>
      <c r="F20" s="61">
        <v>31189245.73</v>
      </c>
      <c r="G20" s="42">
        <v>24553883.089999985</v>
      </c>
      <c r="H20" s="26"/>
      <c r="I20" s="27"/>
      <c r="J20" s="27">
        <f t="shared" si="0"/>
        <v>0.65985133495300508</v>
      </c>
      <c r="K20" s="27">
        <f t="shared" si="1"/>
        <v>0</v>
      </c>
      <c r="L20" s="28">
        <f t="shared" si="2"/>
        <v>12657951.910000015</v>
      </c>
    </row>
    <row r="21" spans="2:12" ht="20.100000000000001" customHeight="1" x14ac:dyDescent="0.25">
      <c r="B21" s="29" t="s">
        <v>35</v>
      </c>
      <c r="C21" s="45">
        <v>0</v>
      </c>
      <c r="D21" s="45">
        <v>7172353</v>
      </c>
      <c r="E21" s="61">
        <v>7158750</v>
      </c>
      <c r="F21" s="61">
        <v>5763605.6400000006</v>
      </c>
      <c r="G21" s="42">
        <v>4729652.7799999993</v>
      </c>
      <c r="H21" s="26"/>
      <c r="I21" s="27"/>
      <c r="J21" s="27">
        <f t="shared" si="0"/>
        <v>0.66068137314475284</v>
      </c>
      <c r="K21" s="27">
        <f t="shared" si="1"/>
        <v>0</v>
      </c>
      <c r="L21" s="28">
        <f t="shared" si="2"/>
        <v>2442700.2200000007</v>
      </c>
    </row>
    <row r="22" spans="2:12" ht="20.100000000000001" customHeight="1" x14ac:dyDescent="0.25">
      <c r="B22" s="29" t="s">
        <v>36</v>
      </c>
      <c r="C22" s="45">
        <v>177676</v>
      </c>
      <c r="D22" s="45">
        <v>7875252</v>
      </c>
      <c r="E22" s="61">
        <v>7671472</v>
      </c>
      <c r="F22" s="61">
        <v>6480186.0099999998</v>
      </c>
      <c r="G22" s="42">
        <v>4806304.38</v>
      </c>
      <c r="H22" s="26"/>
      <c r="I22" s="27"/>
      <c r="J22" s="27">
        <f t="shared" si="0"/>
        <v>0.62651657726183452</v>
      </c>
      <c r="K22" s="27">
        <f t="shared" si="1"/>
        <v>0</v>
      </c>
      <c r="L22" s="28">
        <f t="shared" si="2"/>
        <v>3068947.62</v>
      </c>
    </row>
    <row r="23" spans="2:12" ht="20.100000000000001" customHeight="1" x14ac:dyDescent="0.25">
      <c r="B23" s="29" t="s">
        <v>37</v>
      </c>
      <c r="C23" s="45">
        <v>435388</v>
      </c>
      <c r="D23" s="45">
        <v>40024353</v>
      </c>
      <c r="E23" s="61">
        <v>39414597</v>
      </c>
      <c r="F23" s="61">
        <v>34650468.699999996</v>
      </c>
      <c r="G23" s="42">
        <v>31200391.900000006</v>
      </c>
      <c r="H23" s="26"/>
      <c r="I23" s="27"/>
      <c r="J23" s="27">
        <f t="shared" si="0"/>
        <v>0.79159484746222331</v>
      </c>
      <c r="K23" s="27">
        <f t="shared" si="1"/>
        <v>0</v>
      </c>
      <c r="L23" s="28">
        <f t="shared" si="2"/>
        <v>8823961.099999994</v>
      </c>
    </row>
    <row r="24" spans="2:12" ht="20.100000000000001" customHeight="1" x14ac:dyDescent="0.25">
      <c r="B24" s="29" t="s">
        <v>38</v>
      </c>
      <c r="C24" s="45">
        <v>2038976</v>
      </c>
      <c r="D24" s="45">
        <v>34123373</v>
      </c>
      <c r="E24" s="61">
        <v>33060396</v>
      </c>
      <c r="F24" s="61">
        <v>29403432.270000014</v>
      </c>
      <c r="G24" s="42">
        <v>25039765.399999991</v>
      </c>
      <c r="H24" s="26"/>
      <c r="I24" s="27"/>
      <c r="J24" s="27">
        <f t="shared" si="0"/>
        <v>0.75739459987109625</v>
      </c>
      <c r="K24" s="27">
        <f t="shared" si="1"/>
        <v>0</v>
      </c>
      <c r="L24" s="28">
        <f t="shared" si="2"/>
        <v>9083607.6000000089</v>
      </c>
    </row>
    <row r="25" spans="2:12" ht="20.100000000000001" customHeight="1" x14ac:dyDescent="0.25">
      <c r="B25" s="29" t="s">
        <v>39</v>
      </c>
      <c r="C25" s="45">
        <v>3616277</v>
      </c>
      <c r="D25" s="45">
        <v>35134983</v>
      </c>
      <c r="E25" s="61">
        <v>27670570</v>
      </c>
      <c r="F25" s="61">
        <v>24034708.159999993</v>
      </c>
      <c r="G25" s="42">
        <v>17937250.880000003</v>
      </c>
      <c r="H25" s="26"/>
      <c r="I25" s="27"/>
      <c r="J25" s="27">
        <f t="shared" si="0"/>
        <v>0.64824291223491248</v>
      </c>
      <c r="K25" s="27">
        <f t="shared" si="1"/>
        <v>0</v>
      </c>
      <c r="L25" s="28">
        <f t="shared" si="2"/>
        <v>17197732.119999997</v>
      </c>
    </row>
    <row r="26" spans="2:12" ht="20.100000000000001" customHeight="1" x14ac:dyDescent="0.25">
      <c r="B26" s="29" t="s">
        <v>40</v>
      </c>
      <c r="C26" s="45">
        <v>1901691</v>
      </c>
      <c r="D26" s="45">
        <v>37758691</v>
      </c>
      <c r="E26" s="61">
        <v>34998207</v>
      </c>
      <c r="F26" s="61">
        <v>30500745.679999992</v>
      </c>
      <c r="G26" s="42">
        <v>24329759.969999995</v>
      </c>
      <c r="H26" s="26"/>
      <c r="I26" s="27"/>
      <c r="J26" s="27">
        <f t="shared" si="0"/>
        <v>0.69517161179142672</v>
      </c>
      <c r="K26" s="27">
        <f t="shared" si="1"/>
        <v>0</v>
      </c>
      <c r="L26" s="28">
        <f t="shared" si="2"/>
        <v>13428931.030000005</v>
      </c>
    </row>
    <row r="27" spans="2:12" ht="20.100000000000001" customHeight="1" x14ac:dyDescent="0.25">
      <c r="B27" s="29" t="s">
        <v>41</v>
      </c>
      <c r="C27" s="45">
        <v>398642</v>
      </c>
      <c r="D27" s="45">
        <v>11028683</v>
      </c>
      <c r="E27" s="61">
        <v>10733438</v>
      </c>
      <c r="F27" s="61">
        <v>8820273.9399999976</v>
      </c>
      <c r="G27" s="42">
        <v>7302900.0500000026</v>
      </c>
      <c r="H27" s="26"/>
      <c r="I27" s="27"/>
      <c r="J27" s="27">
        <f t="shared" si="0"/>
        <v>0.68038777975891818</v>
      </c>
      <c r="K27" s="27">
        <f t="shared" si="1"/>
        <v>0</v>
      </c>
      <c r="L27" s="28">
        <f t="shared" si="2"/>
        <v>3725782.9499999974</v>
      </c>
    </row>
    <row r="28" spans="2:12" ht="20.100000000000001" customHeight="1" x14ac:dyDescent="0.25">
      <c r="B28" s="29" t="s">
        <v>42</v>
      </c>
      <c r="C28" s="45">
        <v>84979</v>
      </c>
      <c r="D28" s="45">
        <v>8251535</v>
      </c>
      <c r="E28" s="61">
        <v>8123308</v>
      </c>
      <c r="F28" s="61">
        <v>7129682.4400000004</v>
      </c>
      <c r="G28" s="42">
        <v>6020805.8900000006</v>
      </c>
      <c r="H28" s="26"/>
      <c r="I28" s="27"/>
      <c r="J28" s="27">
        <f t="shared" si="0"/>
        <v>0.74117661056308592</v>
      </c>
      <c r="K28" s="27">
        <f t="shared" si="1"/>
        <v>0</v>
      </c>
      <c r="L28" s="28">
        <f t="shared" si="2"/>
        <v>2230729.1099999994</v>
      </c>
    </row>
    <row r="29" spans="2:12" ht="20.100000000000001" customHeight="1" x14ac:dyDescent="0.25">
      <c r="B29" s="29" t="s">
        <v>43</v>
      </c>
      <c r="C29" s="45">
        <v>47794</v>
      </c>
      <c r="D29" s="45">
        <v>5051698</v>
      </c>
      <c r="E29" s="61">
        <v>5051055</v>
      </c>
      <c r="F29" s="61">
        <v>4320723.6400000006</v>
      </c>
      <c r="G29" s="42">
        <v>3507606.9699999997</v>
      </c>
      <c r="H29" s="26"/>
      <c r="I29" s="27"/>
      <c r="J29" s="27">
        <f t="shared" si="0"/>
        <v>0.69443056351593868</v>
      </c>
      <c r="K29" s="27">
        <f t="shared" si="1"/>
        <v>0</v>
      </c>
      <c r="L29" s="28">
        <f t="shared" si="2"/>
        <v>1544091.0300000003</v>
      </c>
    </row>
    <row r="30" spans="2:12" ht="20.100000000000001" customHeight="1" x14ac:dyDescent="0.25">
      <c r="B30" s="29" t="s">
        <v>44</v>
      </c>
      <c r="C30" s="45">
        <v>456053</v>
      </c>
      <c r="D30" s="45">
        <v>7322736</v>
      </c>
      <c r="E30" s="61">
        <v>5827283</v>
      </c>
      <c r="F30" s="61">
        <v>4845064.8400000017</v>
      </c>
      <c r="G30" s="42">
        <v>3613774.3399999985</v>
      </c>
      <c r="H30" s="26"/>
      <c r="I30" s="27"/>
      <c r="J30" s="27">
        <f t="shared" si="0"/>
        <v>0.62014738944375936</v>
      </c>
      <c r="K30" s="27">
        <f t="shared" si="1"/>
        <v>0</v>
      </c>
      <c r="L30" s="28">
        <f t="shared" si="2"/>
        <v>3708961.6600000015</v>
      </c>
    </row>
    <row r="31" spans="2:12" ht="20.100000000000001" customHeight="1" x14ac:dyDescent="0.25">
      <c r="B31" s="29" t="s">
        <v>45</v>
      </c>
      <c r="C31" s="45">
        <v>459584</v>
      </c>
      <c r="D31" s="45">
        <v>15971669</v>
      </c>
      <c r="E31" s="61">
        <v>14685062</v>
      </c>
      <c r="F31" s="61">
        <v>13270247.509999998</v>
      </c>
      <c r="G31" s="42">
        <v>11460175.339999996</v>
      </c>
      <c r="H31" s="26"/>
      <c r="I31" s="27"/>
      <c r="J31" s="27">
        <f t="shared" si="0"/>
        <v>0.78039679641801962</v>
      </c>
      <c r="K31" s="27">
        <f t="shared" si="1"/>
        <v>0</v>
      </c>
      <c r="L31" s="28">
        <f t="shared" si="2"/>
        <v>4511493.6600000039</v>
      </c>
    </row>
    <row r="32" spans="2:12" ht="20.100000000000001" customHeight="1" x14ac:dyDescent="0.25">
      <c r="B32" s="29" t="s">
        <v>46</v>
      </c>
      <c r="C32" s="45">
        <v>507213</v>
      </c>
      <c r="D32" s="45">
        <v>15799418</v>
      </c>
      <c r="E32" s="61">
        <v>14276161</v>
      </c>
      <c r="F32" s="61">
        <v>10498053.360000001</v>
      </c>
      <c r="G32" s="42">
        <v>8252021.3300000001</v>
      </c>
      <c r="H32" s="26"/>
      <c r="I32" s="27"/>
      <c r="J32" s="27">
        <f t="shared" si="0"/>
        <v>0.57802803778971112</v>
      </c>
      <c r="K32" s="27">
        <f t="shared" si="1"/>
        <v>0</v>
      </c>
      <c r="L32" s="28">
        <f t="shared" si="2"/>
        <v>7547396.6699999999</v>
      </c>
    </row>
    <row r="33" spans="2:12" ht="20.100000000000001" customHeight="1" x14ac:dyDescent="0.25">
      <c r="B33" s="29" t="s">
        <v>47</v>
      </c>
      <c r="C33" s="45">
        <v>23229</v>
      </c>
      <c r="D33" s="45">
        <v>4935862</v>
      </c>
      <c r="E33" s="61">
        <v>4935822</v>
      </c>
      <c r="F33" s="61">
        <v>3623086.9800000009</v>
      </c>
      <c r="G33" s="42">
        <v>2679927.1399999997</v>
      </c>
      <c r="H33" s="26"/>
      <c r="I33" s="27"/>
      <c r="J33" s="27">
        <f t="shared" si="0"/>
        <v>0.54295457575252914</v>
      </c>
      <c r="K33" s="27">
        <f t="shared" si="1"/>
        <v>0</v>
      </c>
      <c r="L33" s="28">
        <f t="shared" si="2"/>
        <v>2255934.8600000003</v>
      </c>
    </row>
    <row r="34" spans="2:12" ht="20.100000000000001" customHeight="1" x14ac:dyDescent="0.25">
      <c r="B34" s="29" t="s">
        <v>48</v>
      </c>
      <c r="C34" s="45">
        <v>859434</v>
      </c>
      <c r="D34" s="45">
        <v>13680443</v>
      </c>
      <c r="E34" s="61">
        <v>12002210</v>
      </c>
      <c r="F34" s="61">
        <v>9108424.3100000005</v>
      </c>
      <c r="G34" s="42">
        <v>7547841.4300000006</v>
      </c>
      <c r="H34" s="26"/>
      <c r="I34" s="27"/>
      <c r="J34" s="27">
        <f t="shared" si="0"/>
        <v>0.62887096876325277</v>
      </c>
      <c r="K34" s="27">
        <f t="shared" si="1"/>
        <v>0</v>
      </c>
      <c r="L34" s="28">
        <f t="shared" si="2"/>
        <v>6132601.5699999994</v>
      </c>
    </row>
    <row r="35" spans="2:12" ht="20.100000000000001" customHeight="1" x14ac:dyDescent="0.25">
      <c r="B35" s="29" t="s">
        <v>49</v>
      </c>
      <c r="C35" s="45">
        <v>190941</v>
      </c>
      <c r="D35" s="45">
        <v>6271527</v>
      </c>
      <c r="E35" s="61">
        <v>5306584</v>
      </c>
      <c r="F35" s="61">
        <v>4921067.9099999992</v>
      </c>
      <c r="G35" s="42">
        <v>3857178.8200000012</v>
      </c>
      <c r="H35" s="26"/>
      <c r="I35" s="27"/>
      <c r="J35" s="27">
        <f t="shared" si="0"/>
        <v>0.72686662832436111</v>
      </c>
      <c r="K35" s="27">
        <f t="shared" si="1"/>
        <v>0</v>
      </c>
      <c r="L35" s="28">
        <f t="shared" si="2"/>
        <v>2414348.1799999988</v>
      </c>
    </row>
    <row r="36" spans="2:12" ht="20.100000000000001" customHeight="1" x14ac:dyDescent="0.25">
      <c r="B36" s="29" t="s">
        <v>50</v>
      </c>
      <c r="C36" s="45">
        <v>21634</v>
      </c>
      <c r="D36" s="45">
        <v>957281</v>
      </c>
      <c r="E36" s="61">
        <v>910563</v>
      </c>
      <c r="F36" s="61">
        <v>902442.90999999992</v>
      </c>
      <c r="G36" s="42">
        <v>902442.91</v>
      </c>
      <c r="H36" s="26"/>
      <c r="I36" s="27"/>
      <c r="J36" s="27">
        <f t="shared" ref="J36:J40" si="3">IF(ISERROR(+G36/E36)=TRUE,0,++G36/E36)</f>
        <v>0.99108234136462825</v>
      </c>
      <c r="K36" s="27">
        <f t="shared" ref="K36:K40" si="4">IF(ISERROR(+H36/E36)=TRUE,0,++H36/E36)</f>
        <v>0</v>
      </c>
      <c r="L36" s="28">
        <f t="shared" ref="L36:L40" si="5">+D36-G36</f>
        <v>54838.089999999967</v>
      </c>
    </row>
    <row r="37" spans="2:12" ht="20.100000000000001" customHeight="1" x14ac:dyDescent="0.25">
      <c r="B37" s="29" t="s">
        <v>51</v>
      </c>
      <c r="C37" s="45">
        <v>0</v>
      </c>
      <c r="D37" s="45">
        <v>28213066</v>
      </c>
      <c r="E37" s="61">
        <v>25166066</v>
      </c>
      <c r="F37" s="61">
        <v>1530955.9100000001</v>
      </c>
      <c r="G37" s="42">
        <v>712627.25000000012</v>
      </c>
      <c r="H37" s="26"/>
      <c r="I37" s="27"/>
      <c r="J37" s="27">
        <f t="shared" si="3"/>
        <v>2.8316990426711913E-2</v>
      </c>
      <c r="K37" s="27">
        <f t="shared" si="4"/>
        <v>0</v>
      </c>
      <c r="L37" s="28">
        <f t="shared" si="5"/>
        <v>27500438.75</v>
      </c>
    </row>
    <row r="38" spans="2:12" ht="20.100000000000001" customHeight="1" x14ac:dyDescent="0.25">
      <c r="B38" s="29" t="s">
        <v>52</v>
      </c>
      <c r="C38" s="45">
        <v>6594434</v>
      </c>
      <c r="D38" s="45">
        <v>76675166</v>
      </c>
      <c r="E38" s="61">
        <v>62582866</v>
      </c>
      <c r="F38" s="61">
        <v>56683542.710000008</v>
      </c>
      <c r="G38" s="42">
        <v>41578710.449999996</v>
      </c>
      <c r="H38" s="26"/>
      <c r="I38" s="27"/>
      <c r="J38" s="27">
        <f t="shared" si="3"/>
        <v>0.66437849698350337</v>
      </c>
      <c r="K38" s="27">
        <f t="shared" si="4"/>
        <v>0</v>
      </c>
      <c r="L38" s="28">
        <f t="shared" si="5"/>
        <v>35096455.550000004</v>
      </c>
    </row>
    <row r="39" spans="2:12" ht="20.100000000000001" customHeight="1" x14ac:dyDescent="0.25">
      <c r="B39" s="29" t="s">
        <v>53</v>
      </c>
      <c r="C39" s="45">
        <v>675576</v>
      </c>
      <c r="D39" s="45">
        <v>5377521</v>
      </c>
      <c r="E39" s="61">
        <v>5142191</v>
      </c>
      <c r="F39" s="61">
        <v>4087833.02</v>
      </c>
      <c r="G39" s="42">
        <v>3182641.89</v>
      </c>
      <c r="H39" s="26"/>
      <c r="I39" s="27"/>
      <c r="J39" s="27">
        <f t="shared" si="3"/>
        <v>0.61892720243180388</v>
      </c>
      <c r="K39" s="27">
        <f t="shared" si="4"/>
        <v>0</v>
      </c>
      <c r="L39" s="28">
        <f t="shared" si="5"/>
        <v>2194879.11</v>
      </c>
    </row>
    <row r="40" spans="2:12" ht="20.100000000000001" customHeight="1" x14ac:dyDescent="0.25">
      <c r="B40" s="29" t="s">
        <v>54</v>
      </c>
      <c r="C40" s="45">
        <v>990050</v>
      </c>
      <c r="D40" s="45">
        <v>32441683</v>
      </c>
      <c r="E40" s="61">
        <v>24120247</v>
      </c>
      <c r="F40" s="61">
        <v>20651950.91</v>
      </c>
      <c r="G40" s="42">
        <v>13322728.859999996</v>
      </c>
      <c r="H40" s="26"/>
      <c r="I40" s="27"/>
      <c r="J40" s="27">
        <f t="shared" si="3"/>
        <v>0.5523462865036165</v>
      </c>
      <c r="K40" s="27">
        <f t="shared" si="4"/>
        <v>0</v>
      </c>
      <c r="L40" s="28">
        <f t="shared" si="5"/>
        <v>19118954.140000004</v>
      </c>
    </row>
    <row r="41" spans="2:12" ht="20.100000000000001" customHeight="1" x14ac:dyDescent="0.25">
      <c r="B41" s="29" t="s">
        <v>55</v>
      </c>
      <c r="C41" s="45">
        <v>515951</v>
      </c>
      <c r="D41" s="45">
        <v>44140865</v>
      </c>
      <c r="E41" s="61">
        <v>35799533</v>
      </c>
      <c r="F41" s="61">
        <v>26796139.969999991</v>
      </c>
      <c r="G41" s="42">
        <v>15149053.770000005</v>
      </c>
      <c r="H41" s="26"/>
      <c r="I41" s="27"/>
      <c r="J41" s="27">
        <f t="shared" ref="J41" si="6">IF(ISERROR(+G41/E41)=TRUE,0,++G41/E41)</f>
        <v>0.42316344657345123</v>
      </c>
      <c r="K41" s="27">
        <f t="shared" ref="K41" si="7">IF(ISERROR(+H41/E41)=TRUE,0,++H41/E41)</f>
        <v>0</v>
      </c>
      <c r="L41" s="28">
        <f t="shared" ref="L41" si="8">+D41-G41</f>
        <v>28991811.229999997</v>
      </c>
    </row>
    <row r="42" spans="2:12" ht="20.100000000000001" customHeight="1" x14ac:dyDescent="0.25">
      <c r="B42" s="29" t="s">
        <v>56</v>
      </c>
      <c r="C42" s="45">
        <v>717317</v>
      </c>
      <c r="D42" s="45">
        <v>41712049</v>
      </c>
      <c r="E42" s="61">
        <v>39457959</v>
      </c>
      <c r="F42" s="61">
        <v>31156368.260000009</v>
      </c>
      <c r="G42" s="42">
        <v>21830091.910000008</v>
      </c>
      <c r="H42" s="26"/>
      <c r="I42" s="27"/>
      <c r="J42" s="27">
        <f t="shared" si="0"/>
        <v>0.5532493941209683</v>
      </c>
      <c r="K42" s="27">
        <f t="shared" si="1"/>
        <v>0</v>
      </c>
      <c r="L42" s="28">
        <f t="shared" si="2"/>
        <v>19881957.089999992</v>
      </c>
    </row>
    <row r="43" spans="2:12" ht="20.100000000000001" customHeight="1" x14ac:dyDescent="0.25">
      <c r="B43" s="29" t="s">
        <v>57</v>
      </c>
      <c r="C43" s="45">
        <v>1835450</v>
      </c>
      <c r="D43" s="45">
        <v>34288469</v>
      </c>
      <c r="E43" s="61">
        <v>28780442</v>
      </c>
      <c r="F43" s="61">
        <v>18367729.210000005</v>
      </c>
      <c r="G43" s="42">
        <v>11272610.810000002</v>
      </c>
      <c r="H43" s="26"/>
      <c r="I43" s="27"/>
      <c r="J43" s="27">
        <f t="shared" si="0"/>
        <v>0.39167608370990281</v>
      </c>
      <c r="K43" s="27">
        <f t="shared" si="1"/>
        <v>0</v>
      </c>
      <c r="L43" s="28">
        <f t="shared" si="2"/>
        <v>23015858.189999998</v>
      </c>
    </row>
    <row r="44" spans="2:12" ht="20.100000000000001" customHeight="1" x14ac:dyDescent="0.25">
      <c r="B44" s="29" t="s">
        <v>58</v>
      </c>
      <c r="C44" s="45">
        <v>2218589</v>
      </c>
      <c r="D44" s="45">
        <v>27686323</v>
      </c>
      <c r="E44" s="61">
        <v>25019105</v>
      </c>
      <c r="F44" s="61">
        <v>21347776.319999993</v>
      </c>
      <c r="G44" s="42">
        <v>16166670.699999997</v>
      </c>
      <c r="H44" s="26"/>
      <c r="I44" s="27"/>
      <c r="J44" s="27">
        <f t="shared" si="0"/>
        <v>0.64617302257614717</v>
      </c>
      <c r="K44" s="27">
        <f t="shared" si="1"/>
        <v>0</v>
      </c>
      <c r="L44" s="28">
        <f t="shared" si="2"/>
        <v>11519652.300000003</v>
      </c>
    </row>
    <row r="45" spans="2:12" ht="20.100000000000001" customHeight="1" x14ac:dyDescent="0.25">
      <c r="B45" s="29" t="s">
        <v>59</v>
      </c>
      <c r="C45" s="45">
        <v>0</v>
      </c>
      <c r="D45" s="45">
        <v>14481118</v>
      </c>
      <c r="E45" s="61">
        <v>5443294</v>
      </c>
      <c r="F45" s="61">
        <v>3672100.3600000003</v>
      </c>
      <c r="G45" s="42">
        <v>2497378.46</v>
      </c>
      <c r="H45" s="26"/>
      <c r="I45" s="27"/>
      <c r="J45" s="27">
        <f t="shared" si="0"/>
        <v>0.45879911318403893</v>
      </c>
      <c r="K45" s="27">
        <f t="shared" si="1"/>
        <v>0</v>
      </c>
      <c r="L45" s="28">
        <f t="shared" si="2"/>
        <v>11983739.539999999</v>
      </c>
    </row>
    <row r="46" spans="2:12" ht="23.25" customHeight="1" x14ac:dyDescent="0.25">
      <c r="B46" s="52" t="s">
        <v>4</v>
      </c>
      <c r="C46" s="65">
        <f t="shared" ref="C46:H46" si="9">SUM(C13:C45)</f>
        <v>36407768</v>
      </c>
      <c r="D46" s="65">
        <f t="shared" si="9"/>
        <v>694439445</v>
      </c>
      <c r="E46" s="65">
        <f t="shared" si="9"/>
        <v>602503095</v>
      </c>
      <c r="F46" s="65">
        <f t="shared" si="9"/>
        <v>479022770.24000001</v>
      </c>
      <c r="G46" s="65">
        <f t="shared" si="9"/>
        <v>364354785.87</v>
      </c>
      <c r="H46" s="53">
        <f t="shared" si="9"/>
        <v>0</v>
      </c>
      <c r="I46" s="54">
        <f>IF(ISERROR(+#REF!/E46)=TRUE,0,++#REF!/E46)</f>
        <v>0</v>
      </c>
      <c r="J46" s="54">
        <f>IF(ISERROR(+G46/E46)=TRUE,0,++G46/E46)</f>
        <v>0.60473512732743717</v>
      </c>
      <c r="K46" s="54">
        <f>IF(ISERROR(+H46/E46)=TRUE,0,++H46/E46)</f>
        <v>0</v>
      </c>
      <c r="L46" s="55">
        <f>SUM(L13:L45)</f>
        <v>330084659.13000005</v>
      </c>
    </row>
    <row r="47" spans="2:12" x14ac:dyDescent="0.2">
      <c r="B47" s="11" t="s">
        <v>61</v>
      </c>
    </row>
    <row r="50" spans="2:11" s="22" customFormat="1" x14ac:dyDescent="0.25">
      <c r="K50" s="23"/>
    </row>
    <row r="51" spans="2:11" s="22" customFormat="1" x14ac:dyDescent="0.25">
      <c r="C51" s="22">
        <v>1000000</v>
      </c>
      <c r="K51" s="23"/>
    </row>
    <row r="52" spans="2:11" s="22" customFormat="1" ht="45" x14ac:dyDescent="0.25">
      <c r="B52" s="30" t="s">
        <v>23</v>
      </c>
      <c r="C52" s="30" t="s">
        <v>3</v>
      </c>
      <c r="D52" s="30" t="s">
        <v>2</v>
      </c>
      <c r="E52" s="31" t="s">
        <v>18</v>
      </c>
      <c r="F52" s="31" t="s">
        <v>19</v>
      </c>
      <c r="G52" s="31" t="str">
        <f>MID(G11,1,25)</f>
        <v>DEVENGADO
A OCTUBRE
(4)</v>
      </c>
      <c r="K52" s="23"/>
    </row>
    <row r="53" spans="2:11" s="22" customFormat="1" x14ac:dyDescent="0.25">
      <c r="B53" s="22" t="s">
        <v>24</v>
      </c>
      <c r="C53" s="66">
        <f>+C46/$C$51</f>
        <v>36.407767999999997</v>
      </c>
      <c r="D53" s="40">
        <f>+D46/$C$51</f>
        <v>694.43944499999998</v>
      </c>
      <c r="E53" s="40">
        <f>+E46/$C$51</f>
        <v>602.50309500000003</v>
      </c>
      <c r="F53" s="40">
        <f>+F46/$C$51</f>
        <v>479.02277024</v>
      </c>
      <c r="G53" s="40">
        <f>+G46/$C$51</f>
        <v>364.35478587</v>
      </c>
      <c r="H53" s="22">
        <v>1373981</v>
      </c>
      <c r="K53" s="23"/>
    </row>
    <row r="54" spans="2:11" s="22" customFormat="1" x14ac:dyDescent="0.25">
      <c r="C54" s="40"/>
      <c r="D54" s="40"/>
      <c r="E54" s="40"/>
      <c r="F54" s="40"/>
      <c r="G54" s="40"/>
      <c r="H54" s="22">
        <v>5072</v>
      </c>
      <c r="K54" s="23"/>
    </row>
    <row r="55" spans="2:11" s="22" customFormat="1" x14ac:dyDescent="0.25">
      <c r="C55" s="40"/>
      <c r="D55" s="40"/>
      <c r="E55" s="40"/>
      <c r="F55" s="40"/>
      <c r="G55" s="40"/>
      <c r="H55" s="22">
        <v>3078714.9799999995</v>
      </c>
      <c r="K55" s="23"/>
    </row>
    <row r="56" spans="2:11" s="22" customFormat="1" x14ac:dyDescent="0.25">
      <c r="C56" s="40"/>
      <c r="D56" s="40"/>
      <c r="E56" s="40"/>
      <c r="F56" s="40"/>
      <c r="G56" s="40"/>
      <c r="H56" s="22">
        <v>0</v>
      </c>
      <c r="K56" s="23"/>
    </row>
    <row r="57" spans="2:11" s="22" customFormat="1" x14ac:dyDescent="0.25">
      <c r="K57" s="23"/>
    </row>
    <row r="58" spans="2:11" s="22" customFormat="1" x14ac:dyDescent="0.25">
      <c r="K58" s="23"/>
    </row>
    <row r="59" spans="2:11" s="22" customFormat="1" x14ac:dyDescent="0.25">
      <c r="K59" s="23"/>
    </row>
    <row r="60" spans="2:11" s="22" customFormat="1" x14ac:dyDescent="0.25">
      <c r="K60" s="23"/>
    </row>
  </sheetData>
  <mergeCells count="10">
    <mergeCell ref="B6:L6"/>
    <mergeCell ref="I10:K10"/>
    <mergeCell ref="I11:K11"/>
    <mergeCell ref="L11:L12"/>
    <mergeCell ref="H11:H12"/>
    <mergeCell ref="B11:B12"/>
    <mergeCell ref="C11:D11"/>
    <mergeCell ref="F11:F12"/>
    <mergeCell ref="G11:G12"/>
    <mergeCell ref="E11:E12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5" orientation="portrait" r:id="rId1"/>
  <headerFooter>
    <oddFooter>&amp;CPágina &amp;P de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M31"/>
  <sheetViews>
    <sheetView showGridLines="0" zoomScale="130" zoomScaleNormal="130" workbookViewId="0">
      <selection activeCell="E17" sqref="E17"/>
    </sheetView>
  </sheetViews>
  <sheetFormatPr baseColWidth="10" defaultRowHeight="15" x14ac:dyDescent="0.25"/>
  <cols>
    <col min="1" max="1" width="5.85546875" style="1" customWidth="1"/>
    <col min="2" max="2" width="65.7109375" style="1" customWidth="1"/>
    <col min="3" max="5" width="14.7109375" style="1" customWidth="1"/>
    <col min="6" max="6" width="16.85546875" style="1" customWidth="1"/>
    <col min="7" max="7" width="17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6384" width="11.42578125" style="1"/>
  </cols>
  <sheetData>
    <row r="1" spans="1:13" s="48" customFormat="1" x14ac:dyDescent="0.25">
      <c r="A1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</row>
    <row r="2" spans="1:13" s="48" customFormat="1" ht="15" customHeight="1" x14ac:dyDescent="0.25">
      <c r="A2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7"/>
    </row>
    <row r="3" spans="1:13" s="48" customFormat="1" ht="15" customHeight="1" x14ac:dyDescent="0.25">
      <c r="A3"/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7"/>
    </row>
    <row r="4" spans="1:13" s="48" customFormat="1" ht="15" customHeight="1" x14ac:dyDescent="0.25">
      <c r="A4"/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7"/>
    </row>
    <row r="5" spans="1:13" ht="5.0999999999999996" customHeight="1" x14ac:dyDescent="0.25"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</row>
    <row r="6" spans="1:13" ht="43.5" customHeight="1" x14ac:dyDescent="0.25">
      <c r="B6" s="78" t="s">
        <v>60</v>
      </c>
      <c r="C6" s="78"/>
      <c r="D6" s="78"/>
      <c r="E6" s="78"/>
      <c r="F6" s="78"/>
      <c r="G6" s="78"/>
      <c r="H6" s="78"/>
      <c r="I6" s="78"/>
      <c r="J6" s="78"/>
      <c r="K6" s="78"/>
      <c r="L6" s="78"/>
    </row>
    <row r="8" spans="1:13" ht="15.75" x14ac:dyDescent="0.25">
      <c r="B8" s="2" t="s">
        <v>14</v>
      </c>
    </row>
    <row r="9" spans="1:13" x14ac:dyDescent="0.2">
      <c r="B9" s="3" t="s">
        <v>1</v>
      </c>
    </row>
    <row r="10" spans="1:13" x14ac:dyDescent="0.25">
      <c r="L10" s="21" t="s">
        <v>21</v>
      </c>
    </row>
    <row r="11" spans="1:13" s="5" customFormat="1" ht="15" customHeight="1" x14ac:dyDescent="0.25">
      <c r="B11" s="85" t="s">
        <v>20</v>
      </c>
      <c r="C11" s="84" t="s">
        <v>0</v>
      </c>
      <c r="D11" s="84"/>
      <c r="E11" s="82" t="s">
        <v>8</v>
      </c>
      <c r="F11" s="82" t="s">
        <v>22</v>
      </c>
      <c r="G11" s="82" t="s">
        <v>26</v>
      </c>
      <c r="H11" s="82" t="s">
        <v>15</v>
      </c>
      <c r="I11" s="88" t="s">
        <v>17</v>
      </c>
      <c r="J11" s="88"/>
      <c r="K11" s="88"/>
      <c r="L11" s="80" t="s">
        <v>16</v>
      </c>
    </row>
    <row r="12" spans="1:13" s="5" customFormat="1" ht="46.5" customHeight="1" x14ac:dyDescent="0.25">
      <c r="B12" s="86"/>
      <c r="C12" s="50" t="s">
        <v>3</v>
      </c>
      <c r="D12" s="50" t="s">
        <v>2</v>
      </c>
      <c r="E12" s="83"/>
      <c r="F12" s="83"/>
      <c r="G12" s="83"/>
      <c r="H12" s="83"/>
      <c r="I12" s="50" t="s">
        <v>9</v>
      </c>
      <c r="J12" s="50" t="s">
        <v>10</v>
      </c>
      <c r="K12" s="51" t="s">
        <v>11</v>
      </c>
      <c r="L12" s="81"/>
    </row>
    <row r="13" spans="1:13" ht="20.100000000000001" customHeight="1" x14ac:dyDescent="0.25">
      <c r="B13" s="17" t="s">
        <v>55</v>
      </c>
      <c r="C13" s="18">
        <v>0</v>
      </c>
      <c r="D13" s="18">
        <v>1705121</v>
      </c>
      <c r="E13" s="76">
        <v>1551417</v>
      </c>
      <c r="F13" s="73">
        <v>1427074</v>
      </c>
      <c r="G13" s="8">
        <v>1412642</v>
      </c>
      <c r="H13" s="8"/>
      <c r="I13" s="12">
        <f>IF(ISERROR(+#REF!/E13)=TRUE,0,++#REF!/E13)</f>
        <v>0</v>
      </c>
      <c r="J13" s="12">
        <f>IF(ISERROR(+G13/E13)=TRUE,0,++G13/E13)</f>
        <v>0.91054951698995179</v>
      </c>
      <c r="K13" s="12">
        <f>IF(ISERROR(+H13/E13)=TRUE,0,++H13/E13)</f>
        <v>0</v>
      </c>
      <c r="L13" s="14">
        <f>+D13-G13</f>
        <v>292479</v>
      </c>
    </row>
    <row r="14" spans="1:13" ht="20.100000000000001" customHeight="1" x14ac:dyDescent="0.25">
      <c r="B14" s="16" t="s">
        <v>56</v>
      </c>
      <c r="C14" s="19">
        <v>0</v>
      </c>
      <c r="D14" s="19">
        <v>1506933</v>
      </c>
      <c r="E14" s="59">
        <v>1503193</v>
      </c>
      <c r="F14" s="59">
        <v>1354697</v>
      </c>
      <c r="G14" s="9">
        <v>1260575</v>
      </c>
      <c r="H14" s="9"/>
      <c r="I14" s="13">
        <f>IF(ISERROR(+#REF!/E14)=TRUE,0,++#REF!/E14)</f>
        <v>0</v>
      </c>
      <c r="J14" s="13">
        <f>IF(ISERROR(+G14/E14)=TRUE,0,++G14/E14)</f>
        <v>0.8385982372190397</v>
      </c>
      <c r="K14" s="13">
        <f>IF(ISERROR(+H14/E14)=TRUE,0,++H14/E14)</f>
        <v>0</v>
      </c>
      <c r="L14" s="15">
        <f>+D14-G14</f>
        <v>246358</v>
      </c>
    </row>
    <row r="15" spans="1:13" ht="20.100000000000001" customHeight="1" x14ac:dyDescent="0.25">
      <c r="B15" s="16" t="s">
        <v>57</v>
      </c>
      <c r="C15" s="19">
        <v>0</v>
      </c>
      <c r="D15" s="19">
        <v>1031887</v>
      </c>
      <c r="E15" s="59">
        <v>922807</v>
      </c>
      <c r="F15" s="59">
        <v>512255.62999999995</v>
      </c>
      <c r="G15" s="9">
        <v>91700</v>
      </c>
      <c r="H15" s="9"/>
      <c r="I15" s="13">
        <f>IF(ISERROR(+#REF!/E15)=TRUE,0,++#REF!/E15)</f>
        <v>0</v>
      </c>
      <c r="J15" s="13">
        <f>IF(ISERROR(+G15/E15)=TRUE,0,++G15/E15)</f>
        <v>9.9370724322637341E-2</v>
      </c>
      <c r="K15" s="13">
        <f>IF(ISERROR(+H15/E15)=TRUE,0,++H15/E15)</f>
        <v>0</v>
      </c>
      <c r="L15" s="15">
        <f>+D15-G15</f>
        <v>940187</v>
      </c>
    </row>
    <row r="16" spans="1:13" ht="20.100000000000001" customHeight="1" x14ac:dyDescent="0.25">
      <c r="B16" s="68" t="s">
        <v>58</v>
      </c>
      <c r="C16" s="69">
        <v>0</v>
      </c>
      <c r="D16" s="69">
        <v>870778</v>
      </c>
      <c r="E16" s="74">
        <v>870778</v>
      </c>
      <c r="F16" s="74">
        <v>282124</v>
      </c>
      <c r="G16" s="70">
        <v>25655</v>
      </c>
      <c r="H16" s="70"/>
      <c r="I16" s="71">
        <f>IF(ISERROR(+#REF!/E16)=TRUE,0,++#REF!/E16)</f>
        <v>0</v>
      </c>
      <c r="J16" s="71">
        <f>IF(ISERROR(+G16/E16)=TRUE,0,++G16/E16)</f>
        <v>2.946215912666604E-2</v>
      </c>
      <c r="K16" s="71">
        <f>IF(ISERROR(+H16/E16)=TRUE,0,++H16/E16)</f>
        <v>0</v>
      </c>
      <c r="L16" s="72">
        <f>+D16-G16</f>
        <v>845123</v>
      </c>
    </row>
    <row r="17" spans="2:12" ht="23.25" customHeight="1" x14ac:dyDescent="0.25">
      <c r="B17" s="52" t="s">
        <v>4</v>
      </c>
      <c r="C17" s="65">
        <f t="shared" ref="C17:H17" si="0">SUM(C13:C16)</f>
        <v>0</v>
      </c>
      <c r="D17" s="65">
        <f t="shared" si="0"/>
        <v>5114719</v>
      </c>
      <c r="E17" s="65">
        <f t="shared" si="0"/>
        <v>4848195</v>
      </c>
      <c r="F17" s="65">
        <f t="shared" si="0"/>
        <v>3576150.63</v>
      </c>
      <c r="G17" s="65">
        <f t="shared" si="0"/>
        <v>2790572</v>
      </c>
      <c r="H17" s="53">
        <f t="shared" si="0"/>
        <v>0</v>
      </c>
      <c r="I17" s="54">
        <f>IF(ISERROR(+#REF!/E17)=TRUE,0,++#REF!/E17)</f>
        <v>0</v>
      </c>
      <c r="J17" s="54">
        <f>IF(ISERROR(+G17/E17)=TRUE,0,++G17/E17)</f>
        <v>0.5755898844827817</v>
      </c>
      <c r="K17" s="54">
        <f>IF(ISERROR(+H17/E17)=TRUE,0,++H17/E17)</f>
        <v>0</v>
      </c>
      <c r="L17" s="55">
        <f>SUM(L13:L16)</f>
        <v>2324147</v>
      </c>
    </row>
    <row r="18" spans="2:12" x14ac:dyDescent="0.2">
      <c r="B18" s="11" t="s">
        <v>61</v>
      </c>
    </row>
    <row r="19" spans="2:12" s="22" customFormat="1" x14ac:dyDescent="0.25">
      <c r="K19" s="23"/>
    </row>
    <row r="20" spans="2:12" s="22" customFormat="1" x14ac:dyDescent="0.25">
      <c r="K20" s="23"/>
    </row>
    <row r="21" spans="2:12" s="22" customFormat="1" x14ac:dyDescent="0.25">
      <c r="K21" s="23"/>
    </row>
    <row r="22" spans="2:12" s="22" customFormat="1" x14ac:dyDescent="0.25">
      <c r="C22" s="22">
        <v>1000000</v>
      </c>
      <c r="K22" s="23"/>
    </row>
    <row r="23" spans="2:12" s="22" customFormat="1" ht="30" x14ac:dyDescent="0.25">
      <c r="B23" s="30" t="s">
        <v>23</v>
      </c>
      <c r="C23" s="30" t="s">
        <v>3</v>
      </c>
      <c r="D23" s="30" t="s">
        <v>2</v>
      </c>
      <c r="E23" s="31" t="s">
        <v>18</v>
      </c>
      <c r="F23" s="31" t="s">
        <v>19</v>
      </c>
      <c r="G23" s="31" t="str">
        <f>MID(G11,1,25)</f>
        <v>DEVENGADO
A OCTUBRE
(4)</v>
      </c>
      <c r="K23" s="23"/>
    </row>
    <row r="24" spans="2:12" s="22" customFormat="1" x14ac:dyDescent="0.25">
      <c r="B24" s="22" t="s">
        <v>24</v>
      </c>
      <c r="C24" s="66">
        <f>+C17/$C$22</f>
        <v>0</v>
      </c>
      <c r="D24" s="40">
        <f>+D17/$C$22</f>
        <v>5.114719</v>
      </c>
      <c r="E24" s="40">
        <f>+E17/$C$22</f>
        <v>4.8481949999999996</v>
      </c>
      <c r="F24" s="40">
        <f>+F17/$C$22</f>
        <v>3.5761506299999999</v>
      </c>
      <c r="G24" s="40">
        <f>+G17/$C$22</f>
        <v>2.7905720000000001</v>
      </c>
      <c r="H24" s="22">
        <v>1373981</v>
      </c>
      <c r="K24" s="23"/>
    </row>
    <row r="25" spans="2:12" s="22" customFormat="1" x14ac:dyDescent="0.25">
      <c r="C25" s="40"/>
      <c r="D25" s="40"/>
      <c r="E25" s="40"/>
      <c r="F25" s="40"/>
      <c r="G25" s="40"/>
      <c r="H25" s="22">
        <v>5072</v>
      </c>
      <c r="K25" s="23"/>
    </row>
    <row r="26" spans="2:12" s="22" customFormat="1" x14ac:dyDescent="0.25">
      <c r="C26" s="40"/>
      <c r="D26" s="40"/>
      <c r="E26" s="40"/>
      <c r="F26" s="40"/>
      <c r="G26" s="40"/>
      <c r="H26" s="22">
        <v>3078714.9799999995</v>
      </c>
      <c r="K26" s="23"/>
    </row>
    <row r="27" spans="2:12" s="22" customFormat="1" x14ac:dyDescent="0.25">
      <c r="C27" s="40"/>
      <c r="D27" s="40"/>
      <c r="E27" s="40"/>
      <c r="F27" s="40"/>
      <c r="G27" s="40"/>
      <c r="H27" s="22">
        <v>0</v>
      </c>
      <c r="K27" s="23"/>
    </row>
    <row r="28" spans="2:12" s="22" customFormat="1" x14ac:dyDescent="0.25">
      <c r="K28" s="23"/>
    </row>
    <row r="29" spans="2:12" s="22" customFormat="1" x14ac:dyDescent="0.25">
      <c r="K29" s="23"/>
    </row>
    <row r="30" spans="2:12" s="22" customFormat="1" x14ac:dyDescent="0.25">
      <c r="K30" s="23"/>
    </row>
    <row r="31" spans="2:12" s="22" customFormat="1" x14ac:dyDescent="0.25">
      <c r="K31" s="23"/>
    </row>
  </sheetData>
  <mergeCells count="9">
    <mergeCell ref="B6:L6"/>
    <mergeCell ref="L11:L12"/>
    <mergeCell ref="B11:B12"/>
    <mergeCell ref="C11:D11"/>
    <mergeCell ref="E11:E12"/>
    <mergeCell ref="F11:F12"/>
    <mergeCell ref="G11:G12"/>
    <mergeCell ref="H11:H12"/>
    <mergeCell ref="I11:K11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5" orientation="portrait" r:id="rId1"/>
  <headerFooter>
    <oddFooter>&amp;CPágina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RO</vt:lpstr>
      <vt:lpstr>RDR</vt:lpstr>
      <vt:lpstr>ROOC</vt:lpstr>
      <vt:lpstr>DYT</vt:lpstr>
      <vt:lpstr>RD</vt:lpstr>
      <vt:lpstr>DYT!Área_de_impresión</vt:lpstr>
      <vt:lpstr>RD!Área_de_impresión</vt:lpstr>
      <vt:lpstr>RDR!Área_de_impresión</vt:lpstr>
      <vt:lpstr>RO!Área_de_impresión</vt:lpstr>
      <vt:lpstr>ROOC!Área_de_impresión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dvicente</dc:creator>
  <cp:lastModifiedBy>DAMIAN VICENTE GALLO</cp:lastModifiedBy>
  <cp:lastPrinted>2014-05-15T17:44:28Z</cp:lastPrinted>
  <dcterms:created xsi:type="dcterms:W3CDTF">2011-03-09T14:32:28Z</dcterms:created>
  <dcterms:modified xsi:type="dcterms:W3CDTF">2021-11-29T17:56:12Z</dcterms:modified>
</cp:coreProperties>
</file>