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5.- Informacion Portal MINSA - Transparencia\PCA - 2021\12. Diciembre - 2021\"/>
    </mc:Choice>
  </mc:AlternateContent>
  <xr:revisionPtr revIDLastSave="0" documentId="13_ncr:1_{4A21D757-ACD6-4B24-A37C-FF79DFBE39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DYT!$B$2:$L$48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5" l="1"/>
  <c r="J16" i="5"/>
  <c r="C47" i="5"/>
  <c r="D47" i="5"/>
  <c r="L45" i="6"/>
  <c r="K45" i="6"/>
  <c r="J45" i="6"/>
  <c r="L44" i="6"/>
  <c r="K44" i="6"/>
  <c r="J44" i="6"/>
  <c r="L43" i="6"/>
  <c r="K43" i="6"/>
  <c r="J43" i="6"/>
  <c r="L44" i="5"/>
  <c r="K44" i="5"/>
  <c r="J44" i="5"/>
  <c r="L43" i="4"/>
  <c r="K43" i="4"/>
  <c r="J43" i="4"/>
  <c r="L36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6" i="6" l="1"/>
  <c r="K36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6" i="1"/>
  <c r="K19" i="5" l="1"/>
  <c r="J19" i="5"/>
  <c r="C46" i="6"/>
  <c r="D46" i="6"/>
  <c r="K21" i="5" l="1"/>
  <c r="J21" i="5"/>
  <c r="J38" i="6"/>
  <c r="K22" i="5" l="1"/>
  <c r="J22" i="5"/>
  <c r="G23" i="7"/>
  <c r="G52" i="6"/>
  <c r="G53" i="5"/>
  <c r="G52" i="4"/>
  <c r="G52" i="1"/>
  <c r="K23" i="5" l="1"/>
  <c r="J23" i="5"/>
  <c r="K37" i="6"/>
  <c r="J24" i="5" l="1"/>
  <c r="K24" i="5"/>
  <c r="J37" i="6"/>
  <c r="L37" i="6"/>
  <c r="K25" i="5" l="1"/>
  <c r="J25" i="5"/>
  <c r="L40" i="6"/>
  <c r="K40" i="6"/>
  <c r="J40" i="6"/>
  <c r="L39" i="6"/>
  <c r="K39" i="6"/>
  <c r="J39" i="6"/>
  <c r="L38" i="6"/>
  <c r="K38" i="6"/>
  <c r="C53" i="6"/>
  <c r="D53" i="6"/>
  <c r="K26" i="5" l="1"/>
  <c r="J26" i="5"/>
  <c r="G47" i="5"/>
  <c r="G54" i="5" s="1"/>
  <c r="F47" i="5"/>
  <c r="F54" i="5" s="1"/>
  <c r="D54" i="5"/>
  <c r="C54" i="5"/>
  <c r="J27" i="5" l="1"/>
  <c r="K27" i="5"/>
  <c r="G46" i="6"/>
  <c r="G53" i="6" s="1"/>
  <c r="F46" i="6"/>
  <c r="F53" i="6" s="1"/>
  <c r="E46" i="6"/>
  <c r="E53" i="6" s="1"/>
  <c r="K28" i="5" l="1"/>
  <c r="J28" i="5"/>
  <c r="L42" i="6"/>
  <c r="K42" i="6"/>
  <c r="J42" i="6"/>
  <c r="L41" i="6"/>
  <c r="K41" i="6"/>
  <c r="J41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9" i="5" l="1"/>
  <c r="J29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5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5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5" i="1"/>
  <c r="C46" i="1"/>
  <c r="C53" i="1" s="1"/>
  <c r="D46" i="1"/>
  <c r="D53" i="1" s="1"/>
  <c r="K31" i="5" l="1"/>
  <c r="J31" i="5"/>
  <c r="C46" i="4"/>
  <c r="C53" i="4" s="1"/>
  <c r="J32" i="5" l="1"/>
  <c r="K32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6" i="4"/>
  <c r="E53" i="4" s="1"/>
  <c r="K34" i="5" l="1"/>
  <c r="J34" i="5"/>
  <c r="E53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6" i="6"/>
  <c r="K13" i="6"/>
  <c r="J13" i="6"/>
  <c r="I13" i="6"/>
  <c r="H47" i="5"/>
  <c r="K13" i="5"/>
  <c r="J13" i="5"/>
  <c r="I13" i="5"/>
  <c r="H46" i="4"/>
  <c r="I14" i="4"/>
  <c r="K13" i="4"/>
  <c r="J13" i="4"/>
  <c r="I13" i="4"/>
  <c r="K13" i="1"/>
  <c r="J13" i="1"/>
  <c r="K36" i="5" l="1"/>
  <c r="J36" i="5"/>
  <c r="L47" i="5"/>
  <c r="L46" i="6"/>
  <c r="L46" i="4"/>
  <c r="L46" i="1"/>
  <c r="I17" i="7"/>
  <c r="K17" i="7"/>
  <c r="J17" i="7"/>
  <c r="J46" i="6"/>
  <c r="I46" i="6"/>
  <c r="K46" i="6"/>
  <c r="I46" i="4"/>
  <c r="K46" i="4"/>
  <c r="J46" i="4"/>
  <c r="K46" i="1"/>
  <c r="K37" i="5" l="1"/>
  <c r="J37" i="5"/>
  <c r="I46" i="1"/>
  <c r="J46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<sst xmlns="http://schemas.openxmlformats.org/spreadsheetml/2006/main" count="263" uniqueCount="63">
  <si>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</si>
  <si>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</si>
  <si>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</si>
  <si>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</si>
  <si>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</si>
  <si>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</si>
  <si>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</si>
  <si>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</si>
  <si>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</si>
  <si>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</si>
  <si>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</si>
  <si>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</si>
  <si>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</si>
  <si>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</si>
  <si>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</si>
  <si>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</si>
  <si>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</si>
  <si>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</si>
  <si>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</si>
  <si>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</si>
  <si>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</si>
  <si>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</si>
  <si>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</si>
  <si>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</si>
  <si>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</si>
  <si>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</si>
  <si>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</si>
  <si>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</si>
  <si>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</si>
  <si>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</si>
  <si>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</si>
  <si>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</si>
  <si>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</si>
  <si>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</si>
  <si>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</si>
  <si>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</si>
  <si>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</si>
  <si>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</si>
  <si>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</si>
  <si>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</si>
  <si>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</si>
  <si>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</si>
  <si>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</si>
  <si>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</si>
  <si>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</si>
  <si>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</si>
  <si>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</si>
  <si>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</si>
  <si>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</si>
  <si>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</si>
  <si>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</si>
  <si>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</si>
  <si>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</si>
  <si>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</si>
  <si>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</si>
  <si>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</si>
  <si>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</si>
  <si>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</si>
  <si>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</si>
  <si>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 xml:space="preserve"> 149-1734: PROGRAMA DE CREACIÓN DE REDES INTEGRADAS EN SALUD</t>
  </si>
  <si>
    <t>EJECUCION PRESUPUESTAL MENSUALIZADA DE GASTOS 
AL MES DE DICIEMBRE 2021</t>
  </si>
  <si>
    <t>DEVENGADO
A DICIEMBRE
(4)</t>
  </si>
  <si>
    <t>Fuente: SIAF, Consulta Amigable y Base de Datos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</si>
</sst>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 xr:uid="{00000000-0005-0000-0000-000020000000}"/>
    <cellStyle name="Millares 3" xfId="45" xr:uid="{00000000-0005-0000-0000-000021000000}"/>
    <cellStyle name="Neutral" xfId="9" builtinId="28" customBuiltin="1"/>
    <cellStyle name="Normal" xfId="0" builtinId="0"/>
    <cellStyle name="Normal 2" xfId="43" xr:uid="{00000000-0005-0000-0000-000024000000}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85-4DA9-A368-E84D3FF24551}"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85-4DA9-A368-E84D3FF24551}"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85-4DA9-A368-E84D3FF24551}"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85-4DA9-A368-E84D3FF24551}"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85-4DA9-A368-E84D3FF24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DICIEMBRE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6396.4139850000001</c:v>
                </c:pt>
                <c:pt idx="1">
                  <c:v>7410.60743</c:v>
                </c:pt>
                <c:pt idx="2" formatCode="#,##0">
                  <c:v>7339.2386530000003</c:v>
                </c:pt>
                <c:pt idx="3">
                  <c:v>7085.2030421700001</c:v>
                </c:pt>
                <c:pt idx="4">
                  <c:v>7054.3801759999997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422444976"/>
        <c:axId val="-1422455312"/>
        <c:axId val="0"/>
      </c:bar3DChart>
      <c:catAx>
        <c:axId val="-1422444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422455312"/>
        <c:crosses val="autoZero"/>
        <c:auto val="1"/>
        <c:lblAlgn val="ctr"/>
        <c:lblOffset val="100"/>
        <c:noMultiLvlLbl val="0"/>
      </c:catAx>
      <c:valAx>
        <c:axId val="-1422455312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1422444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59-459B-A063-30CD63376309}"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59-459B-A063-30CD63376309}"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59-459B-A063-30CD63376309}"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59-459B-A063-30CD63376309}"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59-459B-A063-30CD633763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DICIEMBRE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262.50769400000001</c:v>
                </c:pt>
                <c:pt idx="1">
                  <c:v>254.515355</c:v>
                </c:pt>
                <c:pt idx="2">
                  <c:v>185.91514799999999</c:v>
                </c:pt>
                <c:pt idx="3">
                  <c:v>163.77410698999998</c:v>
                </c:pt>
                <c:pt idx="4">
                  <c:v>161.22478028000003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422457488"/>
        <c:axId val="-1422450960"/>
        <c:axId val="0"/>
      </c:bar3DChart>
      <c:catAx>
        <c:axId val="-1422457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22450960"/>
        <c:crosses val="autoZero"/>
        <c:auto val="1"/>
        <c:lblAlgn val="ctr"/>
        <c:lblOffset val="100"/>
        <c:noMultiLvlLbl val="0"/>
      </c:catAx>
      <c:valAx>
        <c:axId val="-142245096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422457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DICIEMBRE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1412.2183580000001</c:v>
                </c:pt>
                <c:pt idx="1">
                  <c:v>6372.6688949999998</c:v>
                </c:pt>
                <c:pt idx="2">
                  <c:v>6047.1040700000003</c:v>
                </c:pt>
                <c:pt idx="3">
                  <c:v>5774.8639587599992</c:v>
                </c:pt>
                <c:pt idx="4">
                  <c:v>5689.3420188899963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422452592"/>
        <c:axId val="-1422456944"/>
        <c:axId val="0"/>
      </c:bar3DChart>
      <c:catAx>
        <c:axId val="-1422452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22456944"/>
        <c:crosses val="autoZero"/>
        <c:auto val="1"/>
        <c:lblAlgn val="ctr"/>
        <c:lblOffset val="100"/>
        <c:noMultiLvlLbl val="0"/>
      </c:catAx>
      <c:valAx>
        <c:axId val="-14224569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422452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A-4661-BCDB-99F4EB9F6690}"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A-4661-BCDB-99F4EB9F6690}"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9A-4661-BCDB-99F4EB9F6690}"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9A-4661-BCDB-99F4EB9F6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DICIEMBRE
(4)</c:v>
                </c:pt>
              </c:strCache>
            </c:strRef>
          </c:cat>
          <c:val>
            <c:numRef>
              <c:f>DYT!$C$53:$G$53</c:f>
              <c:numCache>
                <c:formatCode>0.0</c:formatCode>
                <c:ptCount val="5"/>
                <c:pt idx="0" formatCode="General">
                  <c:v>36.407767999999997</c:v>
                </c:pt>
                <c:pt idx="1">
                  <c:v>726.42894999999999</c:v>
                </c:pt>
                <c:pt idx="2">
                  <c:v>631.03667499999995</c:v>
                </c:pt>
                <c:pt idx="3">
                  <c:v>557.38387892000003</c:v>
                </c:pt>
                <c:pt idx="4">
                  <c:v>544.45568187000003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422452048"/>
        <c:axId val="-1422449328"/>
        <c:axId val="0"/>
      </c:bar3DChart>
      <c:catAx>
        <c:axId val="-1422452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22449328"/>
        <c:crosses val="autoZero"/>
        <c:auto val="1"/>
        <c:lblAlgn val="ctr"/>
        <c:lblOffset val="100"/>
        <c:noMultiLvlLbl val="0"/>
      </c:catAx>
      <c:valAx>
        <c:axId val="-1422449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422452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C-4201-80E6-B25E8D66041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C-4201-80E6-B25E8D6604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C-4201-80E6-B25E8D66041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C-4201-80E6-B25E8D660418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C-4201-80E6-B25E8D6604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DICIEMBRE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5.407902</c:v>
                </c:pt>
                <c:pt idx="2">
                  <c:v>4.8481949999999996</c:v>
                </c:pt>
                <c:pt idx="3">
                  <c:v>3.6734934299999997</c:v>
                </c:pt>
                <c:pt idx="4">
                  <c:v>3.6369754299999997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22444432"/>
        <c:axId val="-1422451504"/>
        <c:axId val="0"/>
      </c:bar3DChart>
      <c:catAx>
        <c:axId val="-142244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422451504"/>
        <c:crosses val="autoZero"/>
        <c:auto val="1"/>
        <c:lblAlgn val="ctr"/>
        <c:lblOffset val="100"/>
        <c:noMultiLvlLbl val="0"/>
      </c:catAx>
      <c:valAx>
        <c:axId val="-142245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42244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48</xdr:row>
      <xdr:rowOff>5953</xdr:rowOff>
    </xdr:from>
    <xdr:to>
      <xdr:col>11</xdr:col>
      <xdr:colOff>991368</xdr:colOff>
      <xdr:row>84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M72"/>
  <sheetViews>
    <sheetView showGridLines="0" tabSelected="1" zoomScale="115" zoomScaleNormal="11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13</v>
      </c>
      <c r="F11" s="82" t="s">
        <v>22</v>
      </c>
      <c r="G11" s="82" t="s">
        <v>61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8">
        <v>2195055582</v>
      </c>
      <c r="D13" s="8">
        <v>1538898585</v>
      </c>
      <c r="E13" s="77">
        <v>1516812140</v>
      </c>
      <c r="F13" s="56">
        <v>1393046381.1499999</v>
      </c>
      <c r="G13" s="8">
        <v>1390533788.9200001</v>
      </c>
      <c r="H13" s="8"/>
      <c r="I13" s="12">
        <f>IF(ISERROR(+#REF!/E13)=TRUE,0,++#REF!/E13)</f>
        <v>0</v>
      </c>
      <c r="J13" s="12">
        <f>IF(ISERROR(+G13/E13)=TRUE,0,++G13/E13)</f>
        <v>0.91674753402224229</v>
      </c>
      <c r="K13" s="12">
        <f>IF(ISERROR(+H13/E13)=TRUE,0,++H13/E13)</f>
        <v>0</v>
      </c>
      <c r="L13" s="14">
        <f>+D13-G13</f>
        <v>148364796.07999992</v>
      </c>
    </row>
    <row r="14" spans="1:13" ht="20.100000000000001" customHeight="1" x14ac:dyDescent="0.25">
      <c r="B14" s="25" t="s">
        <v>27</v>
      </c>
      <c r="C14" s="26">
        <v>36897267</v>
      </c>
      <c r="D14" s="26">
        <v>39497268</v>
      </c>
      <c r="E14" s="57">
        <v>38694097</v>
      </c>
      <c r="F14" s="57">
        <v>37521222.430000007</v>
      </c>
      <c r="G14" s="26">
        <v>37505420.99000001</v>
      </c>
      <c r="H14" s="26"/>
      <c r="I14" s="27"/>
      <c r="J14" s="27">
        <f t="shared" ref="J14:J45" si="0">IF(ISERROR(+G14/E14)=TRUE,0,++G14/E14)</f>
        <v>0.9692801718567049</v>
      </c>
      <c r="K14" s="27">
        <f t="shared" ref="K14:K45" si="1">IF(ISERROR(+H14/E14)=TRUE,0,++H14/E14)</f>
        <v>0</v>
      </c>
      <c r="L14" s="28">
        <f t="shared" ref="L14:L45" si="2">+D14-G14</f>
        <v>1991847.0099999905</v>
      </c>
    </row>
    <row r="15" spans="1:13" ht="20.100000000000001" customHeight="1" x14ac:dyDescent="0.25">
      <c r="B15" s="25" t="s">
        <v>28</v>
      </c>
      <c r="C15" s="26">
        <v>47566106</v>
      </c>
      <c r="D15" s="26">
        <v>62325128</v>
      </c>
      <c r="E15" s="57">
        <v>58692571</v>
      </c>
      <c r="F15" s="57">
        <v>57326470.649999999</v>
      </c>
      <c r="G15" s="26">
        <v>57113661.530000009</v>
      </c>
      <c r="H15" s="26"/>
      <c r="I15" s="27"/>
      <c r="J15" s="27">
        <f t="shared" si="0"/>
        <v>0.97309864871995488</v>
      </c>
      <c r="K15" s="27">
        <f t="shared" si="1"/>
        <v>0</v>
      </c>
      <c r="L15" s="28">
        <f t="shared" si="2"/>
        <v>5211466.4699999914</v>
      </c>
    </row>
    <row r="16" spans="1:13" ht="20.100000000000001" customHeight="1" x14ac:dyDescent="0.25">
      <c r="B16" s="25" t="s">
        <v>29</v>
      </c>
      <c r="C16" s="26">
        <v>29819316</v>
      </c>
      <c r="D16" s="26">
        <v>35509436</v>
      </c>
      <c r="E16" s="57">
        <v>34245649</v>
      </c>
      <c r="F16" s="57">
        <v>32477573.899999999</v>
      </c>
      <c r="G16" s="26">
        <v>32418834.810000002</v>
      </c>
      <c r="H16" s="26"/>
      <c r="I16" s="27"/>
      <c r="J16" s="27">
        <f t="shared" si="0"/>
        <v>0.94665558272818839</v>
      </c>
      <c r="K16" s="27">
        <f t="shared" si="1"/>
        <v>0</v>
      </c>
      <c r="L16" s="28">
        <f t="shared" si="2"/>
        <v>3090601.1899999976</v>
      </c>
    </row>
    <row r="17" spans="2:12" ht="20.100000000000001" customHeight="1" x14ac:dyDescent="0.25">
      <c r="B17" s="25" t="s">
        <v>30</v>
      </c>
      <c r="C17" s="26">
        <v>35469502</v>
      </c>
      <c r="D17" s="26">
        <v>43989816</v>
      </c>
      <c r="E17" s="57">
        <v>43987557</v>
      </c>
      <c r="F17" s="57">
        <v>43429991.230000027</v>
      </c>
      <c r="G17" s="26">
        <v>43403703.640000023</v>
      </c>
      <c r="H17" s="26"/>
      <c r="I17" s="27"/>
      <c r="J17" s="27">
        <f t="shared" si="0"/>
        <v>0.98672685186858688</v>
      </c>
      <c r="K17" s="27">
        <f t="shared" si="1"/>
        <v>0</v>
      </c>
      <c r="L17" s="28">
        <f t="shared" si="2"/>
        <v>586112.35999997705</v>
      </c>
    </row>
    <row r="18" spans="2:12" ht="20.100000000000001" customHeight="1" x14ac:dyDescent="0.25">
      <c r="B18" s="25" t="s">
        <v>31</v>
      </c>
      <c r="C18" s="26">
        <v>174427518</v>
      </c>
      <c r="D18" s="26">
        <v>191309871</v>
      </c>
      <c r="E18" s="57">
        <v>191309871</v>
      </c>
      <c r="F18" s="57">
        <v>187968267.81000024</v>
      </c>
      <c r="G18" s="26">
        <v>187561876.72000027</v>
      </c>
      <c r="H18" s="26"/>
      <c r="I18" s="27"/>
      <c r="J18" s="27">
        <f t="shared" si="0"/>
        <v>0.98040877733904419</v>
      </c>
      <c r="K18" s="27">
        <f t="shared" si="1"/>
        <v>0</v>
      </c>
      <c r="L18" s="28">
        <f t="shared" si="2"/>
        <v>3747994.279999733</v>
      </c>
    </row>
    <row r="19" spans="2:12" ht="20.100000000000001" customHeight="1" x14ac:dyDescent="0.25">
      <c r="B19" s="25" t="s">
        <v>32</v>
      </c>
      <c r="C19" s="26">
        <v>116530703</v>
      </c>
      <c r="D19" s="26">
        <v>141740728</v>
      </c>
      <c r="E19" s="57">
        <v>141599695</v>
      </c>
      <c r="F19" s="57">
        <v>140778610.08000004</v>
      </c>
      <c r="G19" s="26">
        <v>140578804.03</v>
      </c>
      <c r="H19" s="26"/>
      <c r="I19" s="27"/>
      <c r="J19" s="27">
        <f t="shared" si="0"/>
        <v>0.99279030247911204</v>
      </c>
      <c r="K19" s="27">
        <f t="shared" si="1"/>
        <v>0</v>
      </c>
      <c r="L19" s="28">
        <f t="shared" si="2"/>
        <v>1161923.9699999988</v>
      </c>
    </row>
    <row r="20" spans="2:12" ht="20.100000000000001" customHeight="1" x14ac:dyDescent="0.25">
      <c r="B20" s="25" t="s">
        <v>33</v>
      </c>
      <c r="C20" s="26">
        <v>143731722</v>
      </c>
      <c r="D20" s="26">
        <v>191086577</v>
      </c>
      <c r="E20" s="57">
        <v>191086550</v>
      </c>
      <c r="F20" s="57">
        <v>189546402.58000001</v>
      </c>
      <c r="G20" s="26">
        <v>189523912.50000003</v>
      </c>
      <c r="H20" s="26"/>
      <c r="I20" s="27"/>
      <c r="J20" s="27">
        <f t="shared" si="0"/>
        <v>0.99182235746053304</v>
      </c>
      <c r="K20" s="27">
        <f t="shared" si="1"/>
        <v>0</v>
      </c>
      <c r="L20" s="28">
        <f t="shared" si="2"/>
        <v>1562664.4999999702</v>
      </c>
    </row>
    <row r="21" spans="2:12" ht="20.100000000000001" customHeight="1" x14ac:dyDescent="0.25">
      <c r="B21" s="25" t="s">
        <v>34</v>
      </c>
      <c r="C21" s="26">
        <v>37120097</v>
      </c>
      <c r="D21" s="26">
        <v>44088378</v>
      </c>
      <c r="E21" s="57">
        <v>44085032</v>
      </c>
      <c r="F21" s="57">
        <v>43537340.630000018</v>
      </c>
      <c r="G21" s="26">
        <v>43436745.76000002</v>
      </c>
      <c r="H21" s="26"/>
      <c r="I21" s="27"/>
      <c r="J21" s="27">
        <f t="shared" si="0"/>
        <v>0.98529464059366045</v>
      </c>
      <c r="K21" s="27">
        <f t="shared" si="1"/>
        <v>0</v>
      </c>
      <c r="L21" s="28">
        <f t="shared" si="2"/>
        <v>651632.23999997973</v>
      </c>
    </row>
    <row r="22" spans="2:12" ht="20.100000000000001" customHeight="1" x14ac:dyDescent="0.25">
      <c r="B22" s="25" t="s">
        <v>35</v>
      </c>
      <c r="C22" s="26">
        <v>80559079</v>
      </c>
      <c r="D22" s="26">
        <v>95334647</v>
      </c>
      <c r="E22" s="57">
        <v>95040501</v>
      </c>
      <c r="F22" s="57">
        <v>92412007.8800001</v>
      </c>
      <c r="G22" s="26">
        <v>92280512.620000094</v>
      </c>
      <c r="H22" s="26"/>
      <c r="I22" s="27"/>
      <c r="J22" s="27">
        <f t="shared" si="0"/>
        <v>0.9709598713079185</v>
      </c>
      <c r="K22" s="27">
        <f t="shared" si="1"/>
        <v>0</v>
      </c>
      <c r="L22" s="28">
        <f t="shared" si="2"/>
        <v>3054134.3799999058</v>
      </c>
    </row>
    <row r="23" spans="2:12" ht="20.100000000000001" customHeight="1" x14ac:dyDescent="0.25">
      <c r="B23" s="25" t="s">
        <v>36</v>
      </c>
      <c r="C23" s="26">
        <v>148131955</v>
      </c>
      <c r="D23" s="26">
        <v>189166130</v>
      </c>
      <c r="E23" s="57">
        <v>187750125</v>
      </c>
      <c r="F23" s="57">
        <v>185703593.60999995</v>
      </c>
      <c r="G23" s="26">
        <v>184882286.57999995</v>
      </c>
      <c r="H23" s="26"/>
      <c r="I23" s="27"/>
      <c r="J23" s="27">
        <f t="shared" si="0"/>
        <v>0.98472523829211811</v>
      </c>
      <c r="K23" s="27">
        <f t="shared" si="1"/>
        <v>0</v>
      </c>
      <c r="L23" s="28">
        <f t="shared" si="2"/>
        <v>4283843.4200000465</v>
      </c>
    </row>
    <row r="24" spans="2:12" ht="20.100000000000001" customHeight="1" x14ac:dyDescent="0.25">
      <c r="B24" s="25" t="s">
        <v>37</v>
      </c>
      <c r="C24" s="26">
        <v>131962658</v>
      </c>
      <c r="D24" s="26">
        <v>159657763</v>
      </c>
      <c r="E24" s="57">
        <v>159472983</v>
      </c>
      <c r="F24" s="57">
        <v>155937470.94000003</v>
      </c>
      <c r="G24" s="26">
        <v>154840820.31000003</v>
      </c>
      <c r="H24" s="26"/>
      <c r="I24" s="27"/>
      <c r="J24" s="27">
        <f t="shared" si="0"/>
        <v>0.97095330755805853</v>
      </c>
      <c r="K24" s="27">
        <f t="shared" si="1"/>
        <v>0</v>
      </c>
      <c r="L24" s="28">
        <f t="shared" si="2"/>
        <v>4816942.6899999678</v>
      </c>
    </row>
    <row r="25" spans="2:12" ht="20.100000000000001" customHeight="1" x14ac:dyDescent="0.25">
      <c r="B25" s="25" t="s">
        <v>38</v>
      </c>
      <c r="C25" s="26">
        <v>195521621</v>
      </c>
      <c r="D25" s="26">
        <v>246248711</v>
      </c>
      <c r="E25" s="57">
        <v>246247161</v>
      </c>
      <c r="F25" s="57">
        <v>244095190.38000003</v>
      </c>
      <c r="G25" s="26">
        <v>241711647.66999963</v>
      </c>
      <c r="H25" s="26"/>
      <c r="I25" s="27"/>
      <c r="J25" s="27">
        <f t="shared" si="0"/>
        <v>0.98158145941020469</v>
      </c>
      <c r="K25" s="27">
        <f t="shared" si="1"/>
        <v>0</v>
      </c>
      <c r="L25" s="28">
        <f t="shared" si="2"/>
        <v>4537063.3300003707</v>
      </c>
    </row>
    <row r="26" spans="2:12" ht="20.100000000000001" customHeight="1" x14ac:dyDescent="0.25">
      <c r="B26" s="25" t="s">
        <v>39</v>
      </c>
      <c r="C26" s="26">
        <v>175988356</v>
      </c>
      <c r="D26" s="26">
        <v>221838904</v>
      </c>
      <c r="E26" s="57">
        <v>221830347</v>
      </c>
      <c r="F26" s="57">
        <v>218932692.85999992</v>
      </c>
      <c r="G26" s="26">
        <v>217041090.50000006</v>
      </c>
      <c r="H26" s="26"/>
      <c r="I26" s="27"/>
      <c r="J26" s="27">
        <f t="shared" si="0"/>
        <v>0.97841027359525368</v>
      </c>
      <c r="K26" s="27">
        <f t="shared" si="1"/>
        <v>0</v>
      </c>
      <c r="L26" s="28">
        <f t="shared" si="2"/>
        <v>4797813.4999999404</v>
      </c>
    </row>
    <row r="27" spans="2:12" ht="20.100000000000001" customHeight="1" x14ac:dyDescent="0.25">
      <c r="B27" s="25" t="s">
        <v>40</v>
      </c>
      <c r="C27" s="26">
        <v>89501719</v>
      </c>
      <c r="D27" s="26">
        <v>118628795</v>
      </c>
      <c r="E27" s="57">
        <v>118628494</v>
      </c>
      <c r="F27" s="57">
        <v>117672454.84000002</v>
      </c>
      <c r="G27" s="26">
        <v>117571846.36</v>
      </c>
      <c r="H27" s="26"/>
      <c r="I27" s="27"/>
      <c r="J27" s="27">
        <f t="shared" si="0"/>
        <v>0.99109280068918348</v>
      </c>
      <c r="K27" s="27">
        <f t="shared" si="1"/>
        <v>0</v>
      </c>
      <c r="L27" s="28">
        <f t="shared" si="2"/>
        <v>1056948.6400000006</v>
      </c>
    </row>
    <row r="28" spans="2:12" ht="20.100000000000001" customHeight="1" x14ac:dyDescent="0.25">
      <c r="B28" s="25" t="s">
        <v>41</v>
      </c>
      <c r="C28" s="26">
        <v>62976195</v>
      </c>
      <c r="D28" s="26">
        <v>75561581</v>
      </c>
      <c r="E28" s="57">
        <v>75512470</v>
      </c>
      <c r="F28" s="57">
        <v>73791315.970000029</v>
      </c>
      <c r="G28" s="26">
        <v>73476020.309999987</v>
      </c>
      <c r="H28" s="26"/>
      <c r="I28" s="27"/>
      <c r="J28" s="27">
        <f t="shared" si="0"/>
        <v>0.973031610673045</v>
      </c>
      <c r="K28" s="27">
        <f t="shared" si="1"/>
        <v>0</v>
      </c>
      <c r="L28" s="28">
        <f t="shared" si="2"/>
        <v>2085560.6900000125</v>
      </c>
    </row>
    <row r="29" spans="2:12" ht="20.100000000000001" customHeight="1" x14ac:dyDescent="0.25">
      <c r="B29" s="25" t="s">
        <v>42</v>
      </c>
      <c r="C29" s="26">
        <v>41558974</v>
      </c>
      <c r="D29" s="26">
        <v>50591008</v>
      </c>
      <c r="E29" s="57">
        <v>50587492</v>
      </c>
      <c r="F29" s="57">
        <v>49562785.730000004</v>
      </c>
      <c r="G29" s="26">
        <v>49369136.36999999</v>
      </c>
      <c r="H29" s="26"/>
      <c r="I29" s="27"/>
      <c r="J29" s="27">
        <f t="shared" si="0"/>
        <v>0.97591587204995234</v>
      </c>
      <c r="K29" s="27">
        <f t="shared" si="1"/>
        <v>0</v>
      </c>
      <c r="L29" s="28">
        <f t="shared" si="2"/>
        <v>1221871.6300000101</v>
      </c>
    </row>
    <row r="30" spans="2:12" ht="20.100000000000001" customHeight="1" x14ac:dyDescent="0.25">
      <c r="B30" s="25" t="s">
        <v>43</v>
      </c>
      <c r="C30" s="26">
        <v>53196957</v>
      </c>
      <c r="D30" s="26">
        <v>56448574</v>
      </c>
      <c r="E30" s="57">
        <v>56298761</v>
      </c>
      <c r="F30" s="57">
        <v>55475486.740000002</v>
      </c>
      <c r="G30" s="26">
        <v>55421546.370000005</v>
      </c>
      <c r="H30" s="26"/>
      <c r="I30" s="27"/>
      <c r="J30" s="27">
        <f t="shared" si="0"/>
        <v>0.98441858018864759</v>
      </c>
      <c r="K30" s="27">
        <f t="shared" si="1"/>
        <v>0</v>
      </c>
      <c r="L30" s="28">
        <f t="shared" si="2"/>
        <v>1027027.6299999952</v>
      </c>
    </row>
    <row r="31" spans="2:12" ht="20.100000000000001" customHeight="1" x14ac:dyDescent="0.25">
      <c r="B31" s="25" t="s">
        <v>44</v>
      </c>
      <c r="C31" s="26">
        <v>93627889</v>
      </c>
      <c r="D31" s="26">
        <v>115242870</v>
      </c>
      <c r="E31" s="57">
        <v>115061113</v>
      </c>
      <c r="F31" s="57">
        <v>114475048.80000001</v>
      </c>
      <c r="G31" s="26">
        <v>114473678.80000001</v>
      </c>
      <c r="H31" s="26"/>
      <c r="I31" s="27"/>
      <c r="J31" s="27">
        <f t="shared" si="0"/>
        <v>0.99489458962560195</v>
      </c>
      <c r="K31" s="27">
        <f t="shared" si="1"/>
        <v>0</v>
      </c>
      <c r="L31" s="28">
        <f t="shared" si="2"/>
        <v>769191.19999998808</v>
      </c>
    </row>
    <row r="32" spans="2:12" ht="20.100000000000001" customHeight="1" x14ac:dyDescent="0.25">
      <c r="B32" s="25" t="s">
        <v>45</v>
      </c>
      <c r="C32" s="26">
        <v>46717089</v>
      </c>
      <c r="D32" s="26">
        <v>63095690</v>
      </c>
      <c r="E32" s="57">
        <v>63055301</v>
      </c>
      <c r="F32" s="57">
        <v>62609226.500000007</v>
      </c>
      <c r="G32" s="26">
        <v>62223229.789999999</v>
      </c>
      <c r="H32" s="26"/>
      <c r="I32" s="27"/>
      <c r="J32" s="27">
        <f t="shared" si="0"/>
        <v>0.98680410375013516</v>
      </c>
      <c r="K32" s="27">
        <f t="shared" si="1"/>
        <v>0</v>
      </c>
      <c r="L32" s="28">
        <f t="shared" si="2"/>
        <v>872460.21000000089</v>
      </c>
    </row>
    <row r="33" spans="2:12" ht="20.100000000000001" customHeight="1" x14ac:dyDescent="0.25">
      <c r="B33" s="25" t="s">
        <v>46</v>
      </c>
      <c r="C33" s="26">
        <v>28156932</v>
      </c>
      <c r="D33" s="26">
        <v>41472862</v>
      </c>
      <c r="E33" s="57">
        <v>41472862</v>
      </c>
      <c r="F33" s="57">
        <v>40562033.859999985</v>
      </c>
      <c r="G33" s="26">
        <v>40366741.109999999</v>
      </c>
      <c r="H33" s="26"/>
      <c r="I33" s="27"/>
      <c r="J33" s="27">
        <f t="shared" si="0"/>
        <v>0.97332904370091455</v>
      </c>
      <c r="K33" s="27">
        <f t="shared" si="1"/>
        <v>0</v>
      </c>
      <c r="L33" s="28">
        <f t="shared" si="2"/>
        <v>1106120.8900000006</v>
      </c>
    </row>
    <row r="34" spans="2:12" ht="20.100000000000001" customHeight="1" x14ac:dyDescent="0.25">
      <c r="B34" s="25" t="s">
        <v>47</v>
      </c>
      <c r="C34" s="26">
        <v>57177279</v>
      </c>
      <c r="D34" s="26">
        <v>84785956</v>
      </c>
      <c r="E34" s="57">
        <v>84739988</v>
      </c>
      <c r="F34" s="57">
        <v>83316667.049999967</v>
      </c>
      <c r="G34" s="26">
        <v>83305179.319999963</v>
      </c>
      <c r="H34" s="26"/>
      <c r="I34" s="27"/>
      <c r="J34" s="27">
        <f t="shared" si="0"/>
        <v>0.98306810380950216</v>
      </c>
      <c r="K34" s="27">
        <f t="shared" si="1"/>
        <v>0</v>
      </c>
      <c r="L34" s="28">
        <f t="shared" si="2"/>
        <v>1480776.680000037</v>
      </c>
    </row>
    <row r="35" spans="2:12" ht="20.100000000000001" customHeight="1" x14ac:dyDescent="0.25">
      <c r="B35" s="25" t="s">
        <v>48</v>
      </c>
      <c r="C35" s="26">
        <v>55144994</v>
      </c>
      <c r="D35" s="26">
        <v>65831311</v>
      </c>
      <c r="E35" s="57">
        <v>65159802</v>
      </c>
      <c r="F35" s="57">
        <v>63603302.00999999</v>
      </c>
      <c r="G35" s="26">
        <v>62800725.479999967</v>
      </c>
      <c r="H35" s="26"/>
      <c r="I35" s="27"/>
      <c r="J35" s="27">
        <f t="shared" si="0"/>
        <v>0.9637955235038923</v>
      </c>
      <c r="K35" s="27">
        <f t="shared" si="1"/>
        <v>0</v>
      </c>
      <c r="L35" s="28">
        <f t="shared" si="2"/>
        <v>3030585.5200000331</v>
      </c>
    </row>
    <row r="36" spans="2:12" ht="20.100000000000001" customHeight="1" x14ac:dyDescent="0.25">
      <c r="B36" s="25" t="s">
        <v>49</v>
      </c>
      <c r="C36" s="26">
        <v>1124144636</v>
      </c>
      <c r="D36" s="26">
        <v>1860854388</v>
      </c>
      <c r="E36" s="57">
        <v>1826087078</v>
      </c>
      <c r="F36" s="57">
        <v>1762798891.4899993</v>
      </c>
      <c r="G36" s="26">
        <v>1754210477.6699998</v>
      </c>
      <c r="H36" s="26"/>
      <c r="I36" s="27"/>
      <c r="J36" s="27">
        <f t="shared" si="0"/>
        <v>0.96063900719963358</v>
      </c>
      <c r="K36" s="27">
        <f t="shared" si="1"/>
        <v>0</v>
      </c>
      <c r="L36" s="28">
        <f t="shared" si="2"/>
        <v>106643910.33000016</v>
      </c>
    </row>
    <row r="37" spans="2:12" ht="20.100000000000001" customHeight="1" x14ac:dyDescent="0.25">
      <c r="B37" s="25" t="s">
        <v>50</v>
      </c>
      <c r="C37" s="26">
        <v>65953571</v>
      </c>
      <c r="D37" s="26">
        <v>192195692</v>
      </c>
      <c r="E37" s="57">
        <v>191950568</v>
      </c>
      <c r="F37" s="57">
        <v>179372963.11999986</v>
      </c>
      <c r="G37" s="26">
        <v>178558153.4599998</v>
      </c>
      <c r="H37" s="26"/>
      <c r="I37" s="27"/>
      <c r="J37" s="27">
        <f t="shared" si="0"/>
        <v>0.93022987803818225</v>
      </c>
      <c r="K37" s="27">
        <f t="shared" si="1"/>
        <v>0</v>
      </c>
      <c r="L37" s="28">
        <f t="shared" si="2"/>
        <v>13637538.5400002</v>
      </c>
    </row>
    <row r="38" spans="2:12" ht="20.100000000000001" customHeight="1" x14ac:dyDescent="0.25">
      <c r="B38" s="25" t="s">
        <v>51</v>
      </c>
      <c r="C38" s="26">
        <v>107955381</v>
      </c>
      <c r="D38" s="26">
        <v>133314669</v>
      </c>
      <c r="E38" s="57">
        <v>133282599</v>
      </c>
      <c r="F38" s="57">
        <v>132248882.02000006</v>
      </c>
      <c r="G38" s="26">
        <v>131560023.63000005</v>
      </c>
      <c r="H38" s="26"/>
      <c r="I38" s="27"/>
      <c r="J38" s="27">
        <f t="shared" si="0"/>
        <v>0.98707576695739596</v>
      </c>
      <c r="K38" s="27">
        <f t="shared" si="1"/>
        <v>0</v>
      </c>
      <c r="L38" s="28">
        <f t="shared" si="2"/>
        <v>1754645.3699999452</v>
      </c>
    </row>
    <row r="39" spans="2:12" ht="20.100000000000001" customHeight="1" x14ac:dyDescent="0.25">
      <c r="B39" s="25" t="s">
        <v>52</v>
      </c>
      <c r="C39" s="26">
        <v>27481689</v>
      </c>
      <c r="D39" s="26">
        <v>40610934</v>
      </c>
      <c r="E39" s="57">
        <v>40302434</v>
      </c>
      <c r="F39" s="57">
        <v>39437861.039999969</v>
      </c>
      <c r="G39" s="26">
        <v>38840293.499999993</v>
      </c>
      <c r="H39" s="26"/>
      <c r="I39" s="27"/>
      <c r="J39" s="27">
        <f t="shared" si="0"/>
        <v>0.96372078917119475</v>
      </c>
      <c r="K39" s="27">
        <f t="shared" si="1"/>
        <v>0</v>
      </c>
      <c r="L39" s="28">
        <f t="shared" si="2"/>
        <v>1770640.5000000075</v>
      </c>
    </row>
    <row r="40" spans="2:12" ht="20.100000000000001" customHeight="1" x14ac:dyDescent="0.25">
      <c r="B40" s="25" t="s">
        <v>53</v>
      </c>
      <c r="C40" s="26">
        <v>83795309</v>
      </c>
      <c r="D40" s="26">
        <v>139245882</v>
      </c>
      <c r="E40" s="57">
        <v>139136861</v>
      </c>
      <c r="F40" s="57">
        <v>133947339.44999988</v>
      </c>
      <c r="G40" s="26">
        <v>133853450.18999988</v>
      </c>
      <c r="H40" s="26"/>
      <c r="I40" s="27"/>
      <c r="J40" s="27">
        <f t="shared" si="0"/>
        <v>0.96202723870563589</v>
      </c>
      <c r="K40" s="27">
        <f t="shared" si="1"/>
        <v>0</v>
      </c>
      <c r="L40" s="28">
        <f t="shared" si="2"/>
        <v>5392431.8100001216</v>
      </c>
    </row>
    <row r="41" spans="2:12" ht="20.100000000000001" customHeight="1" x14ac:dyDescent="0.25">
      <c r="B41" s="25" t="s">
        <v>54</v>
      </c>
      <c r="C41" s="26">
        <v>207048579</v>
      </c>
      <c r="D41" s="26">
        <v>263480467</v>
      </c>
      <c r="E41" s="57">
        <v>259675251</v>
      </c>
      <c r="F41" s="57">
        <v>252393290.35999992</v>
      </c>
      <c r="G41" s="26">
        <v>252044420.62999994</v>
      </c>
      <c r="H41" s="26"/>
      <c r="I41" s="27"/>
      <c r="J41" s="27">
        <f t="shared" si="0"/>
        <v>0.97061394822720293</v>
      </c>
      <c r="K41" s="27">
        <f t="shared" si="1"/>
        <v>0</v>
      </c>
      <c r="L41" s="28">
        <f t="shared" si="2"/>
        <v>11436046.370000064</v>
      </c>
    </row>
    <row r="42" spans="2:12" ht="20.100000000000001" customHeight="1" x14ac:dyDescent="0.25">
      <c r="B42" s="25" t="s">
        <v>55</v>
      </c>
      <c r="C42" s="26">
        <v>252509881</v>
      </c>
      <c r="D42" s="26">
        <v>331162922</v>
      </c>
      <c r="E42" s="57">
        <v>330822190</v>
      </c>
      <c r="F42" s="57">
        <v>330051293.45000005</v>
      </c>
      <c r="G42" s="26">
        <v>325381173.19000036</v>
      </c>
      <c r="H42" s="26"/>
      <c r="I42" s="27"/>
      <c r="J42" s="27">
        <f t="shared" si="0"/>
        <v>0.98355304760542317</v>
      </c>
      <c r="K42" s="27">
        <f t="shared" si="1"/>
        <v>0</v>
      </c>
      <c r="L42" s="28">
        <f t="shared" si="2"/>
        <v>5781748.8099996448</v>
      </c>
    </row>
    <row r="43" spans="2:12" ht="20.100000000000001" customHeight="1" x14ac:dyDescent="0.25">
      <c r="B43" s="25" t="s">
        <v>56</v>
      </c>
      <c r="C43" s="26">
        <v>284400353</v>
      </c>
      <c r="D43" s="26">
        <v>321860336</v>
      </c>
      <c r="E43" s="57">
        <v>321112526</v>
      </c>
      <c r="F43" s="57">
        <v>317349381.62000006</v>
      </c>
      <c r="G43" s="26">
        <v>315359743.94000012</v>
      </c>
      <c r="H43" s="26"/>
      <c r="I43" s="27"/>
      <c r="J43" s="27">
        <f t="shared" si="0"/>
        <v>0.9820848406891487</v>
      </c>
      <c r="K43" s="27">
        <f t="shared" si="1"/>
        <v>0</v>
      </c>
      <c r="L43" s="28">
        <f t="shared" si="2"/>
        <v>6500592.0599998832</v>
      </c>
    </row>
    <row r="44" spans="2:12" ht="20.100000000000001" customHeight="1" x14ac:dyDescent="0.25">
      <c r="B44" s="25" t="s">
        <v>57</v>
      </c>
      <c r="C44" s="26">
        <v>144586232</v>
      </c>
      <c r="D44" s="26">
        <v>163438991</v>
      </c>
      <c r="E44" s="57">
        <v>163406024</v>
      </c>
      <c r="F44" s="57">
        <v>162367196.03000006</v>
      </c>
      <c r="G44" s="26">
        <v>161416658.94000003</v>
      </c>
      <c r="H44" s="26"/>
      <c r="I44" s="27"/>
      <c r="J44" s="27">
        <f t="shared" ref="J44" si="3">IF(ISERROR(+G44/E44)=TRUE,0,++G44/E44)</f>
        <v>0.98782563205870566</v>
      </c>
      <c r="K44" s="27">
        <f t="shared" ref="K44" si="4">IF(ISERROR(+H44/E44)=TRUE,0,++H44/E44)</f>
        <v>0</v>
      </c>
      <c r="L44" s="28">
        <f t="shared" ref="L44" si="5">+D44-G44</f>
        <v>2022332.0599999726</v>
      </c>
    </row>
    <row r="45" spans="2:12" ht="20.100000000000001" customHeight="1" x14ac:dyDescent="0.25">
      <c r="B45" s="25" t="s">
        <v>58</v>
      </c>
      <c r="C45" s="26">
        <v>21698844</v>
      </c>
      <c r="D45" s="26">
        <v>92092560</v>
      </c>
      <c r="E45" s="57">
        <v>92092560</v>
      </c>
      <c r="F45" s="57">
        <v>91454405.959999979</v>
      </c>
      <c r="G45" s="26">
        <v>91314570.359999985</v>
      </c>
      <c r="H45" s="26"/>
      <c r="I45" s="27"/>
      <c r="J45" s="27">
        <f t="shared" si="0"/>
        <v>0.99155209020142332</v>
      </c>
      <c r="K45" s="27">
        <f t="shared" si="1"/>
        <v>0</v>
      </c>
      <c r="L45" s="28">
        <f t="shared" si="2"/>
        <v>777989.6400000155</v>
      </c>
    </row>
    <row r="46" spans="2:12" ht="23.25" customHeight="1" x14ac:dyDescent="0.25">
      <c r="B46" s="52" t="s">
        <v>4</v>
      </c>
      <c r="C46" s="53">
        <f t="shared" ref="C46:H46" si="6">SUM(C13:C45)</f>
        <v>6396413985</v>
      </c>
      <c r="D46" s="53">
        <f t="shared" si="6"/>
        <v>7410607430</v>
      </c>
      <c r="E46" s="53">
        <f>SUM(E13:E45)</f>
        <v>7339238653</v>
      </c>
      <c r="F46" s="53">
        <f t="shared" si="6"/>
        <v>7085203042.1700001</v>
      </c>
      <c r="G46" s="53">
        <f t="shared" si="6"/>
        <v>7054380176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0.96118691727192151</v>
      </c>
      <c r="K46" s="54">
        <f>IF(ISERROR(+H46/E46)=TRUE,0,++H46/E46)</f>
        <v>0</v>
      </c>
      <c r="L46" s="55">
        <f>SUM(L13:L45)</f>
        <v>356227253.99999988</v>
      </c>
    </row>
    <row r="47" spans="2:12" x14ac:dyDescent="0.2">
      <c r="B47" s="11" t="s">
        <v>62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DICIEMBRE
(4)</v>
      </c>
      <c r="H52" s="32" t="s">
        <v>15</v>
      </c>
      <c r="I52" s="79"/>
      <c r="J52" s="79"/>
      <c r="K52" s="79"/>
      <c r="L52" s="31"/>
    </row>
    <row r="53" spans="2:12" s="22" customFormat="1" x14ac:dyDescent="0.25">
      <c r="B53" s="33" t="s">
        <v>24</v>
      </c>
      <c r="C53" s="67">
        <f>+C46/$C$51</f>
        <v>6396.4139850000001</v>
      </c>
      <c r="D53" s="67">
        <f>+D46/$C$51</f>
        <v>7410.60743</v>
      </c>
      <c r="E53" s="33">
        <f>+E46/$C$51</f>
        <v>7339.2386530000003</v>
      </c>
      <c r="F53" s="67">
        <f>+F46/$C$51</f>
        <v>7085.2030421700001</v>
      </c>
      <c r="G53" s="67">
        <f>+G46/$C$51</f>
        <v>7054.3801759999997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M61"/>
  <sheetViews>
    <sheetView showGridLines="0" zoomScale="130" zoomScaleNormal="130" workbookViewId="0">
      <selection activeCell="E46" sqref="E46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61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8">
        <v>73997217</v>
      </c>
      <c r="D13" s="8">
        <v>72497217</v>
      </c>
      <c r="E13" s="56">
        <v>61914999</v>
      </c>
      <c r="F13" s="56">
        <v>52225513.960000008</v>
      </c>
      <c r="G13" s="8">
        <v>51805572.56000001</v>
      </c>
      <c r="H13" s="8"/>
      <c r="I13" s="12">
        <f>IF(ISERROR(+#REF!/E13)=TRUE,0,++#REF!/E13)</f>
        <v>0</v>
      </c>
      <c r="J13" s="12">
        <f>IF(ISERROR(+G13/E13)=TRUE,0,++G13/E13)</f>
        <v>0.83672088180119342</v>
      </c>
      <c r="K13" s="12">
        <f>IF(ISERROR(+H13/E13)=TRUE,0,++H13/E13)</f>
        <v>0</v>
      </c>
      <c r="L13" s="14">
        <f>+D13-G13</f>
        <v>20691644.43999999</v>
      </c>
    </row>
    <row r="14" spans="1:13" ht="20.100000000000001" customHeight="1" x14ac:dyDescent="0.25">
      <c r="B14" s="7" t="s">
        <v>27</v>
      </c>
      <c r="C14" s="9">
        <v>1530068</v>
      </c>
      <c r="D14" s="9">
        <v>2589701</v>
      </c>
      <c r="E14" s="58">
        <v>2176910</v>
      </c>
      <c r="F14" s="59">
        <v>1521781.38</v>
      </c>
      <c r="G14" s="9">
        <v>1521781.38</v>
      </c>
      <c r="H14" s="9"/>
      <c r="I14" s="13">
        <f>IF(ISERROR(+#REF!/E14)=TRUE,0,++#REF!/E14)</f>
        <v>0</v>
      </c>
      <c r="J14" s="13">
        <f t="shared" ref="J14:J45" si="0">IF(ISERROR(+G14/E14)=TRUE,0,++G14/E14)</f>
        <v>0.69905571658911025</v>
      </c>
      <c r="K14" s="13">
        <f t="shared" ref="K14:K45" si="1">IF(ISERROR(+H14/E14)=TRUE,0,++H14/E14)</f>
        <v>0</v>
      </c>
      <c r="L14" s="15">
        <f t="shared" ref="L14:L45" si="2">+D14-G14</f>
        <v>1067919.6200000001</v>
      </c>
    </row>
    <row r="15" spans="1:13" ht="20.100000000000001" customHeight="1" x14ac:dyDescent="0.25">
      <c r="B15" s="7" t="s">
        <v>28</v>
      </c>
      <c r="C15" s="9">
        <v>4374069</v>
      </c>
      <c r="D15" s="9">
        <v>4371414</v>
      </c>
      <c r="E15" s="58">
        <v>1975870</v>
      </c>
      <c r="F15" s="59">
        <v>1715968.6300000001</v>
      </c>
      <c r="G15" s="9">
        <v>1701319.8700000003</v>
      </c>
      <c r="H15" s="9"/>
      <c r="I15" s="13"/>
      <c r="J15" s="13">
        <f t="shared" si="0"/>
        <v>0.86104848497117747</v>
      </c>
      <c r="K15" s="13">
        <f t="shared" si="1"/>
        <v>0</v>
      </c>
      <c r="L15" s="15">
        <f t="shared" si="2"/>
        <v>2670094.13</v>
      </c>
    </row>
    <row r="16" spans="1:13" ht="20.100000000000001" customHeight="1" x14ac:dyDescent="0.25">
      <c r="B16" s="7" t="s">
        <v>29</v>
      </c>
      <c r="C16" s="9">
        <v>16597950</v>
      </c>
      <c r="D16" s="9">
        <v>4815299</v>
      </c>
      <c r="E16" s="58">
        <v>3309115</v>
      </c>
      <c r="F16" s="59">
        <v>3053085.4400000009</v>
      </c>
      <c r="G16" s="9">
        <v>3053085.4400000009</v>
      </c>
      <c r="H16" s="9"/>
      <c r="I16" s="13"/>
      <c r="J16" s="13">
        <f t="shared" si="0"/>
        <v>0.92262899294826584</v>
      </c>
      <c r="K16" s="13">
        <f t="shared" si="1"/>
        <v>0</v>
      </c>
      <c r="L16" s="15">
        <f t="shared" si="2"/>
        <v>1762213.5599999991</v>
      </c>
    </row>
    <row r="17" spans="2:12" ht="20.100000000000001" customHeight="1" x14ac:dyDescent="0.25">
      <c r="B17" s="7" t="s">
        <v>30</v>
      </c>
      <c r="C17" s="9">
        <v>3548416</v>
      </c>
      <c r="D17" s="9">
        <v>4100246</v>
      </c>
      <c r="E17" s="58">
        <v>3228184</v>
      </c>
      <c r="F17" s="59">
        <v>2250004.7099999995</v>
      </c>
      <c r="G17" s="9">
        <v>2249083.4099999997</v>
      </c>
      <c r="H17" s="9"/>
      <c r="I17" s="13"/>
      <c r="J17" s="13">
        <f t="shared" si="0"/>
        <v>0.69670235959288551</v>
      </c>
      <c r="K17" s="13">
        <f t="shared" si="1"/>
        <v>0</v>
      </c>
      <c r="L17" s="15">
        <f t="shared" si="2"/>
        <v>1851162.5900000003</v>
      </c>
    </row>
    <row r="18" spans="2:12" ht="20.100000000000001" customHeight="1" x14ac:dyDescent="0.25">
      <c r="B18" s="7" t="s">
        <v>31</v>
      </c>
      <c r="C18" s="9">
        <v>13773194</v>
      </c>
      <c r="D18" s="9">
        <v>11823280</v>
      </c>
      <c r="E18" s="58">
        <v>7694227</v>
      </c>
      <c r="F18" s="59">
        <v>4934007.9600000009</v>
      </c>
      <c r="G18" s="9">
        <v>4731049.3600000013</v>
      </c>
      <c r="H18" s="9"/>
      <c r="I18" s="13"/>
      <c r="J18" s="13">
        <f t="shared" si="0"/>
        <v>0.61488299734333307</v>
      </c>
      <c r="K18" s="13">
        <f t="shared" si="1"/>
        <v>0</v>
      </c>
      <c r="L18" s="15">
        <f t="shared" si="2"/>
        <v>7092230.6399999987</v>
      </c>
    </row>
    <row r="19" spans="2:12" ht="20.100000000000001" customHeight="1" x14ac:dyDescent="0.25">
      <c r="B19" s="7" t="s">
        <v>32</v>
      </c>
      <c r="C19" s="9">
        <v>6338744</v>
      </c>
      <c r="D19" s="9">
        <v>3539866</v>
      </c>
      <c r="E19" s="58">
        <v>2201154</v>
      </c>
      <c r="F19" s="59">
        <v>2037964.9000000001</v>
      </c>
      <c r="G19" s="9">
        <v>2030165.02</v>
      </c>
      <c r="H19" s="9"/>
      <c r="I19" s="13"/>
      <c r="J19" s="13">
        <f t="shared" si="0"/>
        <v>0.92231848384983517</v>
      </c>
      <c r="K19" s="13">
        <f t="shared" si="1"/>
        <v>0</v>
      </c>
      <c r="L19" s="15">
        <f t="shared" si="2"/>
        <v>1509700.98</v>
      </c>
    </row>
    <row r="20" spans="2:12" ht="20.100000000000001" customHeight="1" x14ac:dyDescent="0.25">
      <c r="B20" s="7" t="s">
        <v>33</v>
      </c>
      <c r="C20" s="9">
        <v>9930000</v>
      </c>
      <c r="D20" s="9">
        <v>6932011</v>
      </c>
      <c r="E20" s="58">
        <v>5184774</v>
      </c>
      <c r="F20" s="59">
        <v>4697854.9400000004</v>
      </c>
      <c r="G20" s="9">
        <v>4651089.53</v>
      </c>
      <c r="H20" s="9"/>
      <c r="I20" s="13"/>
      <c r="J20" s="13">
        <f t="shared" si="0"/>
        <v>0.89706697533971591</v>
      </c>
      <c r="K20" s="13">
        <f t="shared" si="1"/>
        <v>0</v>
      </c>
      <c r="L20" s="15">
        <f t="shared" si="2"/>
        <v>2280921.4699999997</v>
      </c>
    </row>
    <row r="21" spans="2:12" ht="20.100000000000001" customHeight="1" x14ac:dyDescent="0.25">
      <c r="B21" s="7" t="s">
        <v>34</v>
      </c>
      <c r="C21" s="9">
        <v>3541637</v>
      </c>
      <c r="D21" s="9">
        <v>3665192</v>
      </c>
      <c r="E21" s="58">
        <v>2493000</v>
      </c>
      <c r="F21" s="59">
        <v>2397054.14</v>
      </c>
      <c r="G21" s="9">
        <v>2397054.14</v>
      </c>
      <c r="H21" s="9"/>
      <c r="I21" s="13"/>
      <c r="J21" s="13">
        <f t="shared" si="0"/>
        <v>0.96151389490573613</v>
      </c>
      <c r="K21" s="13">
        <f t="shared" si="1"/>
        <v>0</v>
      </c>
      <c r="L21" s="15">
        <f t="shared" si="2"/>
        <v>1268137.8599999999</v>
      </c>
    </row>
    <row r="22" spans="2:12" ht="20.100000000000001" customHeight="1" x14ac:dyDescent="0.25">
      <c r="B22" s="7" t="s">
        <v>35</v>
      </c>
      <c r="C22" s="9">
        <v>3486605</v>
      </c>
      <c r="D22" s="9">
        <v>4610133</v>
      </c>
      <c r="E22" s="58">
        <v>1722000</v>
      </c>
      <c r="F22" s="59">
        <v>1649621.66</v>
      </c>
      <c r="G22" s="9">
        <v>1649621.65</v>
      </c>
      <c r="H22" s="9"/>
      <c r="I22" s="13"/>
      <c r="J22" s="13">
        <f t="shared" si="0"/>
        <v>0.95796843786295005</v>
      </c>
      <c r="K22" s="13">
        <f t="shared" si="1"/>
        <v>0</v>
      </c>
      <c r="L22" s="15">
        <f t="shared" si="2"/>
        <v>2960511.35</v>
      </c>
    </row>
    <row r="23" spans="2:12" ht="20.100000000000001" customHeight="1" x14ac:dyDescent="0.25">
      <c r="B23" s="7" t="s">
        <v>36</v>
      </c>
      <c r="C23" s="9">
        <v>10756479</v>
      </c>
      <c r="D23" s="9">
        <v>8175598</v>
      </c>
      <c r="E23" s="58">
        <v>7361944</v>
      </c>
      <c r="F23" s="59">
        <v>6956248.6799999988</v>
      </c>
      <c r="G23" s="9">
        <v>6940238.4299999988</v>
      </c>
      <c r="H23" s="9"/>
      <c r="I23" s="13"/>
      <c r="J23" s="13">
        <f t="shared" si="0"/>
        <v>0.942718177427049</v>
      </c>
      <c r="K23" s="13">
        <f t="shared" si="1"/>
        <v>0</v>
      </c>
      <c r="L23" s="15">
        <f t="shared" si="2"/>
        <v>1235359.5700000012</v>
      </c>
    </row>
    <row r="24" spans="2:12" ht="20.100000000000001" customHeight="1" x14ac:dyDescent="0.25">
      <c r="B24" s="7" t="s">
        <v>37</v>
      </c>
      <c r="C24" s="9">
        <v>4154496</v>
      </c>
      <c r="D24" s="9">
        <v>4760049</v>
      </c>
      <c r="E24" s="58">
        <v>3608722</v>
      </c>
      <c r="F24" s="59">
        <v>2682174.69</v>
      </c>
      <c r="G24" s="9">
        <v>2439535.149999999</v>
      </c>
      <c r="H24" s="9"/>
      <c r="I24" s="13"/>
      <c r="J24" s="13">
        <f t="shared" si="0"/>
        <v>0.67601082876431018</v>
      </c>
      <c r="K24" s="13">
        <f t="shared" si="1"/>
        <v>0</v>
      </c>
      <c r="L24" s="15">
        <f t="shared" si="2"/>
        <v>2320513.850000001</v>
      </c>
    </row>
    <row r="25" spans="2:12" ht="20.100000000000001" customHeight="1" x14ac:dyDescent="0.25">
      <c r="B25" s="7" t="s">
        <v>38</v>
      </c>
      <c r="C25" s="9">
        <v>20995704</v>
      </c>
      <c r="D25" s="9">
        <v>11618996</v>
      </c>
      <c r="E25" s="58">
        <v>5997400</v>
      </c>
      <c r="F25" s="59">
        <v>5842314.6000000006</v>
      </c>
      <c r="G25" s="9">
        <v>5743852.5200000014</v>
      </c>
      <c r="H25" s="9"/>
      <c r="I25" s="13"/>
      <c r="J25" s="13">
        <f t="shared" si="0"/>
        <v>0.9577237669656854</v>
      </c>
      <c r="K25" s="13">
        <f t="shared" si="1"/>
        <v>0</v>
      </c>
      <c r="L25" s="15">
        <f t="shared" si="2"/>
        <v>5875143.4799999986</v>
      </c>
    </row>
    <row r="26" spans="2:12" ht="20.100000000000001" customHeight="1" x14ac:dyDescent="0.25">
      <c r="B26" s="7" t="s">
        <v>39</v>
      </c>
      <c r="C26" s="9">
        <v>10075062</v>
      </c>
      <c r="D26" s="9">
        <v>6698066</v>
      </c>
      <c r="E26" s="58">
        <v>5272198</v>
      </c>
      <c r="F26" s="59">
        <v>4636345.0599999996</v>
      </c>
      <c r="G26" s="9">
        <v>4625491.46</v>
      </c>
      <c r="H26" s="9"/>
      <c r="I26" s="13"/>
      <c r="J26" s="13">
        <f t="shared" si="0"/>
        <v>0.87733644677229494</v>
      </c>
      <c r="K26" s="13">
        <f t="shared" si="1"/>
        <v>0</v>
      </c>
      <c r="L26" s="15">
        <f t="shared" si="2"/>
        <v>2072574.54</v>
      </c>
    </row>
    <row r="27" spans="2:12" ht="20.100000000000001" customHeight="1" x14ac:dyDescent="0.25">
      <c r="B27" s="7" t="s">
        <v>40</v>
      </c>
      <c r="C27" s="9">
        <v>600000</v>
      </c>
      <c r="D27" s="9">
        <v>3749719</v>
      </c>
      <c r="E27" s="58">
        <v>3749719</v>
      </c>
      <c r="F27" s="59">
        <v>3603568.38</v>
      </c>
      <c r="G27" s="9">
        <v>3602488.38</v>
      </c>
      <c r="H27" s="9"/>
      <c r="I27" s="13"/>
      <c r="J27" s="13">
        <f t="shared" si="0"/>
        <v>0.96073555911789654</v>
      </c>
      <c r="K27" s="13">
        <f t="shared" si="1"/>
        <v>0</v>
      </c>
      <c r="L27" s="15">
        <f t="shared" si="2"/>
        <v>147230.62000000011</v>
      </c>
    </row>
    <row r="28" spans="2:12" ht="20.100000000000001" customHeight="1" x14ac:dyDescent="0.25">
      <c r="B28" s="7" t="s">
        <v>41</v>
      </c>
      <c r="C28" s="9">
        <v>8011926</v>
      </c>
      <c r="D28" s="9">
        <v>7131926</v>
      </c>
      <c r="E28" s="58">
        <v>2960734</v>
      </c>
      <c r="F28" s="59">
        <v>2820625.4599999995</v>
      </c>
      <c r="G28" s="9">
        <v>2763033.5399999996</v>
      </c>
      <c r="H28" s="9"/>
      <c r="I28" s="13"/>
      <c r="J28" s="13">
        <f t="shared" si="0"/>
        <v>0.93322586223551307</v>
      </c>
      <c r="K28" s="13">
        <f t="shared" si="1"/>
        <v>0</v>
      </c>
      <c r="L28" s="15">
        <f t="shared" si="2"/>
        <v>4368892.4600000009</v>
      </c>
    </row>
    <row r="29" spans="2:12" ht="20.100000000000001" customHeight="1" x14ac:dyDescent="0.25">
      <c r="B29" s="7" t="s">
        <v>42</v>
      </c>
      <c r="C29" s="9">
        <v>1492331</v>
      </c>
      <c r="D29" s="9">
        <v>1146489</v>
      </c>
      <c r="E29" s="58">
        <v>499890</v>
      </c>
      <c r="F29" s="59">
        <v>499890</v>
      </c>
      <c r="G29" s="9">
        <v>477909.30000000005</v>
      </c>
      <c r="H29" s="9"/>
      <c r="I29" s="13"/>
      <c r="J29" s="13">
        <f t="shared" si="0"/>
        <v>0.9560289263638001</v>
      </c>
      <c r="K29" s="13">
        <f t="shared" si="1"/>
        <v>0</v>
      </c>
      <c r="L29" s="15">
        <f t="shared" si="2"/>
        <v>668579.69999999995</v>
      </c>
    </row>
    <row r="30" spans="2:12" ht="20.100000000000001" customHeight="1" x14ac:dyDescent="0.25">
      <c r="B30" s="7" t="s">
        <v>43</v>
      </c>
      <c r="C30" s="9">
        <v>3105374</v>
      </c>
      <c r="D30" s="9">
        <v>3006151</v>
      </c>
      <c r="E30" s="58">
        <v>1817112</v>
      </c>
      <c r="F30" s="59">
        <v>1751436.32</v>
      </c>
      <c r="G30" s="9">
        <v>1750117.24</v>
      </c>
      <c r="H30" s="9"/>
      <c r="I30" s="13"/>
      <c r="J30" s="13">
        <f t="shared" si="0"/>
        <v>0.96313118839124945</v>
      </c>
      <c r="K30" s="13">
        <f t="shared" si="1"/>
        <v>0</v>
      </c>
      <c r="L30" s="15">
        <f t="shared" si="2"/>
        <v>1256033.76</v>
      </c>
    </row>
    <row r="31" spans="2:12" ht="20.100000000000001" customHeight="1" x14ac:dyDescent="0.25">
      <c r="B31" s="7" t="s">
        <v>44</v>
      </c>
      <c r="C31" s="9">
        <v>4503749</v>
      </c>
      <c r="D31" s="9">
        <v>4805890</v>
      </c>
      <c r="E31" s="58">
        <v>3026369</v>
      </c>
      <c r="F31" s="59">
        <v>3012053.9499999997</v>
      </c>
      <c r="G31" s="9">
        <v>3012053.9499999997</v>
      </c>
      <c r="H31" s="9"/>
      <c r="I31" s="13"/>
      <c r="J31" s="13">
        <f t="shared" si="0"/>
        <v>0.9952698927328425</v>
      </c>
      <c r="K31" s="13">
        <f t="shared" si="1"/>
        <v>0</v>
      </c>
      <c r="L31" s="15">
        <f t="shared" si="2"/>
        <v>1793836.0500000003</v>
      </c>
    </row>
    <row r="32" spans="2:12" ht="20.100000000000001" customHeight="1" x14ac:dyDescent="0.25">
      <c r="B32" s="7" t="s">
        <v>45</v>
      </c>
      <c r="C32" s="9">
        <v>3469590</v>
      </c>
      <c r="D32" s="9">
        <v>4749957</v>
      </c>
      <c r="E32" s="58">
        <v>2323869</v>
      </c>
      <c r="F32" s="59">
        <v>2250427.77</v>
      </c>
      <c r="G32" s="9">
        <v>2250355.41</v>
      </c>
      <c r="H32" s="9"/>
      <c r="I32" s="13"/>
      <c r="J32" s="13">
        <f t="shared" si="0"/>
        <v>0.96836586313600304</v>
      </c>
      <c r="K32" s="13">
        <f t="shared" si="1"/>
        <v>0</v>
      </c>
      <c r="L32" s="15">
        <f t="shared" si="2"/>
        <v>2499601.59</v>
      </c>
    </row>
    <row r="33" spans="2:12" ht="20.100000000000001" customHeight="1" x14ac:dyDescent="0.25">
      <c r="B33" s="7" t="s">
        <v>46</v>
      </c>
      <c r="C33" s="9">
        <v>2877544</v>
      </c>
      <c r="D33" s="9">
        <v>2788203</v>
      </c>
      <c r="E33" s="58">
        <v>1365024</v>
      </c>
      <c r="F33" s="59">
        <v>719450.60000000009</v>
      </c>
      <c r="G33" s="9">
        <v>697922</v>
      </c>
      <c r="H33" s="9"/>
      <c r="I33" s="13"/>
      <c r="J33" s="13">
        <f t="shared" si="0"/>
        <v>0.51128917879832148</v>
      </c>
      <c r="K33" s="13">
        <f t="shared" si="1"/>
        <v>0</v>
      </c>
      <c r="L33" s="15">
        <f t="shared" si="2"/>
        <v>2090281</v>
      </c>
    </row>
    <row r="34" spans="2:12" ht="20.100000000000001" customHeight="1" x14ac:dyDescent="0.25">
      <c r="B34" s="7" t="s">
        <v>47</v>
      </c>
      <c r="C34" s="9">
        <v>2448797</v>
      </c>
      <c r="D34" s="9">
        <v>2847938</v>
      </c>
      <c r="E34" s="58">
        <v>1334870</v>
      </c>
      <c r="F34" s="59">
        <v>1301274.31</v>
      </c>
      <c r="G34" s="9">
        <v>1301274.31</v>
      </c>
      <c r="H34" s="9"/>
      <c r="I34" s="13"/>
      <c r="J34" s="13">
        <f t="shared" si="0"/>
        <v>0.97483223834530708</v>
      </c>
      <c r="K34" s="13">
        <f t="shared" si="1"/>
        <v>0</v>
      </c>
      <c r="L34" s="15">
        <f t="shared" si="2"/>
        <v>1546663.69</v>
      </c>
    </row>
    <row r="35" spans="2:12" ht="20.100000000000001" customHeight="1" x14ac:dyDescent="0.25">
      <c r="B35" s="7" t="s">
        <v>48</v>
      </c>
      <c r="C35" s="9">
        <v>4116587</v>
      </c>
      <c r="D35" s="9">
        <v>5087417</v>
      </c>
      <c r="E35" s="58">
        <v>1655450</v>
      </c>
      <c r="F35" s="59">
        <v>1048951.7400000002</v>
      </c>
      <c r="G35" s="9">
        <v>1013084.6200000001</v>
      </c>
      <c r="H35" s="9"/>
      <c r="I35" s="13"/>
      <c r="J35" s="13">
        <f t="shared" si="0"/>
        <v>0.61196932556102579</v>
      </c>
      <c r="K35" s="13">
        <f t="shared" si="1"/>
        <v>0</v>
      </c>
      <c r="L35" s="15">
        <f t="shared" si="2"/>
        <v>4074332.38</v>
      </c>
    </row>
    <row r="36" spans="2:12" ht="20.100000000000001" customHeight="1" x14ac:dyDescent="0.25">
      <c r="B36" s="7" t="s">
        <v>49</v>
      </c>
      <c r="C36" s="9">
        <v>4000000</v>
      </c>
      <c r="D36" s="9">
        <v>13624354</v>
      </c>
      <c r="E36" s="58">
        <v>13162464</v>
      </c>
      <c r="F36" s="59">
        <v>12473552.899999999</v>
      </c>
      <c r="G36" s="9">
        <v>11970534.379999999</v>
      </c>
      <c r="H36" s="9"/>
      <c r="I36" s="13"/>
      <c r="J36" s="13">
        <f t="shared" si="0"/>
        <v>0.90944479544255541</v>
      </c>
      <c r="K36" s="13">
        <f t="shared" si="1"/>
        <v>0</v>
      </c>
      <c r="L36" s="15">
        <f t="shared" si="2"/>
        <v>1653819.620000001</v>
      </c>
    </row>
    <row r="37" spans="2:12" ht="20.100000000000001" customHeight="1" x14ac:dyDescent="0.25">
      <c r="B37" s="7" t="s">
        <v>50</v>
      </c>
      <c r="C37" s="9">
        <v>1830442</v>
      </c>
      <c r="D37" s="9">
        <v>3805592</v>
      </c>
      <c r="E37" s="58">
        <v>3422772</v>
      </c>
      <c r="F37" s="59">
        <v>3103885.3299999996</v>
      </c>
      <c r="G37" s="9">
        <v>3049988.92</v>
      </c>
      <c r="H37" s="9"/>
      <c r="I37" s="13"/>
      <c r="J37" s="13">
        <f t="shared" si="0"/>
        <v>0.89108737596310827</v>
      </c>
      <c r="K37" s="13">
        <f t="shared" si="1"/>
        <v>0</v>
      </c>
      <c r="L37" s="15">
        <f t="shared" si="2"/>
        <v>755603.08000000007</v>
      </c>
    </row>
    <row r="38" spans="2:12" ht="20.100000000000001" customHeight="1" x14ac:dyDescent="0.25">
      <c r="B38" s="7" t="s">
        <v>51</v>
      </c>
      <c r="C38" s="9">
        <v>7176987</v>
      </c>
      <c r="D38" s="9">
        <v>8002466</v>
      </c>
      <c r="E38" s="58">
        <v>7570642</v>
      </c>
      <c r="F38" s="59">
        <v>7324890.9900000021</v>
      </c>
      <c r="G38" s="9">
        <v>7211469.1100000013</v>
      </c>
      <c r="H38" s="9"/>
      <c r="I38" s="13"/>
      <c r="J38" s="13">
        <f t="shared" si="0"/>
        <v>0.95255714244577949</v>
      </c>
      <c r="K38" s="13">
        <f t="shared" si="1"/>
        <v>0</v>
      </c>
      <c r="L38" s="15">
        <f t="shared" si="2"/>
        <v>790996.88999999873</v>
      </c>
    </row>
    <row r="39" spans="2:12" ht="20.100000000000001" customHeight="1" x14ac:dyDescent="0.25">
      <c r="B39" s="7" t="s">
        <v>52</v>
      </c>
      <c r="C39" s="9">
        <v>624606</v>
      </c>
      <c r="D39" s="9">
        <v>696132</v>
      </c>
      <c r="E39" s="58">
        <v>468726</v>
      </c>
      <c r="F39" s="59">
        <v>435016.80000000005</v>
      </c>
      <c r="G39" s="9">
        <v>435016.80000000005</v>
      </c>
      <c r="H39" s="9"/>
      <c r="I39" s="13"/>
      <c r="J39" s="13">
        <f t="shared" si="0"/>
        <v>0.92808335786792295</v>
      </c>
      <c r="K39" s="13">
        <f t="shared" si="1"/>
        <v>0</v>
      </c>
      <c r="L39" s="15">
        <f t="shared" si="2"/>
        <v>261115.19999999995</v>
      </c>
    </row>
    <row r="40" spans="2:12" ht="20.100000000000001" customHeight="1" x14ac:dyDescent="0.25">
      <c r="B40" s="7" t="s">
        <v>53</v>
      </c>
      <c r="C40" s="9">
        <v>1349653</v>
      </c>
      <c r="D40" s="9">
        <v>5203617</v>
      </c>
      <c r="E40" s="58">
        <v>4970933</v>
      </c>
      <c r="F40" s="59">
        <v>4444717.0699999984</v>
      </c>
      <c r="G40" s="9">
        <v>4416780.629999998</v>
      </c>
      <c r="H40" s="9"/>
      <c r="I40" s="13"/>
      <c r="J40" s="13">
        <f t="shared" si="0"/>
        <v>0.88852145663600735</v>
      </c>
      <c r="K40" s="13">
        <f t="shared" si="1"/>
        <v>0</v>
      </c>
      <c r="L40" s="15">
        <f t="shared" si="2"/>
        <v>786836.37000000197</v>
      </c>
    </row>
    <row r="41" spans="2:12" ht="20.100000000000001" customHeight="1" x14ac:dyDescent="0.25">
      <c r="B41" s="7" t="s">
        <v>54</v>
      </c>
      <c r="C41" s="9">
        <v>7450996</v>
      </c>
      <c r="D41" s="9">
        <v>10417884</v>
      </c>
      <c r="E41" s="58">
        <v>6488124</v>
      </c>
      <c r="F41" s="59">
        <v>6010622.4300000006</v>
      </c>
      <c r="G41" s="9">
        <v>5855941.1800000006</v>
      </c>
      <c r="H41" s="9"/>
      <c r="I41" s="13"/>
      <c r="J41" s="13">
        <f t="shared" si="0"/>
        <v>0.90256307986715434</v>
      </c>
      <c r="K41" s="13">
        <f t="shared" si="1"/>
        <v>0</v>
      </c>
      <c r="L41" s="15">
        <f t="shared" si="2"/>
        <v>4561942.8199999994</v>
      </c>
    </row>
    <row r="42" spans="2:12" ht="20.100000000000001" customHeight="1" x14ac:dyDescent="0.25">
      <c r="B42" s="7" t="s">
        <v>55</v>
      </c>
      <c r="C42" s="9">
        <v>7630600</v>
      </c>
      <c r="D42" s="9">
        <v>7630600</v>
      </c>
      <c r="E42" s="58">
        <v>5033125</v>
      </c>
      <c r="F42" s="59">
        <v>4790916.5</v>
      </c>
      <c r="G42" s="9">
        <v>4748816.5</v>
      </c>
      <c r="H42" s="9"/>
      <c r="I42" s="13"/>
      <c r="J42" s="13">
        <f t="shared" si="0"/>
        <v>0.94351252949211473</v>
      </c>
      <c r="K42" s="13">
        <f t="shared" si="1"/>
        <v>0</v>
      </c>
      <c r="L42" s="15">
        <f t="shared" si="2"/>
        <v>2881783.5</v>
      </c>
    </row>
    <row r="43" spans="2:12" ht="20.100000000000001" customHeight="1" x14ac:dyDescent="0.25">
      <c r="B43" s="7" t="s">
        <v>56</v>
      </c>
      <c r="C43" s="9">
        <v>10576219</v>
      </c>
      <c r="D43" s="9">
        <v>10576219</v>
      </c>
      <c r="E43" s="58">
        <v>6460299</v>
      </c>
      <c r="F43" s="59">
        <v>6457158.4299999997</v>
      </c>
      <c r="G43" s="9">
        <v>6048757.9000000004</v>
      </c>
      <c r="H43" s="9"/>
      <c r="I43" s="13"/>
      <c r="J43" s="13">
        <f t="shared" ref="J43" si="3">IF(ISERROR(+G43/E43)=TRUE,0,++G43/E43)</f>
        <v>0.93629689585574916</v>
      </c>
      <c r="K43" s="13">
        <f t="shared" ref="K43" si="4">IF(ISERROR(+H43/E43)=TRUE,0,++H43/E43)</f>
        <v>0</v>
      </c>
      <c r="L43" s="15">
        <f t="shared" ref="L43" si="5">+D43-G43</f>
        <v>4527461.0999999996</v>
      </c>
    </row>
    <row r="44" spans="2:12" ht="20.100000000000001" customHeight="1" x14ac:dyDescent="0.25">
      <c r="B44" s="7" t="s">
        <v>57</v>
      </c>
      <c r="C44" s="9">
        <v>8142652</v>
      </c>
      <c r="D44" s="9">
        <v>9009184</v>
      </c>
      <c r="E44" s="58">
        <v>5425980</v>
      </c>
      <c r="F44" s="59">
        <v>5087280.92</v>
      </c>
      <c r="G44" s="9">
        <v>5042053.99</v>
      </c>
      <c r="H44" s="9"/>
      <c r="I44" s="13"/>
      <c r="J44" s="13">
        <f t="shared" si="0"/>
        <v>0.92924301047921298</v>
      </c>
      <c r="K44" s="13">
        <f t="shared" si="1"/>
        <v>0</v>
      </c>
      <c r="L44" s="15">
        <f t="shared" si="2"/>
        <v>3967130.01</v>
      </c>
    </row>
    <row r="45" spans="2:12" ht="20.100000000000001" customHeight="1" x14ac:dyDescent="0.25">
      <c r="B45" s="7" t="s">
        <v>58</v>
      </c>
      <c r="C45" s="9">
        <v>0</v>
      </c>
      <c r="D45" s="9">
        <v>38549</v>
      </c>
      <c r="E45" s="58">
        <v>38549</v>
      </c>
      <c r="F45" s="59">
        <v>38446.339999999997</v>
      </c>
      <c r="G45" s="9">
        <v>38242.199999999997</v>
      </c>
      <c r="H45" s="9"/>
      <c r="I45" s="13"/>
      <c r="J45" s="13">
        <f t="shared" si="0"/>
        <v>0.99204129808814745</v>
      </c>
      <c r="K45" s="13">
        <f t="shared" si="1"/>
        <v>0</v>
      </c>
      <c r="L45" s="15">
        <f t="shared" si="2"/>
        <v>306.80000000000291</v>
      </c>
    </row>
    <row r="46" spans="2:12" ht="23.25" customHeight="1" x14ac:dyDescent="0.25">
      <c r="B46" s="52" t="s">
        <v>4</v>
      </c>
      <c r="C46" s="53">
        <f t="shared" ref="C46:H46" si="6">SUM(C13:C45)</f>
        <v>262507694</v>
      </c>
      <c r="D46" s="53">
        <f t="shared" si="6"/>
        <v>254515355</v>
      </c>
      <c r="E46" s="53">
        <f t="shared" si="6"/>
        <v>185915148</v>
      </c>
      <c r="F46" s="53">
        <f t="shared" si="6"/>
        <v>163774106.98999998</v>
      </c>
      <c r="G46" s="53">
        <f t="shared" si="6"/>
        <v>161224780.28000003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0.86719550297214099</v>
      </c>
      <c r="K46" s="54">
        <f>IF(ISERROR(+H46/E46)=TRUE,0,++H46/E46)</f>
        <v>0</v>
      </c>
      <c r="L46" s="55">
        <f>SUM(L13:L45)</f>
        <v>93290574.719999969</v>
      </c>
    </row>
    <row r="47" spans="2:12" x14ac:dyDescent="0.2">
      <c r="B47" s="11" t="s">
        <v>62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DICIEMBRE
(4)</v>
      </c>
      <c r="K52" s="23"/>
    </row>
    <row r="53" spans="2:11" s="22" customFormat="1" x14ac:dyDescent="0.25">
      <c r="B53" s="22" t="s">
        <v>24</v>
      </c>
      <c r="C53" s="39">
        <f>+C46/$C$51</f>
        <v>262.50769400000001</v>
      </c>
      <c r="D53" s="39">
        <f>+D46/$C$51</f>
        <v>254.515355</v>
      </c>
      <c r="E53" s="39">
        <f>+E46/$C$51</f>
        <v>185.91514799999999</v>
      </c>
      <c r="F53" s="39">
        <f>+F46/$C$51</f>
        <v>163.77410698999998</v>
      </c>
      <c r="G53" s="39">
        <f>+G46/$C$51</f>
        <v>161.22478028000003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M61"/>
  <sheetViews>
    <sheetView showGridLines="0" zoomScale="130" zoomScaleNormal="130" workbookViewId="0">
      <selection activeCell="E13" sqref="E13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61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41">
        <v>329956725</v>
      </c>
      <c r="D13" s="41">
        <v>417918834</v>
      </c>
      <c r="E13" s="62">
        <v>362089392</v>
      </c>
      <c r="F13" s="62">
        <v>349624977.71999997</v>
      </c>
      <c r="G13" s="41">
        <v>349622036.53999996</v>
      </c>
      <c r="H13" s="8"/>
      <c r="I13" s="12">
        <f>IF(ISERROR(+#REF!/E13)=TRUE,0,++#REF!/E13)</f>
        <v>0</v>
      </c>
      <c r="J13" s="12">
        <f>IF(ISERROR(+G13/E13)=TRUE,0,++G13/E13)</f>
        <v>0.96556829408578737</v>
      </c>
      <c r="K13" s="12">
        <f>IF(ISERROR(+H13/E13)=TRUE,0,++H13/E13)</f>
        <v>0</v>
      </c>
      <c r="L13" s="14">
        <f>+D13-G13</f>
        <v>68296797.460000038</v>
      </c>
    </row>
    <row r="14" spans="1:13" ht="20.100000000000001" customHeight="1" x14ac:dyDescent="0.25">
      <c r="B14" s="25" t="s">
        <v>27</v>
      </c>
      <c r="C14" s="42">
        <v>320000</v>
      </c>
      <c r="D14" s="42">
        <v>3996387</v>
      </c>
      <c r="E14" s="63">
        <v>3996387</v>
      </c>
      <c r="F14" s="63">
        <v>3836189.47</v>
      </c>
      <c r="G14" s="42">
        <v>3753366.57</v>
      </c>
      <c r="H14" s="26"/>
      <c r="I14" s="27"/>
      <c r="J14" s="27">
        <f t="shared" ref="J14:J46" si="0">IF(ISERROR(+G14/E14)=TRUE,0,++G14/E14)</f>
        <v>0.93918996583664194</v>
      </c>
      <c r="K14" s="27">
        <f t="shared" ref="K14:K46" si="1">IF(ISERROR(+H14/E14)=TRUE,0,++H14/E14)</f>
        <v>0</v>
      </c>
      <c r="L14" s="28">
        <f t="shared" ref="L14:L46" si="2">+D14-G14</f>
        <v>243020.43000000017</v>
      </c>
    </row>
    <row r="15" spans="1:13" ht="20.100000000000001" customHeight="1" x14ac:dyDescent="0.25">
      <c r="B15" s="25" t="s">
        <v>28</v>
      </c>
      <c r="C15" s="42">
        <v>0</v>
      </c>
      <c r="D15" s="42">
        <v>6713477</v>
      </c>
      <c r="E15" s="63">
        <v>6713477</v>
      </c>
      <c r="F15" s="63">
        <v>6713477</v>
      </c>
      <c r="G15" s="42">
        <v>5464605.1999999993</v>
      </c>
      <c r="H15" s="26"/>
      <c r="I15" s="27"/>
      <c r="J15" s="27">
        <f t="shared" si="0"/>
        <v>0.81397541095322135</v>
      </c>
      <c r="K15" s="27">
        <f t="shared" si="1"/>
        <v>0</v>
      </c>
      <c r="L15" s="28">
        <f t="shared" si="2"/>
        <v>1248871.8000000007</v>
      </c>
    </row>
    <row r="16" spans="1:13" ht="20.100000000000001" customHeight="1" x14ac:dyDescent="0.25">
      <c r="B16" s="25" t="s">
        <v>29</v>
      </c>
      <c r="C16" s="42">
        <v>0</v>
      </c>
      <c r="D16" s="42">
        <v>676500</v>
      </c>
      <c r="E16" s="63">
        <v>676500</v>
      </c>
      <c r="F16" s="63">
        <v>646500</v>
      </c>
      <c r="G16" s="42">
        <v>646500</v>
      </c>
      <c r="H16" s="26"/>
      <c r="I16" s="27"/>
      <c r="J16" s="27">
        <f t="shared" si="0"/>
        <v>0.95565410199556544</v>
      </c>
      <c r="K16" s="27"/>
      <c r="L16" s="28">
        <f t="shared" si="2"/>
        <v>30000</v>
      </c>
    </row>
    <row r="17" spans="2:12" ht="20.100000000000001" customHeight="1" x14ac:dyDescent="0.25">
      <c r="B17" s="25" t="s">
        <v>30</v>
      </c>
      <c r="C17" s="42">
        <v>1600000</v>
      </c>
      <c r="D17" s="42">
        <v>3458850</v>
      </c>
      <c r="E17" s="63">
        <v>3458850</v>
      </c>
      <c r="F17" s="63">
        <v>2985078.4899999998</v>
      </c>
      <c r="G17" s="42">
        <v>2985078.4899999998</v>
      </c>
      <c r="H17" s="26"/>
      <c r="I17" s="27"/>
      <c r="J17" s="27">
        <f t="shared" ref="J17" si="3">IF(ISERROR(+G17/E17)=TRUE,0,++G17/E17)</f>
        <v>0.86302629197565661</v>
      </c>
      <c r="K17" s="27">
        <f t="shared" ref="K17" si="4">IF(ISERROR(+H17/E17)=TRUE,0,++H17/E17)</f>
        <v>0</v>
      </c>
      <c r="L17" s="28">
        <f t="shared" ref="L17" si="5">+D17-G17</f>
        <v>473771.51000000024</v>
      </c>
    </row>
    <row r="18" spans="2:12" ht="20.100000000000001" customHeight="1" x14ac:dyDescent="0.25">
      <c r="B18" s="25" t="s">
        <v>31</v>
      </c>
      <c r="C18" s="42">
        <v>961745</v>
      </c>
      <c r="D18" s="42">
        <v>13726810</v>
      </c>
      <c r="E18" s="63">
        <v>13538494</v>
      </c>
      <c r="F18" s="63">
        <v>12860157.630000001</v>
      </c>
      <c r="G18" s="42">
        <v>12860071.57</v>
      </c>
      <c r="H18" s="26"/>
      <c r="I18" s="27"/>
      <c r="J18" s="27">
        <f t="shared" si="0"/>
        <v>0.94988937248116379</v>
      </c>
      <c r="K18" s="27">
        <f t="shared" si="1"/>
        <v>0</v>
      </c>
      <c r="L18" s="28">
        <f t="shared" si="2"/>
        <v>866738.4299999997</v>
      </c>
    </row>
    <row r="19" spans="2:12" ht="20.100000000000001" customHeight="1" x14ac:dyDescent="0.25">
      <c r="B19" s="25" t="s">
        <v>32</v>
      </c>
      <c r="C19" s="42">
        <v>0</v>
      </c>
      <c r="D19" s="42">
        <v>19480991</v>
      </c>
      <c r="E19" s="63">
        <v>19480991</v>
      </c>
      <c r="F19" s="63">
        <v>17847785</v>
      </c>
      <c r="G19" s="42">
        <v>15907685.209999999</v>
      </c>
      <c r="H19" s="26"/>
      <c r="I19" s="27"/>
      <c r="J19" s="27">
        <f t="shared" si="0"/>
        <v>0.81657474252721529</v>
      </c>
      <c r="K19" s="27">
        <f t="shared" si="1"/>
        <v>0</v>
      </c>
      <c r="L19" s="28">
        <f t="shared" si="2"/>
        <v>3573305.790000001</v>
      </c>
    </row>
    <row r="20" spans="2:12" ht="20.100000000000001" customHeight="1" x14ac:dyDescent="0.25">
      <c r="B20" s="25" t="s">
        <v>33</v>
      </c>
      <c r="C20" s="42">
        <v>0</v>
      </c>
      <c r="D20" s="42">
        <v>39592356</v>
      </c>
      <c r="E20" s="63">
        <v>38572356</v>
      </c>
      <c r="F20" s="63">
        <v>33668627.310000002</v>
      </c>
      <c r="G20" s="42">
        <v>33668627.310000002</v>
      </c>
      <c r="H20" s="26"/>
      <c r="I20" s="27"/>
      <c r="J20" s="27">
        <f t="shared" ref="J20" si="6">IF(ISERROR(+G20/E20)=TRUE,0,++G20/E20)</f>
        <v>0.8728693500080732</v>
      </c>
      <c r="K20" s="27">
        <f t="shared" ref="K20" si="7">IF(ISERROR(+H20/E20)=TRUE,0,++H20/E20)</f>
        <v>0</v>
      </c>
      <c r="L20" s="28">
        <f t="shared" ref="L20" si="8">+D20-G20</f>
        <v>5923728.6899999976</v>
      </c>
    </row>
    <row r="21" spans="2:12" ht="20.100000000000001" customHeight="1" x14ac:dyDescent="0.25">
      <c r="B21" s="25" t="s">
        <v>34</v>
      </c>
      <c r="C21" s="42">
        <v>0</v>
      </c>
      <c r="D21" s="42">
        <v>4720677</v>
      </c>
      <c r="E21" s="63">
        <v>4700677</v>
      </c>
      <c r="F21" s="63">
        <v>4355147.95</v>
      </c>
      <c r="G21" s="42">
        <v>3941363.21</v>
      </c>
      <c r="H21" s="26"/>
      <c r="I21" s="27"/>
      <c r="J21" s="27">
        <f t="shared" si="0"/>
        <v>0.83846714207336515</v>
      </c>
      <c r="K21" s="27">
        <f t="shared" si="1"/>
        <v>0</v>
      </c>
      <c r="L21" s="28">
        <f t="shared" si="2"/>
        <v>779313.79</v>
      </c>
    </row>
    <row r="22" spans="2:12" ht="20.100000000000001" customHeight="1" x14ac:dyDescent="0.25">
      <c r="B22" s="25" t="s">
        <v>35</v>
      </c>
      <c r="C22" s="42">
        <v>0</v>
      </c>
      <c r="D22" s="42">
        <v>16812776</v>
      </c>
      <c r="E22" s="63">
        <v>16662776</v>
      </c>
      <c r="F22" s="63">
        <v>16136822.85</v>
      </c>
      <c r="G22" s="42">
        <v>16086642.960000001</v>
      </c>
      <c r="H22" s="26"/>
      <c r="I22" s="27"/>
      <c r="J22" s="27">
        <f t="shared" si="0"/>
        <v>0.96542394616599303</v>
      </c>
      <c r="K22" s="27">
        <f t="shared" si="1"/>
        <v>0</v>
      </c>
      <c r="L22" s="28">
        <f t="shared" si="2"/>
        <v>726133.03999999911</v>
      </c>
    </row>
    <row r="23" spans="2:12" ht="20.100000000000001" customHeight="1" x14ac:dyDescent="0.25">
      <c r="B23" s="25" t="s">
        <v>36</v>
      </c>
      <c r="C23" s="42">
        <v>0</v>
      </c>
      <c r="D23" s="42">
        <v>31400751</v>
      </c>
      <c r="E23" s="63">
        <v>31400751</v>
      </c>
      <c r="F23" s="63">
        <v>31400751</v>
      </c>
      <c r="G23" s="42">
        <v>30322969.210000001</v>
      </c>
      <c r="H23" s="26"/>
      <c r="I23" s="27"/>
      <c r="J23" s="27">
        <f t="shared" si="0"/>
        <v>0.96567656009246405</v>
      </c>
      <c r="K23" s="27">
        <f t="shared" si="1"/>
        <v>0</v>
      </c>
      <c r="L23" s="28">
        <f t="shared" si="2"/>
        <v>1077781.7899999991</v>
      </c>
    </row>
    <row r="24" spans="2:12" ht="20.100000000000001" customHeight="1" x14ac:dyDescent="0.25">
      <c r="B24" s="25" t="s">
        <v>37</v>
      </c>
      <c r="C24" s="42">
        <v>0</v>
      </c>
      <c r="D24" s="42">
        <v>22961643</v>
      </c>
      <c r="E24" s="63">
        <v>22961643</v>
      </c>
      <c r="F24" s="63">
        <v>22955759.129999999</v>
      </c>
      <c r="G24" s="42">
        <v>21532446.84</v>
      </c>
      <c r="H24" s="26"/>
      <c r="I24" s="27"/>
      <c r="J24" s="27">
        <f t="shared" si="0"/>
        <v>0.93775723453238946</v>
      </c>
      <c r="K24" s="27">
        <f t="shared" si="1"/>
        <v>0</v>
      </c>
      <c r="L24" s="28">
        <f t="shared" si="2"/>
        <v>1429196.1600000001</v>
      </c>
    </row>
    <row r="25" spans="2:12" ht="20.100000000000001" customHeight="1" x14ac:dyDescent="0.25">
      <c r="B25" s="25" t="s">
        <v>38</v>
      </c>
      <c r="C25" s="42">
        <v>0</v>
      </c>
      <c r="D25" s="42">
        <v>48457398</v>
      </c>
      <c r="E25" s="63">
        <v>48457398</v>
      </c>
      <c r="F25" s="63">
        <v>48455267.629999995</v>
      </c>
      <c r="G25" s="42">
        <v>41860612.18</v>
      </c>
      <c r="H25" s="26"/>
      <c r="I25" s="27"/>
      <c r="J25" s="27">
        <f t="shared" si="0"/>
        <v>0.86386421697673488</v>
      </c>
      <c r="K25" s="27">
        <f t="shared" si="1"/>
        <v>0</v>
      </c>
      <c r="L25" s="28">
        <f t="shared" si="2"/>
        <v>6596785.8200000003</v>
      </c>
    </row>
    <row r="26" spans="2:12" ht="20.100000000000001" customHeight="1" x14ac:dyDescent="0.25">
      <c r="B26" s="25" t="s">
        <v>39</v>
      </c>
      <c r="C26" s="42">
        <v>3726374</v>
      </c>
      <c r="D26" s="42">
        <v>46024095</v>
      </c>
      <c r="E26" s="63">
        <v>46024095</v>
      </c>
      <c r="F26" s="63">
        <v>45860545.5</v>
      </c>
      <c r="G26" s="42">
        <v>44789172.980000004</v>
      </c>
      <c r="H26" s="26"/>
      <c r="I26" s="27"/>
      <c r="J26" s="27">
        <f t="shared" si="0"/>
        <v>0.97316792388856321</v>
      </c>
      <c r="K26" s="27">
        <f t="shared" si="1"/>
        <v>0</v>
      </c>
      <c r="L26" s="28">
        <f t="shared" si="2"/>
        <v>1234922.0199999958</v>
      </c>
    </row>
    <row r="27" spans="2:12" ht="20.100000000000001" customHeight="1" x14ac:dyDescent="0.25">
      <c r="B27" s="25" t="s">
        <v>40</v>
      </c>
      <c r="C27" s="42">
        <v>50000</v>
      </c>
      <c r="D27" s="42">
        <v>19051943</v>
      </c>
      <c r="E27" s="63">
        <v>19051943</v>
      </c>
      <c r="F27" s="63">
        <v>19039896.859999999</v>
      </c>
      <c r="G27" s="42">
        <v>17929626.069999997</v>
      </c>
      <c r="H27" s="26"/>
      <c r="I27" s="27"/>
      <c r="J27" s="27">
        <f t="shared" si="0"/>
        <v>0.94109173379324074</v>
      </c>
      <c r="K27" s="27">
        <f t="shared" si="1"/>
        <v>0</v>
      </c>
      <c r="L27" s="28">
        <f t="shared" si="2"/>
        <v>1122316.9300000034</v>
      </c>
    </row>
    <row r="28" spans="2:12" ht="20.100000000000001" customHeight="1" x14ac:dyDescent="0.25">
      <c r="B28" s="25" t="s">
        <v>41</v>
      </c>
      <c r="C28" s="42">
        <v>0</v>
      </c>
      <c r="D28" s="42">
        <v>13461037</v>
      </c>
      <c r="E28" s="63">
        <v>13461037</v>
      </c>
      <c r="F28" s="63">
        <v>13371037</v>
      </c>
      <c r="G28" s="42">
        <v>10923716.440000001</v>
      </c>
      <c r="H28" s="26"/>
      <c r="I28" s="27"/>
      <c r="J28" s="27">
        <f t="shared" si="0"/>
        <v>0.81150630816927416</v>
      </c>
      <c r="K28" s="27">
        <f t="shared" si="1"/>
        <v>0</v>
      </c>
      <c r="L28" s="28">
        <f t="shared" si="2"/>
        <v>2537320.5599999987</v>
      </c>
    </row>
    <row r="29" spans="2:12" ht="20.100000000000001" customHeight="1" x14ac:dyDescent="0.25">
      <c r="B29" s="25" t="s">
        <v>42</v>
      </c>
      <c r="C29" s="42">
        <v>0</v>
      </c>
      <c r="D29" s="42">
        <v>6138710</v>
      </c>
      <c r="E29" s="63">
        <v>6138710</v>
      </c>
      <c r="F29" s="63">
        <v>6134870.4000000004</v>
      </c>
      <c r="G29" s="42">
        <v>5605049.290000001</v>
      </c>
      <c r="H29" s="26"/>
      <c r="I29" s="27"/>
      <c r="J29" s="27">
        <f t="shared" si="0"/>
        <v>0.91306631034859131</v>
      </c>
      <c r="K29" s="27">
        <f t="shared" si="1"/>
        <v>0</v>
      </c>
      <c r="L29" s="28">
        <f t="shared" si="2"/>
        <v>533660.70999999903</v>
      </c>
    </row>
    <row r="30" spans="2:12" ht="20.100000000000001" customHeight="1" x14ac:dyDescent="0.25">
      <c r="B30" s="25" t="s">
        <v>43</v>
      </c>
      <c r="C30" s="42">
        <v>0</v>
      </c>
      <c r="D30" s="42">
        <v>3050892</v>
      </c>
      <c r="E30" s="63">
        <v>3046266</v>
      </c>
      <c r="F30" s="63">
        <v>2937781.54</v>
      </c>
      <c r="G30" s="42">
        <v>2937048.31</v>
      </c>
      <c r="H30" s="26"/>
      <c r="I30" s="27"/>
      <c r="J30" s="27">
        <f t="shared" si="0"/>
        <v>0.96414702786952944</v>
      </c>
      <c r="K30" s="27">
        <f t="shared" si="1"/>
        <v>0</v>
      </c>
      <c r="L30" s="28">
        <f t="shared" si="2"/>
        <v>113843.68999999994</v>
      </c>
    </row>
    <row r="31" spans="2:12" ht="20.100000000000001" customHeight="1" x14ac:dyDescent="0.25">
      <c r="B31" s="25" t="s">
        <v>44</v>
      </c>
      <c r="C31" s="42">
        <v>0</v>
      </c>
      <c r="D31" s="42">
        <v>12640355</v>
      </c>
      <c r="E31" s="63">
        <v>3046266</v>
      </c>
      <c r="F31" s="63">
        <v>11147802.16</v>
      </c>
      <c r="G31" s="42">
        <v>11147082.16</v>
      </c>
      <c r="H31" s="26"/>
      <c r="I31" s="27"/>
      <c r="J31" s="27">
        <f t="shared" si="0"/>
        <v>3.6592609312515716</v>
      </c>
      <c r="K31" s="27">
        <f t="shared" si="1"/>
        <v>0</v>
      </c>
      <c r="L31" s="28">
        <f t="shared" si="2"/>
        <v>1493272.8399999999</v>
      </c>
    </row>
    <row r="32" spans="2:12" ht="20.100000000000001" customHeight="1" x14ac:dyDescent="0.25">
      <c r="B32" s="25" t="s">
        <v>45</v>
      </c>
      <c r="C32" s="42">
        <v>0</v>
      </c>
      <c r="D32" s="42">
        <v>17653958</v>
      </c>
      <c r="E32" s="63">
        <v>17653958</v>
      </c>
      <c r="F32" s="63">
        <v>13464079.609999999</v>
      </c>
      <c r="G32" s="42">
        <v>12579225.869999997</v>
      </c>
      <c r="H32" s="26"/>
      <c r="I32" s="27"/>
      <c r="J32" s="27">
        <f t="shared" si="0"/>
        <v>0.71254422775901005</v>
      </c>
      <c r="K32" s="27">
        <f t="shared" si="1"/>
        <v>0</v>
      </c>
      <c r="L32" s="28">
        <f t="shared" si="2"/>
        <v>5074732.1300000027</v>
      </c>
    </row>
    <row r="33" spans="2:12" ht="20.100000000000001" customHeight="1" x14ac:dyDescent="0.25">
      <c r="B33" s="25" t="s">
        <v>46</v>
      </c>
      <c r="C33" s="42">
        <v>120000</v>
      </c>
      <c r="D33" s="42">
        <v>6200642</v>
      </c>
      <c r="E33" s="63">
        <v>6200642</v>
      </c>
      <c r="F33" s="63">
        <v>4387803.99</v>
      </c>
      <c r="G33" s="42">
        <v>4040830.61</v>
      </c>
      <c r="H33" s="26"/>
      <c r="I33" s="27"/>
      <c r="J33" s="27">
        <f t="shared" si="0"/>
        <v>0.6516793922306755</v>
      </c>
      <c r="K33" s="27">
        <f t="shared" si="1"/>
        <v>0</v>
      </c>
      <c r="L33" s="28">
        <f t="shared" si="2"/>
        <v>2159811.39</v>
      </c>
    </row>
    <row r="34" spans="2:12" ht="20.100000000000001" customHeight="1" x14ac:dyDescent="0.25">
      <c r="B34" s="25" t="s">
        <v>47</v>
      </c>
      <c r="C34" s="42">
        <v>301000</v>
      </c>
      <c r="D34" s="42">
        <v>21686360</v>
      </c>
      <c r="E34" s="63">
        <v>21686360</v>
      </c>
      <c r="F34" s="63">
        <v>21059306.149999999</v>
      </c>
      <c r="G34" s="42">
        <v>21059305.149999999</v>
      </c>
      <c r="H34" s="26"/>
      <c r="I34" s="27"/>
      <c r="J34" s="27">
        <f t="shared" si="0"/>
        <v>0.97108528817191997</v>
      </c>
      <c r="K34" s="27">
        <f t="shared" si="1"/>
        <v>0</v>
      </c>
      <c r="L34" s="28">
        <f t="shared" si="2"/>
        <v>627054.85000000149</v>
      </c>
    </row>
    <row r="35" spans="2:12" ht="20.100000000000001" customHeight="1" x14ac:dyDescent="0.25">
      <c r="B35" s="25" t="s">
        <v>48</v>
      </c>
      <c r="C35" s="42">
        <v>0</v>
      </c>
      <c r="D35" s="42">
        <v>9192285</v>
      </c>
      <c r="E35" s="63">
        <v>8942285</v>
      </c>
      <c r="F35" s="63">
        <v>6704125.4700000007</v>
      </c>
      <c r="G35" s="42">
        <v>6660572.7000000002</v>
      </c>
      <c r="H35" s="26"/>
      <c r="I35" s="27"/>
      <c r="J35" s="27">
        <f t="shared" si="0"/>
        <v>0.74484012755129148</v>
      </c>
      <c r="K35" s="27">
        <f t="shared" si="1"/>
        <v>0</v>
      </c>
      <c r="L35" s="28">
        <f t="shared" si="2"/>
        <v>2531712.2999999998</v>
      </c>
    </row>
    <row r="36" spans="2:12" ht="20.100000000000001" customHeight="1" x14ac:dyDescent="0.25">
      <c r="B36" s="25" t="s">
        <v>49</v>
      </c>
      <c r="C36" s="42">
        <v>650000000</v>
      </c>
      <c r="D36" s="42">
        <v>4542406262</v>
      </c>
      <c r="E36" s="63">
        <v>4477658906</v>
      </c>
      <c r="F36" s="63">
        <v>4427932293.6199989</v>
      </c>
      <c r="G36" s="42">
        <v>4394730926.7099991</v>
      </c>
      <c r="H36" s="26"/>
      <c r="I36" s="27"/>
      <c r="J36" s="27">
        <f t="shared" si="0"/>
        <v>0.98147961221903735</v>
      </c>
      <c r="K36" s="27">
        <f t="shared" si="1"/>
        <v>0</v>
      </c>
      <c r="L36" s="28">
        <f t="shared" si="2"/>
        <v>147675335.29000092</v>
      </c>
    </row>
    <row r="37" spans="2:12" ht="20.100000000000001" customHeight="1" x14ac:dyDescent="0.25">
      <c r="B37" s="25" t="s">
        <v>50</v>
      </c>
      <c r="C37" s="42">
        <v>414965705</v>
      </c>
      <c r="D37" s="42">
        <v>535784200</v>
      </c>
      <c r="E37" s="63">
        <v>480580693</v>
      </c>
      <c r="F37" s="63">
        <v>296075171.84000003</v>
      </c>
      <c r="G37" s="42">
        <v>274956397.86000001</v>
      </c>
      <c r="H37" s="26"/>
      <c r="I37" s="27"/>
      <c r="J37" s="27">
        <f t="shared" si="0"/>
        <v>0.57213367466678489</v>
      </c>
      <c r="K37" s="27">
        <f t="shared" si="1"/>
        <v>0</v>
      </c>
      <c r="L37" s="28">
        <f t="shared" si="2"/>
        <v>260827802.13999999</v>
      </c>
    </row>
    <row r="38" spans="2:12" ht="20.100000000000001" customHeight="1" x14ac:dyDescent="0.25">
      <c r="B38" s="25" t="s">
        <v>51</v>
      </c>
      <c r="C38" s="42">
        <v>0</v>
      </c>
      <c r="D38" s="42">
        <v>25458803</v>
      </c>
      <c r="E38" s="63">
        <v>25458803</v>
      </c>
      <c r="F38" s="63">
        <v>24748431.799999993</v>
      </c>
      <c r="G38" s="42">
        <v>24541073.669999998</v>
      </c>
      <c r="H38" s="26"/>
      <c r="I38" s="27"/>
      <c r="J38" s="27">
        <f t="shared" si="0"/>
        <v>0.96395237710115433</v>
      </c>
      <c r="K38" s="27">
        <f t="shared" si="1"/>
        <v>0</v>
      </c>
      <c r="L38" s="28">
        <f t="shared" si="2"/>
        <v>917729.33000000194</v>
      </c>
    </row>
    <row r="39" spans="2:12" ht="20.100000000000001" customHeight="1" x14ac:dyDescent="0.25">
      <c r="B39" s="25" t="s">
        <v>52</v>
      </c>
      <c r="C39" s="42">
        <v>245110</v>
      </c>
      <c r="D39" s="42">
        <v>10465354</v>
      </c>
      <c r="E39" s="63">
        <v>10465354</v>
      </c>
      <c r="F39" s="63">
        <v>8394886.0099999998</v>
      </c>
      <c r="G39" s="42">
        <v>8387532.290000001</v>
      </c>
      <c r="H39" s="26"/>
      <c r="I39" s="27"/>
      <c r="J39" s="13">
        <f t="shared" si="0"/>
        <v>0.80145710216778154</v>
      </c>
      <c r="K39" s="13">
        <f t="shared" si="1"/>
        <v>0</v>
      </c>
      <c r="L39" s="15">
        <f t="shared" si="2"/>
        <v>2077821.709999999</v>
      </c>
    </row>
    <row r="40" spans="2:12" ht="20.100000000000001" customHeight="1" x14ac:dyDescent="0.25">
      <c r="B40" s="25" t="s">
        <v>53</v>
      </c>
      <c r="C40" s="42">
        <v>0</v>
      </c>
      <c r="D40" s="42">
        <v>69042971</v>
      </c>
      <c r="E40" s="63">
        <v>65952971</v>
      </c>
      <c r="F40" s="63">
        <v>64692691.899999999</v>
      </c>
      <c r="G40" s="42">
        <v>64692691.899999999</v>
      </c>
      <c r="H40" s="26"/>
      <c r="I40" s="27"/>
      <c r="J40" s="13">
        <f t="shared" si="0"/>
        <v>0.98089124597586363</v>
      </c>
      <c r="K40" s="13">
        <f t="shared" si="1"/>
        <v>0</v>
      </c>
      <c r="L40" s="15">
        <f t="shared" si="2"/>
        <v>4350279.1000000015</v>
      </c>
    </row>
    <row r="41" spans="2:12" ht="20.100000000000001" customHeight="1" x14ac:dyDescent="0.25">
      <c r="B41" s="25" t="s">
        <v>54</v>
      </c>
      <c r="C41" s="42">
        <v>720035</v>
      </c>
      <c r="D41" s="42">
        <v>58465163</v>
      </c>
      <c r="E41" s="63">
        <v>53816821</v>
      </c>
      <c r="F41" s="63">
        <v>49705652.469999984</v>
      </c>
      <c r="G41" s="42">
        <v>48105510.189999983</v>
      </c>
      <c r="H41" s="26"/>
      <c r="I41" s="27"/>
      <c r="J41" s="13">
        <f t="shared" ref="J41:J42" si="9">IF(ISERROR(+G41/E41)=TRUE,0,++G41/E41)</f>
        <v>0.8938749873389954</v>
      </c>
      <c r="K41" s="13">
        <f t="shared" ref="K41:K42" si="10">IF(ISERROR(+H41/E41)=TRUE,0,++H41/E41)</f>
        <v>0</v>
      </c>
      <c r="L41" s="15">
        <f t="shared" ref="L41:L42" si="11">+D41-G41</f>
        <v>10359652.810000017</v>
      </c>
    </row>
    <row r="42" spans="2:12" ht="20.100000000000001" customHeight="1" x14ac:dyDescent="0.25">
      <c r="B42" s="25" t="s">
        <v>55</v>
      </c>
      <c r="C42" s="42">
        <v>4453834</v>
      </c>
      <c r="D42" s="42">
        <v>72377808</v>
      </c>
      <c r="E42" s="63">
        <v>72377808</v>
      </c>
      <c r="F42" s="63">
        <v>68875330.75999999</v>
      </c>
      <c r="G42" s="42">
        <v>65969620.369999982</v>
      </c>
      <c r="H42" s="26"/>
      <c r="I42" s="27"/>
      <c r="J42" s="13">
        <f t="shared" si="9"/>
        <v>0.91146198251817712</v>
      </c>
      <c r="K42" s="13">
        <f t="shared" si="10"/>
        <v>0</v>
      </c>
      <c r="L42" s="15">
        <f t="shared" si="11"/>
        <v>6408187.6300000176</v>
      </c>
    </row>
    <row r="43" spans="2:12" ht="20.100000000000001" customHeight="1" x14ac:dyDescent="0.25">
      <c r="B43" s="25" t="s">
        <v>56</v>
      </c>
      <c r="C43" s="42">
        <v>4797830</v>
      </c>
      <c r="D43" s="42">
        <v>53940024</v>
      </c>
      <c r="E43" s="63">
        <v>51392424</v>
      </c>
      <c r="F43" s="63">
        <v>49716554.970000006</v>
      </c>
      <c r="G43" s="42">
        <v>46965598.189999998</v>
      </c>
      <c r="H43" s="26"/>
      <c r="I43" s="27"/>
      <c r="J43" s="13">
        <f t="shared" si="0"/>
        <v>0.91386228814581694</v>
      </c>
      <c r="K43" s="13">
        <f t="shared" si="1"/>
        <v>0</v>
      </c>
      <c r="L43" s="15">
        <f t="shared" si="2"/>
        <v>6974425.8100000024</v>
      </c>
    </row>
    <row r="44" spans="2:12" ht="20.100000000000001" customHeight="1" x14ac:dyDescent="0.25">
      <c r="B44" s="25" t="s">
        <v>57</v>
      </c>
      <c r="C44" s="42">
        <v>0</v>
      </c>
      <c r="D44" s="42">
        <v>22408163</v>
      </c>
      <c r="E44" s="63">
        <v>22408163</v>
      </c>
      <c r="F44" s="63">
        <v>22401767.920000002</v>
      </c>
      <c r="G44" s="42">
        <v>21308606.950000003</v>
      </c>
      <c r="H44" s="26"/>
      <c r="I44" s="27"/>
      <c r="J44" s="13">
        <f t="shared" ref="J44" si="12">IF(ISERROR(+G44/E44)=TRUE,0,++G44/E44)</f>
        <v>0.95093055820773897</v>
      </c>
      <c r="K44" s="13">
        <f t="shared" ref="K44" si="13">IF(ISERROR(+H44/E44)=TRUE,0,++H44/E44)</f>
        <v>0</v>
      </c>
      <c r="L44" s="15">
        <f t="shared" ref="L44" si="14">+D44-G44</f>
        <v>1099556.049999997</v>
      </c>
    </row>
    <row r="45" spans="2:12" ht="20.100000000000001" customHeight="1" x14ac:dyDescent="0.25">
      <c r="B45" s="7" t="s">
        <v>58</v>
      </c>
      <c r="C45" s="43">
        <v>0</v>
      </c>
      <c r="D45" s="42">
        <v>67146733</v>
      </c>
      <c r="E45" s="63">
        <v>64030873</v>
      </c>
      <c r="F45" s="64">
        <v>63956205.360000007</v>
      </c>
      <c r="G45" s="43">
        <v>60690549.440000005</v>
      </c>
      <c r="H45" s="9"/>
      <c r="I45" s="13"/>
      <c r="J45" s="13">
        <f t="shared" si="0"/>
        <v>0.94783260943513925</v>
      </c>
      <c r="K45" s="13">
        <f t="shared" si="1"/>
        <v>0</v>
      </c>
      <c r="L45" s="15">
        <f t="shared" si="2"/>
        <v>6456183.5599999949</v>
      </c>
    </row>
    <row r="46" spans="2:12" ht="20.100000000000001" customHeight="1" x14ac:dyDescent="0.25">
      <c r="B46" s="7" t="s">
        <v>59</v>
      </c>
      <c r="C46" s="43">
        <v>0</v>
      </c>
      <c r="D46" s="43">
        <v>130155687</v>
      </c>
      <c r="E46" s="64">
        <v>5000000</v>
      </c>
      <c r="F46" s="64">
        <v>2771182.2500000005</v>
      </c>
      <c r="G46" s="43">
        <v>2669876.4499999997</v>
      </c>
      <c r="H46" s="9"/>
      <c r="I46" s="13">
        <f>IF(ISERROR(+#REF!/E46)=TRUE,0,++#REF!/E46)</f>
        <v>0</v>
      </c>
      <c r="J46" s="13">
        <f t="shared" si="0"/>
        <v>0.53397528999999999</v>
      </c>
      <c r="K46" s="13">
        <f t="shared" si="1"/>
        <v>0</v>
      </c>
      <c r="L46" s="15">
        <f t="shared" si="2"/>
        <v>127485810.55</v>
      </c>
    </row>
    <row r="47" spans="2:12" ht="23.25" customHeight="1" x14ac:dyDescent="0.25">
      <c r="B47" s="52" t="s">
        <v>4</v>
      </c>
      <c r="C47" s="65">
        <f t="shared" ref="C47:H47" si="15">SUM(C13:C46)</f>
        <v>1412218358</v>
      </c>
      <c r="D47" s="65">
        <f t="shared" si="15"/>
        <v>6372668895</v>
      </c>
      <c r="E47" s="65">
        <f t="shared" si="15"/>
        <v>6047104070</v>
      </c>
      <c r="F47" s="65">
        <f t="shared" si="15"/>
        <v>5774863958.7599993</v>
      </c>
      <c r="G47" s="65">
        <f t="shared" si="15"/>
        <v>5689342018.8899965</v>
      </c>
      <c r="H47" s="53">
        <f t="shared" si="15"/>
        <v>0</v>
      </c>
      <c r="I47" s="54">
        <f>IF(ISERROR(+#REF!/E47)=TRUE,0,++#REF!/E47)</f>
        <v>0</v>
      </c>
      <c r="J47" s="54">
        <f>IF(ISERROR(+G47/E47)=TRUE,0,++G47/E47)</f>
        <v>0.94083745757165327</v>
      </c>
      <c r="K47" s="54">
        <f>IF(ISERROR(+H47/E47)=TRUE,0,++H47/E47)</f>
        <v>0</v>
      </c>
      <c r="L47" s="55">
        <f>SUM(L13:L46)</f>
        <v>683326876.11000085</v>
      </c>
    </row>
    <row r="48" spans="2:12" x14ac:dyDescent="0.2">
      <c r="B48" s="11" t="s">
        <v>62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DICIEMBRE
(4)</v>
      </c>
      <c r="K53" s="23"/>
    </row>
    <row r="54" spans="2:11" s="22" customFormat="1" x14ac:dyDescent="0.25">
      <c r="B54" s="22" t="s">
        <v>24</v>
      </c>
      <c r="C54" s="39">
        <f>+C47/$B$52</f>
        <v>1412.2183580000001</v>
      </c>
      <c r="D54" s="39">
        <f t="shared" ref="D54:G54" si="16">+D47/$B$52</f>
        <v>6372.6688949999998</v>
      </c>
      <c r="E54" s="39">
        <f t="shared" si="16"/>
        <v>6047.1040700000003</v>
      </c>
      <c r="F54" s="39">
        <f t="shared" si="16"/>
        <v>5774.8639587599992</v>
      </c>
      <c r="G54" s="39">
        <f t="shared" si="16"/>
        <v>5689.3420188899963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M60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61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26</v>
      </c>
      <c r="C13" s="44">
        <v>4789204</v>
      </c>
      <c r="D13" s="44">
        <v>9016404</v>
      </c>
      <c r="E13" s="60">
        <v>2471371</v>
      </c>
      <c r="F13" s="60">
        <v>203412.52000000002</v>
      </c>
      <c r="G13" s="41">
        <v>203412.5</v>
      </c>
      <c r="H13" s="8"/>
      <c r="I13" s="12">
        <f>IF(ISERROR(+#REF!/E13)=TRUE,0,++#REF!/E13)</f>
        <v>0</v>
      </c>
      <c r="J13" s="12">
        <f>IF(ISERROR(+G13/E13)=TRUE,0,++G13/E13)</f>
        <v>8.2307553175949705E-2</v>
      </c>
      <c r="K13" s="12">
        <f>IF(ISERROR(+H13/E13)=TRUE,0,++H13/E13)</f>
        <v>0</v>
      </c>
      <c r="L13" s="14">
        <f>+D13-G13</f>
        <v>8812991.5</v>
      </c>
    </row>
    <row r="14" spans="1:13" ht="20.100000000000001" customHeight="1" x14ac:dyDescent="0.25">
      <c r="B14" s="29" t="s">
        <v>27</v>
      </c>
      <c r="C14" s="45">
        <v>1829510</v>
      </c>
      <c r="D14" s="45">
        <v>8403099</v>
      </c>
      <c r="E14" s="61">
        <v>4390288</v>
      </c>
      <c r="F14" s="61">
        <v>3693611.8600000003</v>
      </c>
      <c r="G14" s="42">
        <v>3693611.8600000003</v>
      </c>
      <c r="H14" s="26"/>
      <c r="I14" s="27"/>
      <c r="J14" s="27">
        <f t="shared" ref="J14:J42" si="0">IF(ISERROR(+G14/E14)=TRUE,0,++G14/E14)</f>
        <v>0.84131425091019096</v>
      </c>
      <c r="K14" s="27">
        <f t="shared" ref="K14:K42" si="1">IF(ISERROR(+H14/E14)=TRUE,0,++H14/E14)</f>
        <v>0</v>
      </c>
      <c r="L14" s="28">
        <f t="shared" ref="L14:L42" si="2">+D14-G14</f>
        <v>4709487.1399999997</v>
      </c>
    </row>
    <row r="15" spans="1:13" ht="20.100000000000001" customHeight="1" x14ac:dyDescent="0.25">
      <c r="B15" s="29" t="s">
        <v>28</v>
      </c>
      <c r="C15" s="45">
        <v>629515</v>
      </c>
      <c r="D15" s="45">
        <v>10927206</v>
      </c>
      <c r="E15" s="61">
        <v>10337383</v>
      </c>
      <c r="F15" s="61">
        <v>8538223.4800000004</v>
      </c>
      <c r="G15" s="42">
        <v>8529903.2699999996</v>
      </c>
      <c r="H15" s="26"/>
      <c r="I15" s="27"/>
      <c r="J15" s="27">
        <f t="shared" si="0"/>
        <v>0.82515113061013601</v>
      </c>
      <c r="K15" s="27">
        <f t="shared" si="1"/>
        <v>0</v>
      </c>
      <c r="L15" s="28">
        <f t="shared" si="2"/>
        <v>2397302.7300000004</v>
      </c>
    </row>
    <row r="16" spans="1:13" ht="20.100000000000001" customHeight="1" x14ac:dyDescent="0.25">
      <c r="B16" s="29" t="s">
        <v>29</v>
      </c>
      <c r="C16" s="45">
        <v>49198</v>
      </c>
      <c r="D16" s="45">
        <v>11281842</v>
      </c>
      <c r="E16" s="61">
        <v>10705553</v>
      </c>
      <c r="F16" s="61">
        <v>9218049.9800000004</v>
      </c>
      <c r="G16" s="42">
        <v>9218049.9800000004</v>
      </c>
      <c r="H16" s="26"/>
      <c r="I16" s="27"/>
      <c r="J16" s="27">
        <f t="shared" si="0"/>
        <v>0.86105313569509212</v>
      </c>
      <c r="K16" s="27">
        <f t="shared" si="1"/>
        <v>0</v>
      </c>
      <c r="L16" s="28">
        <f t="shared" si="2"/>
        <v>2063792.0199999996</v>
      </c>
    </row>
    <row r="17" spans="2:12" ht="20.100000000000001" customHeight="1" x14ac:dyDescent="0.25">
      <c r="B17" s="29" t="s">
        <v>30</v>
      </c>
      <c r="C17" s="45">
        <v>0</v>
      </c>
      <c r="D17" s="45">
        <v>2116978</v>
      </c>
      <c r="E17" s="61">
        <v>2116978</v>
      </c>
      <c r="F17" s="61">
        <v>2116971.09</v>
      </c>
      <c r="G17" s="42">
        <v>2115791.09</v>
      </c>
      <c r="H17" s="26"/>
      <c r="I17" s="27"/>
      <c r="J17" s="27">
        <f t="shared" si="0"/>
        <v>0.99943933758404657</v>
      </c>
      <c r="K17" s="27">
        <f t="shared" si="1"/>
        <v>0</v>
      </c>
      <c r="L17" s="28">
        <f t="shared" si="2"/>
        <v>1186.910000000149</v>
      </c>
    </row>
    <row r="18" spans="2:12" ht="20.100000000000001" customHeight="1" x14ac:dyDescent="0.25">
      <c r="B18" s="29" t="s">
        <v>31</v>
      </c>
      <c r="C18" s="45">
        <v>2937357</v>
      </c>
      <c r="D18" s="45">
        <v>35768726</v>
      </c>
      <c r="E18" s="61">
        <v>29582855</v>
      </c>
      <c r="F18" s="61">
        <v>27085454.759999994</v>
      </c>
      <c r="G18" s="42">
        <v>26915359.169999998</v>
      </c>
      <c r="H18" s="26"/>
      <c r="I18" s="27"/>
      <c r="J18" s="27">
        <f t="shared" si="0"/>
        <v>0.90982966890788597</v>
      </c>
      <c r="K18" s="27">
        <f t="shared" si="1"/>
        <v>0</v>
      </c>
      <c r="L18" s="28">
        <f t="shared" si="2"/>
        <v>8853366.8300000019</v>
      </c>
    </row>
    <row r="19" spans="2:12" ht="20.100000000000001" customHeight="1" x14ac:dyDescent="0.25">
      <c r="B19" s="29" t="s">
        <v>32</v>
      </c>
      <c r="C19" s="45">
        <v>1087586</v>
      </c>
      <c r="D19" s="45">
        <v>28580514</v>
      </c>
      <c r="E19" s="61">
        <v>27367156</v>
      </c>
      <c r="F19" s="61">
        <v>25470168.839999992</v>
      </c>
      <c r="G19" s="42">
        <v>25341210.919999987</v>
      </c>
      <c r="H19" s="26"/>
      <c r="I19" s="27"/>
      <c r="J19" s="27">
        <f t="shared" si="0"/>
        <v>0.92597166179781298</v>
      </c>
      <c r="K19" s="27">
        <f t="shared" si="1"/>
        <v>0</v>
      </c>
      <c r="L19" s="28">
        <f t="shared" si="2"/>
        <v>3239303.0800000131</v>
      </c>
    </row>
    <row r="20" spans="2:12" ht="20.100000000000001" customHeight="1" x14ac:dyDescent="0.25">
      <c r="B20" s="29" t="s">
        <v>33</v>
      </c>
      <c r="C20" s="45">
        <v>318520</v>
      </c>
      <c r="D20" s="45">
        <v>37211835</v>
      </c>
      <c r="E20" s="61">
        <v>37211235</v>
      </c>
      <c r="F20" s="61">
        <v>36220305</v>
      </c>
      <c r="G20" s="42">
        <v>36100696.620000005</v>
      </c>
      <c r="H20" s="26"/>
      <c r="I20" s="27"/>
      <c r="J20" s="27">
        <f t="shared" si="0"/>
        <v>0.97015583116228221</v>
      </c>
      <c r="K20" s="27">
        <f t="shared" si="1"/>
        <v>0</v>
      </c>
      <c r="L20" s="28">
        <f t="shared" si="2"/>
        <v>1111138.3799999952</v>
      </c>
    </row>
    <row r="21" spans="2:12" ht="20.100000000000001" customHeight="1" x14ac:dyDescent="0.25">
      <c r="B21" s="29" t="s">
        <v>34</v>
      </c>
      <c r="C21" s="45">
        <v>0</v>
      </c>
      <c r="D21" s="45">
        <v>7172353</v>
      </c>
      <c r="E21" s="61">
        <v>7172353</v>
      </c>
      <c r="F21" s="61">
        <v>6933650.9500000011</v>
      </c>
      <c r="G21" s="42">
        <v>6931202.9500000011</v>
      </c>
      <c r="H21" s="26"/>
      <c r="I21" s="27"/>
      <c r="J21" s="27">
        <f t="shared" si="0"/>
        <v>0.96637783304865243</v>
      </c>
      <c r="K21" s="27">
        <f t="shared" si="1"/>
        <v>0</v>
      </c>
      <c r="L21" s="28">
        <f t="shared" si="2"/>
        <v>241150.04999999888</v>
      </c>
    </row>
    <row r="22" spans="2:12" ht="20.100000000000001" customHeight="1" x14ac:dyDescent="0.25">
      <c r="B22" s="29" t="s">
        <v>35</v>
      </c>
      <c r="C22" s="45">
        <v>177676</v>
      </c>
      <c r="D22" s="45">
        <v>7979094</v>
      </c>
      <c r="E22" s="61">
        <v>7979094</v>
      </c>
      <c r="F22" s="61">
        <v>7664248.9400000013</v>
      </c>
      <c r="G22" s="42">
        <v>7072793.2600000016</v>
      </c>
      <c r="H22" s="26"/>
      <c r="I22" s="27"/>
      <c r="J22" s="27">
        <f t="shared" si="0"/>
        <v>0.88641558302233336</v>
      </c>
      <c r="K22" s="27">
        <f t="shared" si="1"/>
        <v>0</v>
      </c>
      <c r="L22" s="28">
        <f t="shared" si="2"/>
        <v>906300.73999999836</v>
      </c>
    </row>
    <row r="23" spans="2:12" ht="20.100000000000001" customHeight="1" x14ac:dyDescent="0.25">
      <c r="B23" s="29" t="s">
        <v>36</v>
      </c>
      <c r="C23" s="45">
        <v>435388</v>
      </c>
      <c r="D23" s="45">
        <v>41528535</v>
      </c>
      <c r="E23" s="61">
        <v>41414597</v>
      </c>
      <c r="F23" s="61">
        <v>39134838.630000003</v>
      </c>
      <c r="G23" s="42">
        <v>39087312.479999997</v>
      </c>
      <c r="H23" s="26"/>
      <c r="I23" s="27"/>
      <c r="J23" s="27">
        <f t="shared" si="0"/>
        <v>0.94380521148135277</v>
      </c>
      <c r="K23" s="27">
        <f t="shared" si="1"/>
        <v>0</v>
      </c>
      <c r="L23" s="28">
        <f t="shared" si="2"/>
        <v>2441222.5200000033</v>
      </c>
    </row>
    <row r="24" spans="2:12" ht="20.100000000000001" customHeight="1" x14ac:dyDescent="0.25">
      <c r="B24" s="29" t="s">
        <v>37</v>
      </c>
      <c r="C24" s="45">
        <v>2038976</v>
      </c>
      <c r="D24" s="45">
        <v>39179063</v>
      </c>
      <c r="E24" s="61">
        <v>37660396</v>
      </c>
      <c r="F24" s="61">
        <v>35985477.060000002</v>
      </c>
      <c r="G24" s="42">
        <v>33280630.139999997</v>
      </c>
      <c r="H24" s="26"/>
      <c r="I24" s="27"/>
      <c r="J24" s="27">
        <f t="shared" si="0"/>
        <v>0.88370366949938595</v>
      </c>
      <c r="K24" s="27">
        <f t="shared" si="1"/>
        <v>0</v>
      </c>
      <c r="L24" s="28">
        <f t="shared" si="2"/>
        <v>5898432.8600000031</v>
      </c>
    </row>
    <row r="25" spans="2:12" ht="20.100000000000001" customHeight="1" x14ac:dyDescent="0.25">
      <c r="B25" s="29" t="s">
        <v>38</v>
      </c>
      <c r="C25" s="45">
        <v>3616277</v>
      </c>
      <c r="D25" s="45">
        <v>40484500</v>
      </c>
      <c r="E25" s="61">
        <v>28692870</v>
      </c>
      <c r="F25" s="61">
        <v>26476850.349999998</v>
      </c>
      <c r="G25" s="42">
        <v>26017533.559999995</v>
      </c>
      <c r="H25" s="26"/>
      <c r="I25" s="27"/>
      <c r="J25" s="27">
        <f t="shared" si="0"/>
        <v>0.90675953851949964</v>
      </c>
      <c r="K25" s="27">
        <f t="shared" si="1"/>
        <v>0</v>
      </c>
      <c r="L25" s="28">
        <f t="shared" si="2"/>
        <v>14466966.440000005</v>
      </c>
    </row>
    <row r="26" spans="2:12" ht="20.100000000000001" customHeight="1" x14ac:dyDescent="0.25">
      <c r="B26" s="29" t="s">
        <v>39</v>
      </c>
      <c r="C26" s="45">
        <v>1901691</v>
      </c>
      <c r="D26" s="45">
        <v>38341347</v>
      </c>
      <c r="E26" s="61">
        <v>35748158</v>
      </c>
      <c r="F26" s="61">
        <v>34712865.170000002</v>
      </c>
      <c r="G26" s="42">
        <v>33772831.280000001</v>
      </c>
      <c r="H26" s="26"/>
      <c r="I26" s="27"/>
      <c r="J26" s="27">
        <f t="shared" si="0"/>
        <v>0.94474325865964903</v>
      </c>
      <c r="K26" s="27">
        <f t="shared" si="1"/>
        <v>0</v>
      </c>
      <c r="L26" s="28">
        <f t="shared" si="2"/>
        <v>4568515.7199999988</v>
      </c>
    </row>
    <row r="27" spans="2:12" ht="20.100000000000001" customHeight="1" x14ac:dyDescent="0.25">
      <c r="B27" s="29" t="s">
        <v>40</v>
      </c>
      <c r="C27" s="45">
        <v>398642</v>
      </c>
      <c r="D27" s="45">
        <v>11160319</v>
      </c>
      <c r="E27" s="61">
        <v>11149380</v>
      </c>
      <c r="F27" s="61">
        <v>10000925.050000001</v>
      </c>
      <c r="G27" s="42">
        <v>9953789.4800000004</v>
      </c>
      <c r="H27" s="26"/>
      <c r="I27" s="27"/>
      <c r="J27" s="27">
        <f t="shared" si="0"/>
        <v>0.89276618789564988</v>
      </c>
      <c r="K27" s="27">
        <f t="shared" si="1"/>
        <v>0</v>
      </c>
      <c r="L27" s="28">
        <f t="shared" si="2"/>
        <v>1206529.5199999996</v>
      </c>
    </row>
    <row r="28" spans="2:12" ht="20.100000000000001" customHeight="1" x14ac:dyDescent="0.25">
      <c r="B28" s="29" t="s">
        <v>41</v>
      </c>
      <c r="C28" s="45">
        <v>84979</v>
      </c>
      <c r="D28" s="45">
        <v>8261685</v>
      </c>
      <c r="E28" s="61">
        <v>8123308</v>
      </c>
      <c r="F28" s="61">
        <v>7866040.5100000007</v>
      </c>
      <c r="G28" s="42">
        <v>7863958.830000001</v>
      </c>
      <c r="H28" s="26"/>
      <c r="I28" s="27"/>
      <c r="J28" s="27">
        <f t="shared" si="0"/>
        <v>0.96807345357334729</v>
      </c>
      <c r="K28" s="27">
        <f t="shared" si="1"/>
        <v>0</v>
      </c>
      <c r="L28" s="28">
        <f t="shared" si="2"/>
        <v>397726.16999999899</v>
      </c>
    </row>
    <row r="29" spans="2:12" ht="20.100000000000001" customHeight="1" x14ac:dyDescent="0.25">
      <c r="B29" s="29" t="s">
        <v>42</v>
      </c>
      <c r="C29" s="45">
        <v>47794</v>
      </c>
      <c r="D29" s="45">
        <v>5051698</v>
      </c>
      <c r="E29" s="61">
        <v>5051055</v>
      </c>
      <c r="F29" s="61">
        <v>4862381.0000000009</v>
      </c>
      <c r="G29" s="42">
        <v>4835707.2</v>
      </c>
      <c r="H29" s="26"/>
      <c r="I29" s="27"/>
      <c r="J29" s="27">
        <f t="shared" si="0"/>
        <v>0.95736577804042922</v>
      </c>
      <c r="K29" s="27">
        <f t="shared" si="1"/>
        <v>0</v>
      </c>
      <c r="L29" s="28">
        <f t="shared" si="2"/>
        <v>215990.79999999981</v>
      </c>
    </row>
    <row r="30" spans="2:12" ht="20.100000000000001" customHeight="1" x14ac:dyDescent="0.25">
      <c r="B30" s="29" t="s">
        <v>43</v>
      </c>
      <c r="C30" s="45">
        <v>456053</v>
      </c>
      <c r="D30" s="45">
        <v>7322736</v>
      </c>
      <c r="E30" s="61">
        <v>5877283</v>
      </c>
      <c r="F30" s="61">
        <v>5503187.3600000003</v>
      </c>
      <c r="G30" s="42">
        <v>5488274.5499999998</v>
      </c>
      <c r="H30" s="26"/>
      <c r="I30" s="27"/>
      <c r="J30" s="27">
        <f t="shared" si="0"/>
        <v>0.93381151630779047</v>
      </c>
      <c r="K30" s="27">
        <f t="shared" si="1"/>
        <v>0</v>
      </c>
      <c r="L30" s="28">
        <f t="shared" si="2"/>
        <v>1834461.4500000002</v>
      </c>
    </row>
    <row r="31" spans="2:12" ht="20.100000000000001" customHeight="1" x14ac:dyDescent="0.25">
      <c r="B31" s="29" t="s">
        <v>44</v>
      </c>
      <c r="C31" s="45">
        <v>459584</v>
      </c>
      <c r="D31" s="45">
        <v>16545955</v>
      </c>
      <c r="E31" s="61">
        <v>15085062</v>
      </c>
      <c r="F31" s="61">
        <v>14406751.069999998</v>
      </c>
      <c r="G31" s="42">
        <v>14377568.26</v>
      </c>
      <c r="H31" s="26"/>
      <c r="I31" s="27"/>
      <c r="J31" s="27">
        <f t="shared" si="0"/>
        <v>0.95309971281523398</v>
      </c>
      <c r="K31" s="27">
        <f t="shared" si="1"/>
        <v>0</v>
      </c>
      <c r="L31" s="28">
        <f t="shared" si="2"/>
        <v>2168386.7400000002</v>
      </c>
    </row>
    <row r="32" spans="2:12" ht="20.100000000000001" customHeight="1" x14ac:dyDescent="0.25">
      <c r="B32" s="29" t="s">
        <v>45</v>
      </c>
      <c r="C32" s="45">
        <v>507213</v>
      </c>
      <c r="D32" s="45">
        <v>15872018</v>
      </c>
      <c r="E32" s="61">
        <v>14276161</v>
      </c>
      <c r="F32" s="61">
        <v>12082827.390000001</v>
      </c>
      <c r="G32" s="42">
        <v>11965043.500000002</v>
      </c>
      <c r="H32" s="26"/>
      <c r="I32" s="27"/>
      <c r="J32" s="27">
        <f t="shared" si="0"/>
        <v>0.83811351665199085</v>
      </c>
      <c r="K32" s="27">
        <f t="shared" si="1"/>
        <v>0</v>
      </c>
      <c r="L32" s="28">
        <f t="shared" si="2"/>
        <v>3906974.4999999981</v>
      </c>
    </row>
    <row r="33" spans="2:12" ht="20.100000000000001" customHeight="1" x14ac:dyDescent="0.25">
      <c r="B33" s="29" t="s">
        <v>46</v>
      </c>
      <c r="C33" s="45">
        <v>23229</v>
      </c>
      <c r="D33" s="45">
        <v>4935862</v>
      </c>
      <c r="E33" s="61">
        <v>4935862</v>
      </c>
      <c r="F33" s="61">
        <v>4485714.7400000012</v>
      </c>
      <c r="G33" s="42">
        <v>4235611.5000000009</v>
      </c>
      <c r="H33" s="26"/>
      <c r="I33" s="27"/>
      <c r="J33" s="27">
        <f t="shared" si="0"/>
        <v>0.8581300490167677</v>
      </c>
      <c r="K33" s="27">
        <f t="shared" si="1"/>
        <v>0</v>
      </c>
      <c r="L33" s="28">
        <f t="shared" si="2"/>
        <v>700250.49999999907</v>
      </c>
    </row>
    <row r="34" spans="2:12" ht="20.100000000000001" customHeight="1" x14ac:dyDescent="0.25">
      <c r="B34" s="29" t="s">
        <v>47</v>
      </c>
      <c r="C34" s="45">
        <v>859434</v>
      </c>
      <c r="D34" s="45">
        <v>13713043</v>
      </c>
      <c r="E34" s="61">
        <v>13319439</v>
      </c>
      <c r="F34" s="61">
        <v>11746310.68</v>
      </c>
      <c r="G34" s="42">
        <v>11703111.09</v>
      </c>
      <c r="H34" s="26"/>
      <c r="I34" s="27"/>
      <c r="J34" s="27">
        <f t="shared" si="0"/>
        <v>0.87864894985441955</v>
      </c>
      <c r="K34" s="27">
        <f t="shared" si="1"/>
        <v>0</v>
      </c>
      <c r="L34" s="28">
        <f t="shared" si="2"/>
        <v>2009931.9100000001</v>
      </c>
    </row>
    <row r="35" spans="2:12" ht="20.100000000000001" customHeight="1" x14ac:dyDescent="0.25">
      <c r="B35" s="29" t="s">
        <v>48</v>
      </c>
      <c r="C35" s="45">
        <v>190941</v>
      </c>
      <c r="D35" s="45">
        <v>6271527</v>
      </c>
      <c r="E35" s="61">
        <v>5637094</v>
      </c>
      <c r="F35" s="61">
        <v>5274575.7700000005</v>
      </c>
      <c r="G35" s="42">
        <v>5273925.75</v>
      </c>
      <c r="H35" s="26"/>
      <c r="I35" s="27"/>
      <c r="J35" s="27">
        <f t="shared" si="0"/>
        <v>0.93557527158496911</v>
      </c>
      <c r="K35" s="27">
        <f t="shared" si="1"/>
        <v>0</v>
      </c>
      <c r="L35" s="28">
        <f t="shared" si="2"/>
        <v>997601.25</v>
      </c>
    </row>
    <row r="36" spans="2:12" ht="20.100000000000001" customHeight="1" x14ac:dyDescent="0.25">
      <c r="B36" s="29" t="s">
        <v>49</v>
      </c>
      <c r="C36" s="45">
        <v>21634</v>
      </c>
      <c r="D36" s="45">
        <v>957281</v>
      </c>
      <c r="E36" s="61">
        <v>910563</v>
      </c>
      <c r="F36" s="61">
        <v>902442.91</v>
      </c>
      <c r="G36" s="42">
        <v>902442.91</v>
      </c>
      <c r="H36" s="26"/>
      <c r="I36" s="27"/>
      <c r="J36" s="27">
        <f t="shared" si="0"/>
        <v>0.99108234136462825</v>
      </c>
      <c r="K36" s="27">
        <f t="shared" si="1"/>
        <v>0</v>
      </c>
      <c r="L36" s="28">
        <f t="shared" si="2"/>
        <v>54838.089999999967</v>
      </c>
    </row>
    <row r="37" spans="2:12" ht="20.100000000000001" customHeight="1" x14ac:dyDescent="0.25">
      <c r="B37" s="29" t="s">
        <v>50</v>
      </c>
      <c r="C37" s="45">
        <v>0</v>
      </c>
      <c r="D37" s="45">
        <v>28213066</v>
      </c>
      <c r="E37" s="61">
        <v>23666066</v>
      </c>
      <c r="F37" s="61">
        <v>2066999.7699999998</v>
      </c>
      <c r="G37" s="42">
        <v>2005499.7699999998</v>
      </c>
      <c r="H37" s="26"/>
      <c r="I37" s="27"/>
      <c r="J37" s="27">
        <f t="shared" si="0"/>
        <v>8.474157766652049E-2</v>
      </c>
      <c r="K37" s="27">
        <f t="shared" si="1"/>
        <v>0</v>
      </c>
      <c r="L37" s="28">
        <f t="shared" si="2"/>
        <v>26207566.23</v>
      </c>
    </row>
    <row r="38" spans="2:12" ht="20.100000000000001" customHeight="1" x14ac:dyDescent="0.25">
      <c r="B38" s="29" t="s">
        <v>51</v>
      </c>
      <c r="C38" s="45">
        <v>6594434</v>
      </c>
      <c r="D38" s="45">
        <v>86120802</v>
      </c>
      <c r="E38" s="61">
        <v>72252102</v>
      </c>
      <c r="F38" s="61">
        <v>68498178.300000012</v>
      </c>
      <c r="G38" s="42">
        <v>66203163.75999999</v>
      </c>
      <c r="H38" s="26"/>
      <c r="I38" s="27"/>
      <c r="J38" s="27">
        <f t="shared" ref="J38:J40" si="3">IF(ISERROR(+G38/E38)=TRUE,0,++G38/E38)</f>
        <v>0.91628010711716024</v>
      </c>
      <c r="K38" s="27">
        <f t="shared" ref="K38:K40" si="4">IF(ISERROR(+H38/E38)=TRUE,0,++H38/E38)</f>
        <v>0</v>
      </c>
      <c r="L38" s="28">
        <f t="shared" ref="L38:L40" si="5">+D38-G38</f>
        <v>19917638.24000001</v>
      </c>
    </row>
    <row r="39" spans="2:12" ht="20.100000000000001" customHeight="1" x14ac:dyDescent="0.25">
      <c r="B39" s="29" t="s">
        <v>52</v>
      </c>
      <c r="C39" s="45">
        <v>675576</v>
      </c>
      <c r="D39" s="45">
        <v>5377521</v>
      </c>
      <c r="E39" s="61">
        <v>5232433</v>
      </c>
      <c r="F39" s="61">
        <v>4620502.2300000004</v>
      </c>
      <c r="G39" s="42">
        <v>4610009.57</v>
      </c>
      <c r="H39" s="26"/>
      <c r="I39" s="27"/>
      <c r="J39" s="27">
        <f t="shared" si="3"/>
        <v>0.88104512183911388</v>
      </c>
      <c r="K39" s="27">
        <f t="shared" si="4"/>
        <v>0</v>
      </c>
      <c r="L39" s="28">
        <f t="shared" si="5"/>
        <v>767511.4299999997</v>
      </c>
    </row>
    <row r="40" spans="2:12" ht="20.100000000000001" customHeight="1" x14ac:dyDescent="0.25">
      <c r="B40" s="29" t="s">
        <v>53</v>
      </c>
      <c r="C40" s="45">
        <v>990050</v>
      </c>
      <c r="D40" s="45">
        <v>36325117</v>
      </c>
      <c r="E40" s="61">
        <v>25620247</v>
      </c>
      <c r="F40" s="61">
        <v>23732433.189999998</v>
      </c>
      <c r="G40" s="42">
        <v>23333771.919999998</v>
      </c>
      <c r="H40" s="26"/>
      <c r="I40" s="27"/>
      <c r="J40" s="27">
        <f t="shared" si="3"/>
        <v>0.9107551507992877</v>
      </c>
      <c r="K40" s="27">
        <f t="shared" si="4"/>
        <v>0</v>
      </c>
      <c r="L40" s="28">
        <f t="shared" si="5"/>
        <v>12991345.080000002</v>
      </c>
    </row>
    <row r="41" spans="2:12" ht="20.100000000000001" customHeight="1" x14ac:dyDescent="0.25">
      <c r="B41" s="29" t="s">
        <v>54</v>
      </c>
      <c r="C41" s="45">
        <v>515951</v>
      </c>
      <c r="D41" s="45">
        <v>44140865</v>
      </c>
      <c r="E41" s="61">
        <v>37999533</v>
      </c>
      <c r="F41" s="61">
        <v>33032484.549999993</v>
      </c>
      <c r="G41" s="42">
        <v>32404597.439999998</v>
      </c>
      <c r="H41" s="26"/>
      <c r="I41" s="27"/>
      <c r="J41" s="27">
        <f t="shared" si="0"/>
        <v>0.8527630442195171</v>
      </c>
      <c r="K41" s="27">
        <f t="shared" si="1"/>
        <v>0</v>
      </c>
      <c r="L41" s="28">
        <f t="shared" si="2"/>
        <v>11736267.560000002</v>
      </c>
    </row>
    <row r="42" spans="2:12" ht="20.100000000000001" customHeight="1" x14ac:dyDescent="0.25">
      <c r="B42" s="29" t="s">
        <v>55</v>
      </c>
      <c r="C42" s="45">
        <v>717317</v>
      </c>
      <c r="D42" s="45">
        <v>41712049</v>
      </c>
      <c r="E42" s="61">
        <v>39057959</v>
      </c>
      <c r="F42" s="61">
        <v>33922936.349999994</v>
      </c>
      <c r="G42" s="42">
        <v>32454695.590000004</v>
      </c>
      <c r="H42" s="26"/>
      <c r="I42" s="27"/>
      <c r="J42" s="27">
        <f t="shared" si="0"/>
        <v>0.83093680317499441</v>
      </c>
      <c r="K42" s="27">
        <f t="shared" si="1"/>
        <v>0</v>
      </c>
      <c r="L42" s="28">
        <f t="shared" si="2"/>
        <v>9257353.4099999964</v>
      </c>
    </row>
    <row r="43" spans="2:12" ht="20.100000000000001" customHeight="1" x14ac:dyDescent="0.25">
      <c r="B43" s="29" t="s">
        <v>56</v>
      </c>
      <c r="C43" s="45">
        <v>1835450</v>
      </c>
      <c r="D43" s="45">
        <v>34288469</v>
      </c>
      <c r="E43" s="61">
        <v>29130442</v>
      </c>
      <c r="F43" s="61">
        <v>21210423.840000004</v>
      </c>
      <c r="G43" s="42">
        <v>19531322.18</v>
      </c>
      <c r="H43" s="26"/>
      <c r="I43" s="27"/>
      <c r="J43" s="27">
        <f t="shared" ref="J43:J45" si="6">IF(ISERROR(+G43/E43)=TRUE,0,++G43/E43)</f>
        <v>0.67047805797110804</v>
      </c>
      <c r="K43" s="27">
        <f t="shared" ref="K43:K45" si="7">IF(ISERROR(+H43/E43)=TRUE,0,++H43/E43)</f>
        <v>0</v>
      </c>
      <c r="L43" s="28">
        <f t="shared" ref="L43:L45" si="8">+D43-G43</f>
        <v>14757146.82</v>
      </c>
    </row>
    <row r="44" spans="2:12" ht="20.100000000000001" customHeight="1" x14ac:dyDescent="0.25">
      <c r="B44" s="29" t="s">
        <v>57</v>
      </c>
      <c r="C44" s="45">
        <v>2218589</v>
      </c>
      <c r="D44" s="45">
        <v>27686323</v>
      </c>
      <c r="E44" s="61">
        <v>25019105</v>
      </c>
      <c r="F44" s="61">
        <v>24186625.849999998</v>
      </c>
      <c r="G44" s="42">
        <v>23667199.759999994</v>
      </c>
      <c r="H44" s="26"/>
      <c r="I44" s="27"/>
      <c r="J44" s="27">
        <f t="shared" si="6"/>
        <v>0.94596508388289646</v>
      </c>
      <c r="K44" s="27">
        <f t="shared" si="7"/>
        <v>0</v>
      </c>
      <c r="L44" s="28">
        <f t="shared" si="8"/>
        <v>4019123.2400000058</v>
      </c>
    </row>
    <row r="45" spans="2:12" ht="20.100000000000001" customHeight="1" x14ac:dyDescent="0.25">
      <c r="B45" s="29" t="s">
        <v>58</v>
      </c>
      <c r="C45" s="45">
        <v>0</v>
      </c>
      <c r="D45" s="45">
        <v>14481118</v>
      </c>
      <c r="E45" s="61">
        <v>5843294</v>
      </c>
      <c r="F45" s="61">
        <v>5528009.7300000004</v>
      </c>
      <c r="G45" s="42">
        <v>5365649.7300000004</v>
      </c>
      <c r="H45" s="26"/>
      <c r="I45" s="27"/>
      <c r="J45" s="27">
        <f t="shared" si="6"/>
        <v>0.91825770361717218</v>
      </c>
      <c r="K45" s="27">
        <f t="shared" si="7"/>
        <v>0</v>
      </c>
      <c r="L45" s="28">
        <f t="shared" si="8"/>
        <v>9115468.2699999996</v>
      </c>
    </row>
    <row r="46" spans="2:12" ht="23.25" customHeight="1" x14ac:dyDescent="0.25">
      <c r="B46" s="52" t="s">
        <v>4</v>
      </c>
      <c r="C46" s="65">
        <f t="shared" ref="C46:H46" si="9">SUM(C13:C45)</f>
        <v>36407768</v>
      </c>
      <c r="D46" s="65">
        <f t="shared" si="9"/>
        <v>726428950</v>
      </c>
      <c r="E46" s="65">
        <f t="shared" si="9"/>
        <v>631036675</v>
      </c>
      <c r="F46" s="65">
        <f t="shared" si="9"/>
        <v>557383878.92000008</v>
      </c>
      <c r="G46" s="65">
        <f t="shared" si="9"/>
        <v>544455681.87</v>
      </c>
      <c r="H46" s="53">
        <f t="shared" si="9"/>
        <v>0</v>
      </c>
      <c r="I46" s="54">
        <f>IF(ISERROR(+#REF!/E46)=TRUE,0,++#REF!/E46)</f>
        <v>0</v>
      </c>
      <c r="J46" s="54">
        <f>IF(ISERROR(+G46/E46)=TRUE,0,++G46/E46)</f>
        <v>0.86279562415290678</v>
      </c>
      <c r="K46" s="54">
        <f>IF(ISERROR(+H46/E46)=TRUE,0,++H46/E46)</f>
        <v>0</v>
      </c>
      <c r="L46" s="55">
        <f>SUM(L13:L45)</f>
        <v>181973268.13000005</v>
      </c>
    </row>
    <row r="47" spans="2:12" x14ac:dyDescent="0.2">
      <c r="B47" s="11" t="s">
        <v>62</v>
      </c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DICIEMBRE
(4)</v>
      </c>
      <c r="K52" s="23"/>
    </row>
    <row r="53" spans="2:11" s="22" customFormat="1" x14ac:dyDescent="0.25">
      <c r="B53" s="22" t="s">
        <v>24</v>
      </c>
      <c r="C53" s="66">
        <f>+C46/$C$51</f>
        <v>36.407767999999997</v>
      </c>
      <c r="D53" s="40">
        <f>+D46/$C$51</f>
        <v>726.42894999999999</v>
      </c>
      <c r="E53" s="40">
        <f>+E46/$C$51</f>
        <v>631.03667499999995</v>
      </c>
      <c r="F53" s="40">
        <f>+F46/$C$51</f>
        <v>557.38387892000003</v>
      </c>
      <c r="G53" s="40">
        <f>+G46/$C$51</f>
        <v>544.45568187000003</v>
      </c>
      <c r="H53" s="22">
        <v>1373981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5072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3078714.9799999995</v>
      </c>
      <c r="K55" s="23"/>
    </row>
    <row r="56" spans="2:11" s="22" customFormat="1" x14ac:dyDescent="0.25">
      <c r="C56" s="40"/>
      <c r="D56" s="40"/>
      <c r="E56" s="40"/>
      <c r="F56" s="40"/>
      <c r="G56" s="40"/>
      <c r="H56" s="22">
        <v>0</v>
      </c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M31"/>
  <sheetViews>
    <sheetView showGridLines="0" zoomScale="130" zoomScaleNormal="130" workbookViewId="0">
      <selection activeCell="E17" sqref="E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61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46.5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54</v>
      </c>
      <c r="C13" s="18">
        <v>0</v>
      </c>
      <c r="D13" s="18">
        <v>1781348</v>
      </c>
      <c r="E13" s="76">
        <v>1551417</v>
      </c>
      <c r="F13" s="73">
        <v>1424962</v>
      </c>
      <c r="G13" s="8">
        <v>1419154</v>
      </c>
      <c r="H13" s="8"/>
      <c r="I13" s="12">
        <f>IF(ISERROR(+#REF!/E13)=TRUE,0,++#REF!/E13)</f>
        <v>0</v>
      </c>
      <c r="J13" s="12">
        <f>IF(ISERROR(+G13/E13)=TRUE,0,++G13/E13)</f>
        <v>0.91474697002804528</v>
      </c>
      <c r="K13" s="12">
        <f>IF(ISERROR(+H13/E13)=TRUE,0,++H13/E13)</f>
        <v>0</v>
      </c>
      <c r="L13" s="14">
        <f>+D13-G13</f>
        <v>362194</v>
      </c>
    </row>
    <row r="14" spans="1:13" ht="20.100000000000001" customHeight="1" x14ac:dyDescent="0.25">
      <c r="B14" s="16" t="s">
        <v>55</v>
      </c>
      <c r="C14" s="19">
        <v>0</v>
      </c>
      <c r="D14" s="19">
        <v>1597820</v>
      </c>
      <c r="E14" s="59">
        <v>1503193</v>
      </c>
      <c r="F14" s="59">
        <v>1304950</v>
      </c>
      <c r="G14" s="9">
        <v>1295940</v>
      </c>
      <c r="H14" s="9"/>
      <c r="I14" s="13">
        <f>IF(ISERROR(+#REF!/E14)=TRUE,0,++#REF!/E14)</f>
        <v>0</v>
      </c>
      <c r="J14" s="13">
        <f>IF(ISERROR(+G14/E14)=TRUE,0,++G14/E14)</f>
        <v>0.86212482362544263</v>
      </c>
      <c r="K14" s="13">
        <f>IF(ISERROR(+H14/E14)=TRUE,0,++H14/E14)</f>
        <v>0</v>
      </c>
      <c r="L14" s="15">
        <f>+D14-G14</f>
        <v>301880</v>
      </c>
    </row>
    <row r="15" spans="1:13" ht="20.100000000000001" customHeight="1" x14ac:dyDescent="0.25">
      <c r="B15" s="16" t="s">
        <v>56</v>
      </c>
      <c r="C15" s="19">
        <v>0</v>
      </c>
      <c r="D15" s="19">
        <v>1105183</v>
      </c>
      <c r="E15" s="59">
        <v>922807</v>
      </c>
      <c r="F15" s="59">
        <v>635771.63000000012</v>
      </c>
      <c r="G15" s="9">
        <v>620071.63000000012</v>
      </c>
      <c r="H15" s="9"/>
      <c r="I15" s="13">
        <f>IF(ISERROR(+#REF!/E15)=TRUE,0,++#REF!/E15)</f>
        <v>0</v>
      </c>
      <c r="J15" s="13">
        <f>IF(ISERROR(+G15/E15)=TRUE,0,++G15/E15)</f>
        <v>0.67194075250837948</v>
      </c>
      <c r="K15" s="13">
        <f>IF(ISERROR(+H15/E15)=TRUE,0,++H15/E15)</f>
        <v>0</v>
      </c>
      <c r="L15" s="15">
        <f>+D15-G15</f>
        <v>485111.36999999988</v>
      </c>
    </row>
    <row r="16" spans="1:13" ht="20.100000000000001" customHeight="1" x14ac:dyDescent="0.25">
      <c r="B16" s="68" t="s">
        <v>57</v>
      </c>
      <c r="C16" s="69">
        <v>0</v>
      </c>
      <c r="D16" s="69">
        <v>923551</v>
      </c>
      <c r="E16" s="74">
        <v>870778</v>
      </c>
      <c r="F16" s="74">
        <v>307809.8</v>
      </c>
      <c r="G16" s="70">
        <v>301809.8</v>
      </c>
      <c r="H16" s="70"/>
      <c r="I16" s="71">
        <f>IF(ISERROR(+#REF!/E16)=TRUE,0,++#REF!/E16)</f>
        <v>0</v>
      </c>
      <c r="J16" s="71">
        <f>IF(ISERROR(+G16/E16)=TRUE,0,++G16/E16)</f>
        <v>0.34659786995077962</v>
      </c>
      <c r="K16" s="71">
        <f>IF(ISERROR(+H16/E16)=TRUE,0,++H16/E16)</f>
        <v>0</v>
      </c>
      <c r="L16" s="72">
        <f>+D16-G16</f>
        <v>621741.19999999995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5407902</v>
      </c>
      <c r="E17" s="65">
        <f t="shared" si="0"/>
        <v>4848195</v>
      </c>
      <c r="F17" s="65">
        <f t="shared" si="0"/>
        <v>3673493.4299999997</v>
      </c>
      <c r="G17" s="65">
        <f t="shared" si="0"/>
        <v>3636975.4299999997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0.7501710285993034</v>
      </c>
      <c r="K17" s="54">
        <f>IF(ISERROR(+H17/E17)=TRUE,0,++H17/E17)</f>
        <v>0</v>
      </c>
      <c r="L17" s="55">
        <f>SUM(L13:L16)</f>
        <v>1770926.5699999998</v>
      </c>
    </row>
    <row r="18" spans="2:12" x14ac:dyDescent="0.2">
      <c r="B18" s="11" t="s">
        <v>62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DICIEMBRE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5.407902</v>
      </c>
      <c r="E24" s="40">
        <f>+E17/$C$22</f>
        <v>4.8481949999999996</v>
      </c>
      <c r="F24" s="40">
        <f>+F17/$C$22</f>
        <v>3.6734934299999997</v>
      </c>
      <c r="G24" s="40">
        <f>+G17/$C$22</f>
        <v>3.6369754299999997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admin</cp:lastModifiedBy>
  <cp:lastPrinted>2014-05-15T17:44:28Z</cp:lastPrinted>
  <dcterms:created xsi:type="dcterms:W3CDTF">2011-03-09T14:32:28Z</dcterms:created>
  <dcterms:modified xsi:type="dcterms:W3CDTF">2022-01-21T19:32:04Z</dcterms:modified>
</cp:coreProperties>
</file>