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CA - 2022\5. Mayo - 2022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RO!$B$11:$L$46</definedName>
    <definedName name="_xlnm.Print_Area" localSheetId="3">DYT!$B$2:$L$47</definedName>
    <definedName name="_xlnm.Print_Area" localSheetId="4">RD!$B$2:$L$19</definedName>
    <definedName name="_xlnm.Print_Area" localSheetId="1">RDR!$B$2:$L$49</definedName>
    <definedName name="_xlnm.Print_Area" localSheetId="0">RO!$B$2:$L$49</definedName>
    <definedName name="_xlnm.Print_Area" localSheetId="2">ROOC!$B$2:$L$48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5" i="4" l="1"/>
  <c r="K45" i="4"/>
  <c r="J45" i="4"/>
  <c r="C47" i="4"/>
  <c r="D47" i="4"/>
  <c r="F47" i="4"/>
  <c r="G47" i="4"/>
  <c r="L45" i="1" l="1"/>
  <c r="K45" i="1"/>
  <c r="J45" i="1"/>
  <c r="C47" i="1"/>
  <c r="D47" i="1"/>
  <c r="C46" i="5" l="1"/>
  <c r="D46" i="5"/>
  <c r="L44" i="6"/>
  <c r="K44" i="6"/>
  <c r="J44" i="6"/>
  <c r="L43" i="6"/>
  <c r="K43" i="6"/>
  <c r="J43" i="6"/>
  <c r="L42" i="6"/>
  <c r="K42" i="6"/>
  <c r="J42" i="6"/>
  <c r="L43" i="5"/>
  <c r="K43" i="5"/>
  <c r="J43" i="5"/>
  <c r="L43" i="4"/>
  <c r="K43" i="4"/>
  <c r="J43" i="4"/>
  <c r="L16" i="5" l="1"/>
  <c r="K16" i="5"/>
  <c r="J16" i="5"/>
  <c r="E46" i="5" l="1"/>
  <c r="L19" i="5"/>
  <c r="K19" i="5"/>
  <c r="J19" i="5"/>
  <c r="L41" i="5" l="1"/>
  <c r="K41" i="5"/>
  <c r="J41" i="5"/>
  <c r="L40" i="5"/>
  <c r="K40" i="5"/>
  <c r="J40" i="5"/>
  <c r="L45" i="5" l="1"/>
  <c r="L44" i="5"/>
  <c r="L42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8" i="5"/>
  <c r="L17" i="5"/>
  <c r="L15" i="5"/>
  <c r="L14" i="5"/>
  <c r="K14" i="5"/>
  <c r="J14" i="5"/>
  <c r="K15" i="5" l="1"/>
  <c r="J15" i="5"/>
  <c r="L44" i="1"/>
  <c r="K44" i="1"/>
  <c r="J44" i="1"/>
  <c r="J17" i="5" l="1"/>
  <c r="K17" i="5"/>
  <c r="E47" i="1"/>
  <c r="K18" i="5" l="1"/>
  <c r="J18" i="5"/>
  <c r="C45" i="6"/>
  <c r="D45" i="6"/>
  <c r="K20" i="5" l="1"/>
  <c r="J20" i="5"/>
  <c r="J37" i="6"/>
  <c r="K21" i="5" l="1"/>
  <c r="J21" i="5"/>
  <c r="G23" i="7"/>
  <c r="G51" i="6"/>
  <c r="G52" i="5"/>
  <c r="G53" i="4"/>
  <c r="G53" i="1"/>
  <c r="K22" i="5" l="1"/>
  <c r="J22" i="5"/>
  <c r="K36" i="6"/>
  <c r="J23" i="5" l="1"/>
  <c r="K23" i="5"/>
  <c r="J36" i="6"/>
  <c r="L36" i="6"/>
  <c r="K24" i="5" l="1"/>
  <c r="J24" i="5"/>
  <c r="L39" i="6"/>
  <c r="K39" i="6"/>
  <c r="J39" i="6"/>
  <c r="L38" i="6"/>
  <c r="K38" i="6"/>
  <c r="J38" i="6"/>
  <c r="L37" i="6"/>
  <c r="K37" i="6"/>
  <c r="C52" i="6"/>
  <c r="D52" i="6"/>
  <c r="K25" i="5" l="1"/>
  <c r="J25" i="5"/>
  <c r="G46" i="5"/>
  <c r="G53" i="5" s="1"/>
  <c r="F46" i="5"/>
  <c r="F53" i="5" s="1"/>
  <c r="D53" i="5"/>
  <c r="C53" i="5"/>
  <c r="J26" i="5" l="1"/>
  <c r="K26" i="5"/>
  <c r="G45" i="6"/>
  <c r="G52" i="6" s="1"/>
  <c r="F45" i="6"/>
  <c r="F52" i="6" s="1"/>
  <c r="E45" i="6"/>
  <c r="E52" i="6" s="1"/>
  <c r="K27" i="5" l="1"/>
  <c r="J27" i="5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8" i="5" l="1"/>
  <c r="J28" i="5"/>
  <c r="L46" i="4"/>
  <c r="K46" i="4"/>
  <c r="J46" i="4"/>
  <c r="L44" i="4"/>
  <c r="K44" i="4"/>
  <c r="J44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6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6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9" i="5" l="1"/>
  <c r="J29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6" i="1"/>
  <c r="C54" i="1"/>
  <c r="D54" i="1"/>
  <c r="K30" i="5" l="1"/>
  <c r="J30" i="5"/>
  <c r="C54" i="4"/>
  <c r="J31" i="5" l="1"/>
  <c r="K31" i="5"/>
  <c r="G54" i="4"/>
  <c r="F54" i="4"/>
  <c r="D54" i="4"/>
  <c r="G17" i="7"/>
  <c r="G24" i="7" s="1"/>
  <c r="F17" i="7"/>
  <c r="F24" i="7" s="1"/>
  <c r="E17" i="7"/>
  <c r="E24" i="7" s="1"/>
  <c r="D17" i="7"/>
  <c r="D24" i="7" s="1"/>
  <c r="G47" i="1"/>
  <c r="G54" i="1" s="1"/>
  <c r="F47" i="1"/>
  <c r="F54" i="1" s="1"/>
  <c r="C17" i="7"/>
  <c r="C24" i="7" s="1"/>
  <c r="K32" i="5" l="1"/>
  <c r="J32" i="5"/>
  <c r="L16" i="7"/>
  <c r="L15" i="7"/>
  <c r="L14" i="7"/>
  <c r="L13" i="4"/>
  <c r="L13" i="6"/>
  <c r="L13" i="5"/>
  <c r="L13" i="7"/>
  <c r="L13" i="1"/>
  <c r="E47" i="4"/>
  <c r="E54" i="4" s="1"/>
  <c r="K33" i="5" l="1"/>
  <c r="J33" i="5"/>
  <c r="E54" i="1"/>
  <c r="J34" i="5" l="1"/>
  <c r="K34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7" i="1"/>
  <c r="I13" i="1"/>
  <c r="H45" i="6"/>
  <c r="K13" i="6"/>
  <c r="J13" i="6"/>
  <c r="I13" i="6"/>
  <c r="H46" i="5"/>
  <c r="K13" i="5"/>
  <c r="J13" i="5"/>
  <c r="I13" i="5"/>
  <c r="H47" i="4"/>
  <c r="I14" i="4"/>
  <c r="K13" i="4"/>
  <c r="J13" i="4"/>
  <c r="I13" i="4"/>
  <c r="K13" i="1"/>
  <c r="J13" i="1"/>
  <c r="K35" i="5" l="1"/>
  <c r="J35" i="5"/>
  <c r="L46" i="5"/>
  <c r="L45" i="6"/>
  <c r="L47" i="4"/>
  <c r="L47" i="1"/>
  <c r="I17" i="7"/>
  <c r="K17" i="7"/>
  <c r="J17" i="7"/>
  <c r="J45" i="6"/>
  <c r="I45" i="6"/>
  <c r="K45" i="6"/>
  <c r="I47" i="4"/>
  <c r="K47" i="4"/>
  <c r="J47" i="4"/>
  <c r="K47" i="1"/>
  <c r="K36" i="5" l="1"/>
  <c r="J36" i="5"/>
  <c r="I47" i="1"/>
  <c r="J47" i="1"/>
  <c r="K37" i="5" l="1"/>
  <c r="J37" i="5"/>
  <c r="K38" i="5" l="1"/>
  <c r="J38" i="5"/>
  <c r="J39" i="5" l="1"/>
  <c r="K39" i="5"/>
  <c r="K42" i="5" l="1"/>
  <c r="J42" i="5"/>
  <c r="K44" i="5" l="1"/>
  <c r="J44" i="5"/>
  <c r="J45" i="5" l="1"/>
  <c r="K45" i="5"/>
  <c r="I45" i="5"/>
  <c r="E53" i="5" l="1"/>
  <c r="J46" i="5"/>
  <c r="I46" i="5"/>
  <c r="K46" i="5"/>
</calcChain>
</file>

<file path=xl/sharedStrings.xml><?xml version="1.0" encoding="utf-8"?>
<sst xmlns="http://schemas.openxmlformats.org/spreadsheetml/2006/main" count="263" uniqueCount="63">
  <si>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</si>
  <si>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</si>
  <si>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</si>
  <si>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</si>
  <si>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</si>
  <si>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</si>
  <si>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</si>
  <si>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</si>
  <si>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</si>
  <si>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</si>
  <si>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</si>
  <si>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</si>
  <si>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</si>
  <si>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</si>
  <si>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</si>
  <si>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</si>
  <si>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</si>
  <si>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</si>
  <si>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</si>
  <si>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</si>
  <si>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</si>
  <si>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</si>
  <si>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</si>
  <si>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</si>
  <si>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</si>
  <si>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</si>
  <si>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</si>
  <si>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</si>
  <si>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</si>
  <si>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</si>
  <si>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</si>
  <si>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</si>
  <si>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</si>
  <si>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</si>
  <si>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</si>
  <si>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</si>
  <si>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</si>
  <si>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</si>
  <si>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</si>
  <si>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</si>
  <si>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</si>
  <si>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</si>
  <si>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</si>
  <si>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</si>
  <si>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</si>
  <si>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</si>
  <si>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</si>
  <si>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</si>
  <si>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</si>
  <si>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</si>
  <si>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</si>
  <si>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</si>
  <si>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</si>
  <si>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</si>
  <si>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</si>
  <si>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</si>
  <si>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</si>
  <si>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</si>
  <si>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>EJECUCION PRESUPUESTAL MENSUALIZADA DE GASTOS 
AL MES DE MAYO 2022</t>
  </si>
  <si>
    <t>DEVENGADO
A MAYO
(4)</t>
  </si>
  <si>
    <t>Fuente: Reporte SIAF Operaciones en Linea al 31 de Mayo del 2022</t>
  </si>
  <si>
    <t>005-121: INSTITUTO NACIONAL DE SALUD MENTAL</t>
  </si>
  <si>
    <t>007-123: INSTITUTO NACIONAL DE CIENCIAS NEUROLOGICAS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</si>
</sst>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0" fillId="36" borderId="2" xfId="0" applyNumberForma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RO!$C$54:$G$54</c:f>
              <c:numCache>
                <c:formatCode>_ * #,##0.0_ ;_ * \-#,##0.0_ ;_ * "-"??_ ;_ @_ </c:formatCode>
                <c:ptCount val="5"/>
                <c:pt idx="0">
                  <c:v>7296.3093479999998</c:v>
                </c:pt>
                <c:pt idx="1">
                  <c:v>8413.8487380000006</c:v>
                </c:pt>
                <c:pt idx="2" formatCode="#,##0">
                  <c:v>7413.4079979999997</c:v>
                </c:pt>
                <c:pt idx="3">
                  <c:v>6030.978490559999</c:v>
                </c:pt>
                <c:pt idx="4">
                  <c:v>3107.7096442299999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00341872"/>
        <c:axId val="1000343504"/>
        <c:axId val="0"/>
      </c:bar3DChart>
      <c:catAx>
        <c:axId val="100034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00343504"/>
        <c:crosses val="autoZero"/>
        <c:auto val="1"/>
        <c:lblAlgn val="ctr"/>
        <c:lblOffset val="100"/>
        <c:noMultiLvlLbl val="0"/>
      </c:catAx>
      <c:valAx>
        <c:axId val="1000343504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000341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RDR!$B$54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RDR!$C$54:$G$54</c:f>
              <c:numCache>
                <c:formatCode>#,##0.0</c:formatCode>
                <c:ptCount val="5"/>
                <c:pt idx="0">
                  <c:v>177.09024500000001</c:v>
                </c:pt>
                <c:pt idx="1">
                  <c:v>261.44024100000001</c:v>
                </c:pt>
                <c:pt idx="2">
                  <c:v>125.777304</c:v>
                </c:pt>
                <c:pt idx="3">
                  <c:v>76.868448079999993</c:v>
                </c:pt>
                <c:pt idx="4">
                  <c:v>43.031614280000014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00351664"/>
        <c:axId val="1000345680"/>
        <c:axId val="0"/>
      </c:bar3DChart>
      <c:catAx>
        <c:axId val="100035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0345680"/>
        <c:crosses val="autoZero"/>
        <c:auto val="1"/>
        <c:lblAlgn val="ctr"/>
        <c:lblOffset val="100"/>
        <c:noMultiLvlLbl val="0"/>
      </c:catAx>
      <c:valAx>
        <c:axId val="10003456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00351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ROOC!$B$53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MAYO
(4)</c:v>
                </c:pt>
              </c:strCache>
            </c:strRef>
          </c:cat>
          <c:val>
            <c:numRef>
              <c:f>ROOC!$C$53:$G$53</c:f>
              <c:numCache>
                <c:formatCode>#,##0.0</c:formatCode>
                <c:ptCount val="5"/>
                <c:pt idx="0">
                  <c:v>1167.209126</c:v>
                </c:pt>
                <c:pt idx="1">
                  <c:v>2369.6519560000002</c:v>
                </c:pt>
                <c:pt idx="2">
                  <c:v>1991.29567</c:v>
                </c:pt>
                <c:pt idx="3">
                  <c:v>1737.29027948</c:v>
                </c:pt>
                <c:pt idx="4">
                  <c:v>1581.9788170300005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23416624"/>
        <c:axId val="823410640"/>
        <c:axId val="0"/>
      </c:bar3DChart>
      <c:catAx>
        <c:axId val="82341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3410640"/>
        <c:crosses val="autoZero"/>
        <c:auto val="1"/>
        <c:lblAlgn val="ctr"/>
        <c:lblOffset val="100"/>
        <c:noMultiLvlLbl val="0"/>
      </c:catAx>
      <c:valAx>
        <c:axId val="82341064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82341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550.69345399999997</c:v>
                </c:pt>
                <c:pt idx="2">
                  <c:v>397.19964099999999</c:v>
                </c:pt>
                <c:pt idx="3">
                  <c:v>250.53351641999998</c:v>
                </c:pt>
                <c:pt idx="4">
                  <c:v>138.68358913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823408464"/>
        <c:axId val="823418256"/>
        <c:axId val="0"/>
      </c:bar3DChart>
      <c:catAx>
        <c:axId val="823408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23418256"/>
        <c:crosses val="autoZero"/>
        <c:auto val="1"/>
        <c:lblAlgn val="ctr"/>
        <c:lblOffset val="100"/>
        <c:noMultiLvlLbl val="0"/>
      </c:catAx>
      <c:valAx>
        <c:axId val="823418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82340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MAYO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2.2646670000000002</c:v>
                </c:pt>
                <c:pt idx="2">
                  <c:v>0.78578000000000003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3419888"/>
        <c:axId val="823412816"/>
        <c:axId val="0"/>
      </c:bar3DChart>
      <c:catAx>
        <c:axId val="82341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3412816"/>
        <c:crosses val="autoZero"/>
        <c:auto val="1"/>
        <c:lblAlgn val="ctr"/>
        <c:lblOffset val="100"/>
        <c:noMultiLvlLbl val="0"/>
      </c:catAx>
      <c:valAx>
        <c:axId val="823412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82341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48</xdr:row>
      <xdr:rowOff>145246</xdr:rowOff>
    </xdr:from>
    <xdr:to>
      <xdr:col>11</xdr:col>
      <xdr:colOff>964567</xdr:colOff>
      <xdr:row>74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5918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=""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49</xdr:row>
      <xdr:rowOff>49072</xdr:rowOff>
    </xdr:from>
    <xdr:to>
      <xdr:col>12</xdr:col>
      <xdr:colOff>20478</xdr:colOff>
      <xdr:row>91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48</xdr:row>
      <xdr:rowOff>108929</xdr:rowOff>
    </xdr:from>
    <xdr:to>
      <xdr:col>12</xdr:col>
      <xdr:colOff>51557</xdr:colOff>
      <xdr:row>74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47</xdr:row>
      <xdr:rowOff>5953</xdr:rowOff>
    </xdr:from>
    <xdr:to>
      <xdr:col>11</xdr:col>
      <xdr:colOff>991368</xdr:colOff>
      <xdr:row>83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=""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3"/>
  <sheetViews>
    <sheetView showGridLines="0" tabSelected="1" zoomScale="115" zoomScaleNormal="11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2565206705</v>
      </c>
      <c r="D13" s="8">
        <v>1967015592</v>
      </c>
      <c r="E13" s="76">
        <v>1380552117</v>
      </c>
      <c r="F13" s="56">
        <v>1127111160.5499995</v>
      </c>
      <c r="G13" s="8">
        <v>512170119.59000027</v>
      </c>
      <c r="H13" s="8"/>
      <c r="I13" s="12">
        <f>IF(ISERROR(+#REF!/E13)=TRUE,0,++#REF!/E13)</f>
        <v>0</v>
      </c>
      <c r="J13" s="12">
        <f>IF(ISERROR(+G13/E13)=TRUE,0,++G13/E13)</f>
        <v>0.37098934062914501</v>
      </c>
      <c r="K13" s="12">
        <f>IF(ISERROR(+H13/E13)=TRUE,0,++H13/E13)</f>
        <v>0</v>
      </c>
      <c r="L13" s="14">
        <f>+D13-G13</f>
        <v>1454845472.4099998</v>
      </c>
    </row>
    <row r="14" spans="1:13" ht="20.100000000000001" customHeight="1" x14ac:dyDescent="0.25">
      <c r="B14" s="25" t="s">
        <v>61</v>
      </c>
      <c r="C14" s="26">
        <v>39143861</v>
      </c>
      <c r="D14" s="26">
        <v>53687022</v>
      </c>
      <c r="E14" s="57">
        <v>43119774</v>
      </c>
      <c r="F14" s="57">
        <v>36291535.139999993</v>
      </c>
      <c r="G14" s="26">
        <v>15331464.959999995</v>
      </c>
      <c r="H14" s="26"/>
      <c r="I14" s="27"/>
      <c r="J14" s="27">
        <f t="shared" ref="J14:J46" si="0">IF(ISERROR(+G14/E14)=TRUE,0,++G14/E14)</f>
        <v>0.35555531807750185</v>
      </c>
      <c r="K14" s="27">
        <f t="shared" ref="K14:K46" si="1">IF(ISERROR(+H14/E14)=TRUE,0,++H14/E14)</f>
        <v>0</v>
      </c>
      <c r="L14" s="28">
        <f t="shared" ref="L14:L46" si="2">+D14-G14</f>
        <v>38355557.040000007</v>
      </c>
    </row>
    <row r="15" spans="1:13" ht="20.100000000000001" customHeight="1" x14ac:dyDescent="0.25">
      <c r="B15" s="25" t="s">
        <v>62</v>
      </c>
      <c r="C15" s="26">
        <v>47645569</v>
      </c>
      <c r="D15" s="26">
        <v>53300354</v>
      </c>
      <c r="E15" s="57">
        <v>50931421</v>
      </c>
      <c r="F15" s="57">
        <v>48960665.159999996</v>
      </c>
      <c r="G15" s="26">
        <v>21492274.910000004</v>
      </c>
      <c r="H15" s="26"/>
      <c r="I15" s="27"/>
      <c r="J15" s="27">
        <f t="shared" si="0"/>
        <v>0.42198459198693877</v>
      </c>
      <c r="K15" s="27">
        <f t="shared" si="1"/>
        <v>0</v>
      </c>
      <c r="L15" s="28">
        <f t="shared" si="2"/>
        <v>31808079.089999996</v>
      </c>
    </row>
    <row r="16" spans="1:13" ht="20.100000000000001" customHeight="1" x14ac:dyDescent="0.25">
      <c r="B16" s="25" t="s">
        <v>27</v>
      </c>
      <c r="C16" s="26">
        <v>31223083</v>
      </c>
      <c r="D16" s="26">
        <v>33925985</v>
      </c>
      <c r="E16" s="57">
        <v>32519070</v>
      </c>
      <c r="F16" s="57">
        <v>29188333.430000007</v>
      </c>
      <c r="G16" s="26">
        <v>12395111.469999997</v>
      </c>
      <c r="H16" s="26"/>
      <c r="I16" s="27"/>
      <c r="J16" s="27">
        <f t="shared" si="0"/>
        <v>0.38116438969503114</v>
      </c>
      <c r="K16" s="27">
        <f t="shared" si="1"/>
        <v>0</v>
      </c>
      <c r="L16" s="28">
        <f t="shared" si="2"/>
        <v>21530873.530000001</v>
      </c>
    </row>
    <row r="17" spans="2:12" ht="20.100000000000001" customHeight="1" x14ac:dyDescent="0.25">
      <c r="B17" s="25" t="s">
        <v>28</v>
      </c>
      <c r="C17" s="26">
        <v>37378777</v>
      </c>
      <c r="D17" s="26">
        <v>39833842</v>
      </c>
      <c r="E17" s="57">
        <v>38439249</v>
      </c>
      <c r="F17" s="57">
        <v>34760015.920000002</v>
      </c>
      <c r="G17" s="26">
        <v>17141493.299999993</v>
      </c>
      <c r="H17" s="26"/>
      <c r="I17" s="27"/>
      <c r="J17" s="27">
        <f t="shared" si="0"/>
        <v>0.44593725803540007</v>
      </c>
      <c r="K17" s="27">
        <f t="shared" si="1"/>
        <v>0</v>
      </c>
      <c r="L17" s="28">
        <f t="shared" si="2"/>
        <v>22692348.700000007</v>
      </c>
    </row>
    <row r="18" spans="2:12" ht="20.100000000000001" customHeight="1" x14ac:dyDescent="0.25">
      <c r="B18" s="25" t="s">
        <v>29</v>
      </c>
      <c r="C18" s="26">
        <v>178992136</v>
      </c>
      <c r="D18" s="26">
        <v>192307412</v>
      </c>
      <c r="E18" s="57">
        <v>186843492</v>
      </c>
      <c r="F18" s="57">
        <v>172894197.16000006</v>
      </c>
      <c r="G18" s="26">
        <v>78536539.870000049</v>
      </c>
      <c r="H18" s="26"/>
      <c r="I18" s="27"/>
      <c r="J18" s="27">
        <f t="shared" si="0"/>
        <v>0.42033329086998678</v>
      </c>
      <c r="K18" s="27">
        <f t="shared" si="1"/>
        <v>0</v>
      </c>
      <c r="L18" s="28">
        <f t="shared" si="2"/>
        <v>113770872.12999995</v>
      </c>
    </row>
    <row r="19" spans="2:12" ht="20.100000000000001" customHeight="1" x14ac:dyDescent="0.25">
      <c r="B19" s="25" t="s">
        <v>30</v>
      </c>
      <c r="C19" s="26">
        <v>116571634</v>
      </c>
      <c r="D19" s="26">
        <v>129235091</v>
      </c>
      <c r="E19" s="57">
        <v>128802386</v>
      </c>
      <c r="F19" s="57">
        <v>126020688.42</v>
      </c>
      <c r="G19" s="26">
        <v>57734710.100000024</v>
      </c>
      <c r="H19" s="26"/>
      <c r="I19" s="27"/>
      <c r="J19" s="27">
        <f t="shared" si="0"/>
        <v>0.44824255119000689</v>
      </c>
      <c r="K19" s="27">
        <f t="shared" si="1"/>
        <v>0</v>
      </c>
      <c r="L19" s="28">
        <f t="shared" si="2"/>
        <v>71500380.899999976</v>
      </c>
    </row>
    <row r="20" spans="2:12" ht="20.100000000000001" customHeight="1" x14ac:dyDescent="0.25">
      <c r="B20" s="25" t="s">
        <v>31</v>
      </c>
      <c r="C20" s="26">
        <v>145492143</v>
      </c>
      <c r="D20" s="26">
        <v>163410777</v>
      </c>
      <c r="E20" s="57">
        <v>154283923</v>
      </c>
      <c r="F20" s="57">
        <v>85052521.930000082</v>
      </c>
      <c r="G20" s="26">
        <v>64579733.05999995</v>
      </c>
      <c r="H20" s="26"/>
      <c r="I20" s="27"/>
      <c r="J20" s="27">
        <f t="shared" si="0"/>
        <v>0.41857720366625595</v>
      </c>
      <c r="K20" s="27">
        <f t="shared" si="1"/>
        <v>0</v>
      </c>
      <c r="L20" s="28">
        <f t="shared" si="2"/>
        <v>98831043.940000057</v>
      </c>
    </row>
    <row r="21" spans="2:12" ht="20.100000000000001" customHeight="1" x14ac:dyDescent="0.25">
      <c r="B21" s="25" t="s">
        <v>32</v>
      </c>
      <c r="C21" s="26">
        <v>37197384</v>
      </c>
      <c r="D21" s="26">
        <v>40433391</v>
      </c>
      <c r="E21" s="57">
        <v>37934376</v>
      </c>
      <c r="F21" s="57">
        <v>36682257.120000005</v>
      </c>
      <c r="G21" s="26">
        <v>16432366.150000002</v>
      </c>
      <c r="H21" s="26"/>
      <c r="I21" s="27"/>
      <c r="J21" s="27">
        <f t="shared" si="0"/>
        <v>0.43317876508631648</v>
      </c>
      <c r="K21" s="27">
        <f t="shared" si="1"/>
        <v>0</v>
      </c>
      <c r="L21" s="28">
        <f t="shared" si="2"/>
        <v>24001024.849999998</v>
      </c>
    </row>
    <row r="22" spans="2:12" ht="20.100000000000001" customHeight="1" x14ac:dyDescent="0.25">
      <c r="B22" s="25" t="s">
        <v>33</v>
      </c>
      <c r="C22" s="26">
        <v>81944172</v>
      </c>
      <c r="D22" s="26">
        <v>93488669</v>
      </c>
      <c r="E22" s="57">
        <v>92968455</v>
      </c>
      <c r="F22" s="57">
        <v>44144212.160000019</v>
      </c>
      <c r="G22" s="26">
        <v>39507063.750000007</v>
      </c>
      <c r="H22" s="26"/>
      <c r="I22" s="27"/>
      <c r="J22" s="27">
        <f t="shared" si="0"/>
        <v>0.4249512778285926</v>
      </c>
      <c r="K22" s="27">
        <f t="shared" si="1"/>
        <v>0</v>
      </c>
      <c r="L22" s="28">
        <f t="shared" si="2"/>
        <v>53981605.249999993</v>
      </c>
    </row>
    <row r="23" spans="2:12" ht="20.100000000000001" customHeight="1" x14ac:dyDescent="0.25">
      <c r="B23" s="25" t="s">
        <v>34</v>
      </c>
      <c r="C23" s="26">
        <v>148532456</v>
      </c>
      <c r="D23" s="26">
        <v>168143003</v>
      </c>
      <c r="E23" s="57">
        <v>167990924</v>
      </c>
      <c r="F23" s="57">
        <v>157097439.52999997</v>
      </c>
      <c r="G23" s="26">
        <v>82377364.099999994</v>
      </c>
      <c r="H23" s="26"/>
      <c r="I23" s="27"/>
      <c r="J23" s="27">
        <f t="shared" si="0"/>
        <v>0.49036794452062182</v>
      </c>
      <c r="K23" s="27">
        <f t="shared" si="1"/>
        <v>0</v>
      </c>
      <c r="L23" s="28">
        <f t="shared" si="2"/>
        <v>85765638.900000006</v>
      </c>
    </row>
    <row r="24" spans="2:12" ht="20.100000000000001" customHeight="1" x14ac:dyDescent="0.25">
      <c r="B24" s="25" t="s">
        <v>35</v>
      </c>
      <c r="C24" s="26">
        <v>134651653</v>
      </c>
      <c r="D24" s="26">
        <v>149508873</v>
      </c>
      <c r="E24" s="57">
        <v>145351777</v>
      </c>
      <c r="F24" s="57">
        <v>136567026.42000002</v>
      </c>
      <c r="G24" s="26">
        <v>65028302.58000005</v>
      </c>
      <c r="H24" s="26"/>
      <c r="I24" s="27"/>
      <c r="J24" s="27">
        <f t="shared" si="0"/>
        <v>0.44738567303515009</v>
      </c>
      <c r="K24" s="27">
        <f t="shared" si="1"/>
        <v>0</v>
      </c>
      <c r="L24" s="28">
        <f t="shared" si="2"/>
        <v>84480570.419999957</v>
      </c>
    </row>
    <row r="25" spans="2:12" ht="20.100000000000001" customHeight="1" x14ac:dyDescent="0.25">
      <c r="B25" s="25" t="s">
        <v>36</v>
      </c>
      <c r="C25" s="26">
        <v>195616395</v>
      </c>
      <c r="D25" s="26">
        <v>227712390</v>
      </c>
      <c r="E25" s="57">
        <v>223181278</v>
      </c>
      <c r="F25" s="57">
        <v>210042927.26999992</v>
      </c>
      <c r="G25" s="26">
        <v>101868122.60999997</v>
      </c>
      <c r="H25" s="26"/>
      <c r="I25" s="27"/>
      <c r="J25" s="27">
        <f t="shared" si="0"/>
        <v>0.45643668466671283</v>
      </c>
      <c r="K25" s="27">
        <f t="shared" si="1"/>
        <v>0</v>
      </c>
      <c r="L25" s="28">
        <f t="shared" si="2"/>
        <v>125844267.39000003</v>
      </c>
    </row>
    <row r="26" spans="2:12" ht="20.100000000000001" customHeight="1" x14ac:dyDescent="0.25">
      <c r="B26" s="25" t="s">
        <v>37</v>
      </c>
      <c r="C26" s="26">
        <v>174850205</v>
      </c>
      <c r="D26" s="26">
        <v>202375269</v>
      </c>
      <c r="E26" s="57">
        <v>199932205</v>
      </c>
      <c r="F26" s="57">
        <v>179416276.40000001</v>
      </c>
      <c r="G26" s="26">
        <v>81834248.109999985</v>
      </c>
      <c r="H26" s="26"/>
      <c r="I26" s="27"/>
      <c r="J26" s="27">
        <f t="shared" si="0"/>
        <v>0.40930998640264077</v>
      </c>
      <c r="K26" s="27">
        <f t="shared" si="1"/>
        <v>0</v>
      </c>
      <c r="L26" s="28">
        <f t="shared" si="2"/>
        <v>120541020.89000002</v>
      </c>
    </row>
    <row r="27" spans="2:12" ht="20.100000000000001" customHeight="1" x14ac:dyDescent="0.25">
      <c r="B27" s="25" t="s">
        <v>38</v>
      </c>
      <c r="C27" s="26">
        <v>85288921</v>
      </c>
      <c r="D27" s="26">
        <v>102383311</v>
      </c>
      <c r="E27" s="57">
        <v>100267794</v>
      </c>
      <c r="F27" s="57">
        <v>93872166.919999987</v>
      </c>
      <c r="G27" s="26">
        <v>45458115.370000027</v>
      </c>
      <c r="H27" s="26"/>
      <c r="I27" s="27"/>
      <c r="J27" s="27">
        <f t="shared" si="0"/>
        <v>0.45336706390488679</v>
      </c>
      <c r="K27" s="27">
        <f t="shared" si="1"/>
        <v>0</v>
      </c>
      <c r="L27" s="28">
        <f t="shared" si="2"/>
        <v>56925195.629999973</v>
      </c>
    </row>
    <row r="28" spans="2:12" ht="20.100000000000001" customHeight="1" x14ac:dyDescent="0.25">
      <c r="B28" s="25" t="s">
        <v>39</v>
      </c>
      <c r="C28" s="26">
        <v>60949680</v>
      </c>
      <c r="D28" s="26">
        <v>68569859</v>
      </c>
      <c r="E28" s="57">
        <v>64667901</v>
      </c>
      <c r="F28" s="57">
        <v>59198547.370000012</v>
      </c>
      <c r="G28" s="26">
        <v>28831670.270000003</v>
      </c>
      <c r="H28" s="26"/>
      <c r="I28" s="27"/>
      <c r="J28" s="27">
        <f t="shared" si="0"/>
        <v>0.44584206111777158</v>
      </c>
      <c r="K28" s="27">
        <f t="shared" si="1"/>
        <v>0</v>
      </c>
      <c r="L28" s="28">
        <f t="shared" si="2"/>
        <v>39738188.729999997</v>
      </c>
    </row>
    <row r="29" spans="2:12" ht="20.100000000000001" customHeight="1" x14ac:dyDescent="0.25">
      <c r="B29" s="25" t="s">
        <v>40</v>
      </c>
      <c r="C29" s="26">
        <v>44110066</v>
      </c>
      <c r="D29" s="26">
        <v>46992960</v>
      </c>
      <c r="E29" s="57">
        <v>42601410</v>
      </c>
      <c r="F29" s="57">
        <v>42120248.890000008</v>
      </c>
      <c r="G29" s="26">
        <v>17674523.680000015</v>
      </c>
      <c r="H29" s="26"/>
      <c r="I29" s="27"/>
      <c r="J29" s="27">
        <f t="shared" si="0"/>
        <v>0.41488119008267599</v>
      </c>
      <c r="K29" s="27">
        <f t="shared" si="1"/>
        <v>0</v>
      </c>
      <c r="L29" s="28">
        <f t="shared" si="2"/>
        <v>29318436.319999985</v>
      </c>
    </row>
    <row r="30" spans="2:12" ht="20.100000000000001" customHeight="1" x14ac:dyDescent="0.25">
      <c r="B30" s="25" t="s">
        <v>41</v>
      </c>
      <c r="C30" s="26">
        <v>54211432</v>
      </c>
      <c r="D30" s="26">
        <v>57638717</v>
      </c>
      <c r="E30" s="57">
        <v>57609853</v>
      </c>
      <c r="F30" s="57">
        <v>51475173.850000009</v>
      </c>
      <c r="G30" s="26">
        <v>21430365.840000007</v>
      </c>
      <c r="H30" s="26"/>
      <c r="I30" s="27"/>
      <c r="J30" s="27">
        <f t="shared" si="0"/>
        <v>0.37199133002474433</v>
      </c>
      <c r="K30" s="27">
        <f t="shared" si="1"/>
        <v>0</v>
      </c>
      <c r="L30" s="28">
        <f t="shared" si="2"/>
        <v>36208351.159999996</v>
      </c>
    </row>
    <row r="31" spans="2:12" ht="20.100000000000001" customHeight="1" x14ac:dyDescent="0.25">
      <c r="B31" s="25" t="s">
        <v>42</v>
      </c>
      <c r="C31" s="26">
        <v>97553162</v>
      </c>
      <c r="D31" s="26">
        <v>109232018</v>
      </c>
      <c r="E31" s="57">
        <v>103549951</v>
      </c>
      <c r="F31" s="57">
        <v>91804933.240000039</v>
      </c>
      <c r="G31" s="26">
        <v>44200383.320000008</v>
      </c>
      <c r="H31" s="26"/>
      <c r="I31" s="27"/>
      <c r="J31" s="27">
        <f t="shared" si="0"/>
        <v>0.42685083762135251</v>
      </c>
      <c r="K31" s="27">
        <f t="shared" si="1"/>
        <v>0</v>
      </c>
      <c r="L31" s="28">
        <f t="shared" si="2"/>
        <v>65031634.679999992</v>
      </c>
    </row>
    <row r="32" spans="2:12" ht="20.100000000000001" customHeight="1" x14ac:dyDescent="0.25">
      <c r="B32" s="25" t="s">
        <v>43</v>
      </c>
      <c r="C32" s="26">
        <v>49709444</v>
      </c>
      <c r="D32" s="26">
        <v>58447107</v>
      </c>
      <c r="E32" s="57">
        <v>55665093</v>
      </c>
      <c r="F32" s="57">
        <v>49989592.409999989</v>
      </c>
      <c r="G32" s="26">
        <v>26615784.620000005</v>
      </c>
      <c r="H32" s="26"/>
      <c r="I32" s="27"/>
      <c r="J32" s="27">
        <f t="shared" si="0"/>
        <v>0.47814138422440083</v>
      </c>
      <c r="K32" s="27">
        <f t="shared" si="1"/>
        <v>0</v>
      </c>
      <c r="L32" s="28">
        <f t="shared" si="2"/>
        <v>31831322.379999995</v>
      </c>
    </row>
    <row r="33" spans="2:12" ht="20.100000000000001" customHeight="1" x14ac:dyDescent="0.25">
      <c r="B33" s="25" t="s">
        <v>44</v>
      </c>
      <c r="C33" s="26">
        <v>28986350</v>
      </c>
      <c r="D33" s="26">
        <v>31736641</v>
      </c>
      <c r="E33" s="57">
        <v>31656250</v>
      </c>
      <c r="F33" s="57">
        <v>26623667.430000011</v>
      </c>
      <c r="G33" s="26">
        <v>14375686.350000009</v>
      </c>
      <c r="H33" s="26"/>
      <c r="I33" s="27"/>
      <c r="J33" s="27">
        <f t="shared" si="0"/>
        <v>0.45411842369200422</v>
      </c>
      <c r="K33" s="27">
        <f t="shared" si="1"/>
        <v>0</v>
      </c>
      <c r="L33" s="28">
        <f t="shared" si="2"/>
        <v>17360954.649999991</v>
      </c>
    </row>
    <row r="34" spans="2:12" ht="20.100000000000001" customHeight="1" x14ac:dyDescent="0.25">
      <c r="B34" s="25" t="s">
        <v>45</v>
      </c>
      <c r="C34" s="26">
        <v>58347255</v>
      </c>
      <c r="D34" s="26">
        <v>67658103</v>
      </c>
      <c r="E34" s="57">
        <v>65538292</v>
      </c>
      <c r="F34" s="57">
        <v>35416420.020000018</v>
      </c>
      <c r="G34" s="26">
        <v>30666372.190000013</v>
      </c>
      <c r="H34" s="26"/>
      <c r="I34" s="27"/>
      <c r="J34" s="27">
        <f t="shared" si="0"/>
        <v>0.46791534008850905</v>
      </c>
      <c r="K34" s="27">
        <f t="shared" si="1"/>
        <v>0</v>
      </c>
      <c r="L34" s="28">
        <f t="shared" si="2"/>
        <v>36991730.809999987</v>
      </c>
    </row>
    <row r="35" spans="2:12" ht="20.100000000000001" customHeight="1" x14ac:dyDescent="0.25">
      <c r="B35" s="25" t="s">
        <v>46</v>
      </c>
      <c r="C35" s="26">
        <v>55109494</v>
      </c>
      <c r="D35" s="26">
        <v>59839316</v>
      </c>
      <c r="E35" s="57">
        <v>58728669</v>
      </c>
      <c r="F35" s="57">
        <v>54708612.339999989</v>
      </c>
      <c r="G35" s="26">
        <v>24719408.159999967</v>
      </c>
      <c r="H35" s="26"/>
      <c r="I35" s="27"/>
      <c r="J35" s="27">
        <f t="shared" si="0"/>
        <v>0.42090870746619452</v>
      </c>
      <c r="K35" s="27">
        <f t="shared" si="1"/>
        <v>0</v>
      </c>
      <c r="L35" s="28">
        <f t="shared" si="2"/>
        <v>35119907.840000033</v>
      </c>
    </row>
    <row r="36" spans="2:12" ht="20.100000000000001" customHeight="1" x14ac:dyDescent="0.25">
      <c r="B36" s="25" t="s">
        <v>47</v>
      </c>
      <c r="C36" s="26">
        <v>1052506283</v>
      </c>
      <c r="D36" s="26">
        <v>2341250078</v>
      </c>
      <c r="E36" s="57">
        <v>2170271813</v>
      </c>
      <c r="F36" s="57">
        <v>1564829078.8799999</v>
      </c>
      <c r="G36" s="26">
        <v>1006605666.7899998</v>
      </c>
      <c r="H36" s="26"/>
      <c r="I36" s="27"/>
      <c r="J36" s="27">
        <f t="shared" si="0"/>
        <v>0.46381548189512417</v>
      </c>
      <c r="K36" s="27">
        <f t="shared" si="1"/>
        <v>0</v>
      </c>
      <c r="L36" s="28">
        <f t="shared" si="2"/>
        <v>1334644411.21</v>
      </c>
    </row>
    <row r="37" spans="2:12" ht="20.100000000000001" customHeight="1" x14ac:dyDescent="0.25">
      <c r="B37" s="25" t="s">
        <v>48</v>
      </c>
      <c r="C37" s="26">
        <v>660357899</v>
      </c>
      <c r="D37" s="26">
        <v>608187421</v>
      </c>
      <c r="E37" s="57">
        <v>510877979</v>
      </c>
      <c r="F37" s="57">
        <v>362098895.85000002</v>
      </c>
      <c r="G37" s="26">
        <v>125662086.02999997</v>
      </c>
      <c r="H37" s="26"/>
      <c r="I37" s="27"/>
      <c r="J37" s="27">
        <f t="shared" si="0"/>
        <v>0.24597279819336268</v>
      </c>
      <c r="K37" s="27">
        <f t="shared" si="1"/>
        <v>0</v>
      </c>
      <c r="L37" s="28">
        <f t="shared" si="2"/>
        <v>482525334.97000003</v>
      </c>
    </row>
    <row r="38" spans="2:12" ht="20.100000000000001" customHeight="1" x14ac:dyDescent="0.25">
      <c r="B38" s="25" t="s">
        <v>49</v>
      </c>
      <c r="C38" s="26">
        <v>111569507</v>
      </c>
      <c r="D38" s="26">
        <v>124279792</v>
      </c>
      <c r="E38" s="57">
        <v>114503962</v>
      </c>
      <c r="F38" s="57">
        <v>110197869.02999993</v>
      </c>
      <c r="G38" s="26">
        <v>53469339.970000021</v>
      </c>
      <c r="H38" s="26"/>
      <c r="I38" s="27"/>
      <c r="J38" s="27">
        <f t="shared" si="0"/>
        <v>0.46696497689748079</v>
      </c>
      <c r="K38" s="27">
        <f t="shared" si="1"/>
        <v>0</v>
      </c>
      <c r="L38" s="28">
        <f t="shared" si="2"/>
        <v>70810452.029999971</v>
      </c>
    </row>
    <row r="39" spans="2:12" ht="20.100000000000001" customHeight="1" x14ac:dyDescent="0.25">
      <c r="B39" s="25" t="s">
        <v>50</v>
      </c>
      <c r="C39" s="26">
        <v>26921362</v>
      </c>
      <c r="D39" s="26">
        <v>32493640</v>
      </c>
      <c r="E39" s="57">
        <v>32206687</v>
      </c>
      <c r="F39" s="57">
        <v>26665021.710000005</v>
      </c>
      <c r="G39" s="26">
        <v>15116356.439999998</v>
      </c>
      <c r="H39" s="26"/>
      <c r="I39" s="27"/>
      <c r="J39" s="27">
        <f t="shared" si="0"/>
        <v>0.46935459210691238</v>
      </c>
      <c r="K39" s="27">
        <f t="shared" si="1"/>
        <v>0</v>
      </c>
      <c r="L39" s="28">
        <f t="shared" si="2"/>
        <v>17377283.560000002</v>
      </c>
    </row>
    <row r="40" spans="2:12" ht="20.100000000000001" customHeight="1" x14ac:dyDescent="0.25">
      <c r="B40" s="25" t="s">
        <v>51</v>
      </c>
      <c r="C40" s="26">
        <v>59871721</v>
      </c>
      <c r="D40" s="26">
        <v>79247052</v>
      </c>
      <c r="E40" s="57">
        <v>78615438</v>
      </c>
      <c r="F40" s="57">
        <v>69190140.459999993</v>
      </c>
      <c r="G40" s="26">
        <v>31270181.38999996</v>
      </c>
      <c r="H40" s="26"/>
      <c r="I40" s="27"/>
      <c r="J40" s="27">
        <f t="shared" si="0"/>
        <v>0.39776133270414343</v>
      </c>
      <c r="K40" s="27">
        <f t="shared" si="1"/>
        <v>0</v>
      </c>
      <c r="L40" s="28">
        <f t="shared" si="2"/>
        <v>47976870.610000044</v>
      </c>
    </row>
    <row r="41" spans="2:12" ht="20.100000000000001" customHeight="1" x14ac:dyDescent="0.25">
      <c r="B41" s="25" t="s">
        <v>52</v>
      </c>
      <c r="C41" s="26">
        <v>199711224</v>
      </c>
      <c r="D41" s="26">
        <v>239032406</v>
      </c>
      <c r="E41" s="57">
        <v>220163170</v>
      </c>
      <c r="F41" s="57">
        <v>210161068.38000003</v>
      </c>
      <c r="G41" s="26">
        <v>89026982.01000005</v>
      </c>
      <c r="H41" s="26"/>
      <c r="I41" s="27"/>
      <c r="J41" s="27">
        <f t="shared" si="0"/>
        <v>0.4043681875129253</v>
      </c>
      <c r="K41" s="27">
        <f t="shared" si="1"/>
        <v>0</v>
      </c>
      <c r="L41" s="28">
        <f t="shared" si="2"/>
        <v>150005423.98999995</v>
      </c>
    </row>
    <row r="42" spans="2:12" ht="20.100000000000001" customHeight="1" x14ac:dyDescent="0.25">
      <c r="B42" s="25" t="s">
        <v>53</v>
      </c>
      <c r="C42" s="26">
        <v>262858753</v>
      </c>
      <c r="D42" s="26">
        <v>301962843</v>
      </c>
      <c r="E42" s="57">
        <v>297916097</v>
      </c>
      <c r="F42" s="57">
        <v>277464016</v>
      </c>
      <c r="G42" s="26">
        <v>124250051.35999994</v>
      </c>
      <c r="H42" s="26"/>
      <c r="I42" s="27"/>
      <c r="J42" s="27">
        <f t="shared" si="0"/>
        <v>0.4170639069563265</v>
      </c>
      <c r="K42" s="27">
        <f t="shared" si="1"/>
        <v>0</v>
      </c>
      <c r="L42" s="28">
        <f t="shared" si="2"/>
        <v>177712791.64000005</v>
      </c>
    </row>
    <row r="43" spans="2:12" ht="20.100000000000001" customHeight="1" x14ac:dyDescent="0.25">
      <c r="B43" s="25" t="s">
        <v>54</v>
      </c>
      <c r="C43" s="26">
        <v>281218510</v>
      </c>
      <c r="D43" s="26">
        <v>316216396</v>
      </c>
      <c r="E43" s="57">
        <v>301000080</v>
      </c>
      <c r="F43" s="57">
        <v>280484329</v>
      </c>
      <c r="G43" s="26">
        <v>136401190.69999996</v>
      </c>
      <c r="H43" s="26"/>
      <c r="I43" s="27"/>
      <c r="J43" s="27">
        <f t="shared" si="0"/>
        <v>0.45315998155216425</v>
      </c>
      <c r="K43" s="27">
        <f t="shared" si="1"/>
        <v>0</v>
      </c>
      <c r="L43" s="28">
        <f t="shared" si="2"/>
        <v>179815205.30000004</v>
      </c>
    </row>
    <row r="44" spans="2:12" ht="20.100000000000001" customHeight="1" x14ac:dyDescent="0.25">
      <c r="B44" s="25" t="s">
        <v>55</v>
      </c>
      <c r="C44" s="26">
        <v>147432898</v>
      </c>
      <c r="D44" s="26">
        <v>166106021</v>
      </c>
      <c r="E44" s="57">
        <v>157260654</v>
      </c>
      <c r="F44" s="57">
        <v>145978764.44</v>
      </c>
      <c r="G44" s="26">
        <v>69310934.890000015</v>
      </c>
      <c r="H44" s="26"/>
      <c r="I44" s="27"/>
      <c r="J44" s="27">
        <f t="shared" ref="J44" si="3">IF(ISERROR(+G44/E44)=TRUE,0,++G44/E44)</f>
        <v>0.4407392003469604</v>
      </c>
      <c r="K44" s="27">
        <f t="shared" ref="K44" si="4">IF(ISERROR(+H44/E44)=TRUE,0,++H44/E44)</f>
        <v>0</v>
      </c>
      <c r="L44" s="28">
        <f t="shared" ref="L44" si="5">+D44-G44</f>
        <v>96795086.109999985</v>
      </c>
    </row>
    <row r="45" spans="2:12" ht="20.100000000000001" customHeight="1" x14ac:dyDescent="0.25">
      <c r="B45" s="25" t="s">
        <v>56</v>
      </c>
      <c r="C45" s="26">
        <v>25149214</v>
      </c>
      <c r="D45" s="26">
        <v>61803792</v>
      </c>
      <c r="E45" s="57">
        <v>53156458</v>
      </c>
      <c r="F45" s="57">
        <v>45425096.069999985</v>
      </c>
      <c r="G45" s="26">
        <v>32254642.210000001</v>
      </c>
      <c r="H45" s="26"/>
      <c r="I45" s="27"/>
      <c r="J45" s="27">
        <f t="shared" ref="J45" si="6">IF(ISERROR(+G45/E45)=TRUE,0,++G45/E45)</f>
        <v>0.60678689708783828</v>
      </c>
      <c r="K45" s="27">
        <f t="shared" ref="K45" si="7">IF(ISERROR(+H45/E45)=TRUE,0,++H45/E45)</f>
        <v>0</v>
      </c>
      <c r="L45" s="28">
        <f t="shared" ref="L45" si="8">+D45-G45</f>
        <v>29549149.789999999</v>
      </c>
    </row>
    <row r="46" spans="2:12" ht="20.100000000000001" customHeight="1" x14ac:dyDescent="0.25">
      <c r="B46" s="25" t="s">
        <v>57</v>
      </c>
      <c r="C46" s="26">
        <v>0</v>
      </c>
      <c r="D46" s="26">
        <v>26393595</v>
      </c>
      <c r="E46" s="57">
        <v>14300000</v>
      </c>
      <c r="F46" s="57">
        <v>9045591.6600000001</v>
      </c>
      <c r="G46" s="26">
        <v>3940988.0799999996</v>
      </c>
      <c r="H46" s="26"/>
      <c r="I46" s="27"/>
      <c r="J46" s="27">
        <f t="shared" si="0"/>
        <v>0.27559357202797202</v>
      </c>
      <c r="K46" s="27">
        <f t="shared" si="1"/>
        <v>0</v>
      </c>
      <c r="L46" s="28">
        <f t="shared" si="2"/>
        <v>22452606.920000002</v>
      </c>
    </row>
    <row r="47" spans="2:12" ht="23.25" customHeight="1" x14ac:dyDescent="0.25">
      <c r="B47" s="52" t="s">
        <v>4</v>
      </c>
      <c r="C47" s="53">
        <f t="shared" ref="C47:H47" si="9">SUM(C13:C46)</f>
        <v>7296309348</v>
      </c>
      <c r="D47" s="53">
        <f t="shared" si="9"/>
        <v>8413848738</v>
      </c>
      <c r="E47" s="53">
        <f>SUM(E13:E46)</f>
        <v>7413407998</v>
      </c>
      <c r="F47" s="53">
        <f t="shared" si="9"/>
        <v>6030978490.5599995</v>
      </c>
      <c r="G47" s="53">
        <f t="shared" si="9"/>
        <v>3107709644.23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0.41920121556353063</v>
      </c>
      <c r="K47" s="54">
        <f>IF(ISERROR(+H47/E47)=TRUE,0,++H47/E47)</f>
        <v>0</v>
      </c>
      <c r="L47" s="55">
        <f>SUM(L13:L46)</f>
        <v>5306139093.7699995</v>
      </c>
    </row>
    <row r="48" spans="2:12" x14ac:dyDescent="0.2">
      <c r="B48" s="11" t="s">
        <v>60</v>
      </c>
    </row>
    <row r="49" spans="2:12" s="22" customFormat="1" x14ac:dyDescent="0.2">
      <c r="B49" s="11"/>
    </row>
    <row r="50" spans="2:12" s="22" customFormat="1" x14ac:dyDescent="0.25">
      <c r="K50" s="23"/>
    </row>
    <row r="51" spans="2:12" s="22" customFormat="1" x14ac:dyDescent="0.25">
      <c r="K51" s="23"/>
    </row>
    <row r="52" spans="2:12" s="22" customFormat="1" x14ac:dyDescent="0.25">
      <c r="C52" s="22">
        <v>1000000</v>
      </c>
      <c r="K52" s="23"/>
    </row>
    <row r="53" spans="2:12" s="22" customFormat="1" ht="44.25" customHeight="1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MAYO
(4)</v>
      </c>
      <c r="H53" s="32" t="s">
        <v>15</v>
      </c>
      <c r="I53" s="78"/>
      <c r="J53" s="78"/>
      <c r="K53" s="78"/>
      <c r="L53" s="31"/>
    </row>
    <row r="54" spans="2:12" s="22" customFormat="1" x14ac:dyDescent="0.25">
      <c r="B54" s="33" t="s">
        <v>24</v>
      </c>
      <c r="C54" s="67">
        <f>+C47/$C$52</f>
        <v>7296.3093479999998</v>
      </c>
      <c r="D54" s="67">
        <f>+D47/$C$52</f>
        <v>8413.8487380000006</v>
      </c>
      <c r="E54" s="33">
        <f>+E47/$C$52</f>
        <v>7413.4079979999997</v>
      </c>
      <c r="F54" s="67">
        <f>+F47/$C$52</f>
        <v>6030.978490559999</v>
      </c>
      <c r="G54" s="67">
        <f>+G47/$C$52</f>
        <v>3107.7096442299999</v>
      </c>
      <c r="H54" s="35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B57" s="33"/>
      <c r="C57" s="34"/>
      <c r="D57" s="34"/>
      <c r="E57" s="33"/>
      <c r="F57" s="34"/>
      <c r="G57" s="34"/>
      <c r="H57" s="38"/>
      <c r="I57" s="36"/>
      <c r="J57" s="36"/>
      <c r="K57" s="36"/>
      <c r="L57" s="37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  <row r="73" spans="11:11" s="22" customFormat="1" x14ac:dyDescent="0.25">
      <c r="K73" s="23"/>
    </row>
  </sheetData>
  <mergeCells count="11">
    <mergeCell ref="B6:L6"/>
    <mergeCell ref="I53:K53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2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8">
        <v>61841545</v>
      </c>
      <c r="D13" s="8">
        <v>90285918</v>
      </c>
      <c r="E13" s="56">
        <v>40632365</v>
      </c>
      <c r="F13" s="56">
        <v>26714632.270000003</v>
      </c>
      <c r="G13" s="8">
        <v>12647080.020000001</v>
      </c>
      <c r="H13" s="8"/>
      <c r="I13" s="12">
        <f>IF(ISERROR(+#REF!/E13)=TRUE,0,++#REF!/E13)</f>
        <v>0</v>
      </c>
      <c r="J13" s="12">
        <f>IF(ISERROR(+G13/E13)=TRUE,0,++G13/E13)</f>
        <v>0.31125631057901754</v>
      </c>
      <c r="K13" s="12">
        <f>IF(ISERROR(+H13/E13)=TRUE,0,++H13/E13)</f>
        <v>0</v>
      </c>
      <c r="L13" s="14">
        <f>+D13-G13</f>
        <v>77638837.980000004</v>
      </c>
    </row>
    <row r="14" spans="1:13" ht="20.100000000000001" customHeight="1" x14ac:dyDescent="0.25">
      <c r="B14" s="7" t="s">
        <v>61</v>
      </c>
      <c r="C14" s="9">
        <v>1000000</v>
      </c>
      <c r="D14" s="9">
        <v>1704275</v>
      </c>
      <c r="E14" s="58">
        <v>1237822</v>
      </c>
      <c r="F14" s="59">
        <v>1094564.8</v>
      </c>
      <c r="G14" s="9">
        <v>220964.8</v>
      </c>
      <c r="H14" s="9"/>
      <c r="I14" s="13">
        <f>IF(ISERROR(+#REF!/E14)=TRUE,0,++#REF!/E14)</f>
        <v>0</v>
      </c>
      <c r="J14" s="13">
        <f t="shared" ref="J14:J46" si="0">IF(ISERROR(+G14/E14)=TRUE,0,++G14/E14)</f>
        <v>0.17851096522763368</v>
      </c>
      <c r="K14" s="13">
        <f t="shared" ref="K14:K46" si="1">IF(ISERROR(+H14/E14)=TRUE,0,++H14/E14)</f>
        <v>0</v>
      </c>
      <c r="L14" s="15">
        <f t="shared" ref="L14:L46" si="2">+D14-G14</f>
        <v>1483310.2</v>
      </c>
    </row>
    <row r="15" spans="1:13" ht="20.100000000000001" customHeight="1" x14ac:dyDescent="0.25">
      <c r="B15" s="7" t="s">
        <v>62</v>
      </c>
      <c r="C15" s="9">
        <v>1500000</v>
      </c>
      <c r="D15" s="9">
        <v>2190097</v>
      </c>
      <c r="E15" s="58">
        <v>919812</v>
      </c>
      <c r="F15" s="59">
        <v>594049.28999999992</v>
      </c>
      <c r="G15" s="9">
        <v>369816.93</v>
      </c>
      <c r="H15" s="9"/>
      <c r="I15" s="13"/>
      <c r="J15" s="13">
        <f t="shared" si="0"/>
        <v>0.40205708340399993</v>
      </c>
      <c r="K15" s="13">
        <f t="shared" si="1"/>
        <v>0</v>
      </c>
      <c r="L15" s="15">
        <f t="shared" si="2"/>
        <v>1820280.07</v>
      </c>
    </row>
    <row r="16" spans="1:13" ht="20.100000000000001" customHeight="1" x14ac:dyDescent="0.25">
      <c r="B16" s="7" t="s">
        <v>27</v>
      </c>
      <c r="C16" s="9">
        <v>9500000</v>
      </c>
      <c r="D16" s="9">
        <v>12426803</v>
      </c>
      <c r="E16" s="58">
        <v>9494447</v>
      </c>
      <c r="F16" s="59">
        <v>5259104.0200000014</v>
      </c>
      <c r="G16" s="9">
        <v>3159596.2800000007</v>
      </c>
      <c r="H16" s="9"/>
      <c r="I16" s="13"/>
      <c r="J16" s="13">
        <f t="shared" si="0"/>
        <v>0.33278360287860903</v>
      </c>
      <c r="K16" s="13">
        <f t="shared" si="1"/>
        <v>0</v>
      </c>
      <c r="L16" s="15">
        <f t="shared" si="2"/>
        <v>9267206.7199999988</v>
      </c>
    </row>
    <row r="17" spans="2:12" ht="20.100000000000001" customHeight="1" x14ac:dyDescent="0.25">
      <c r="B17" s="7" t="s">
        <v>28</v>
      </c>
      <c r="C17" s="9">
        <v>1500000</v>
      </c>
      <c r="D17" s="9">
        <v>2029059</v>
      </c>
      <c r="E17" s="58">
        <v>1207580</v>
      </c>
      <c r="F17" s="59">
        <v>305398.63</v>
      </c>
      <c r="G17" s="9">
        <v>49417.070000000007</v>
      </c>
      <c r="H17" s="9"/>
      <c r="I17" s="13"/>
      <c r="J17" s="13">
        <f t="shared" si="0"/>
        <v>4.0922398516040348E-2</v>
      </c>
      <c r="K17" s="13">
        <f t="shared" si="1"/>
        <v>0</v>
      </c>
      <c r="L17" s="15">
        <f t="shared" si="2"/>
        <v>1979641.93</v>
      </c>
    </row>
    <row r="18" spans="2:12" ht="20.100000000000001" customHeight="1" x14ac:dyDescent="0.25">
      <c r="B18" s="7" t="s">
        <v>29</v>
      </c>
      <c r="C18" s="9">
        <v>6003000</v>
      </c>
      <c r="D18" s="9">
        <v>10890534</v>
      </c>
      <c r="E18" s="58">
        <v>4961000</v>
      </c>
      <c r="F18" s="59">
        <v>3624946.77</v>
      </c>
      <c r="G18" s="9">
        <v>2758104.1999999997</v>
      </c>
      <c r="H18" s="9"/>
      <c r="I18" s="13"/>
      <c r="J18" s="13">
        <f t="shared" si="0"/>
        <v>0.55595730699455748</v>
      </c>
      <c r="K18" s="13">
        <f t="shared" si="1"/>
        <v>0</v>
      </c>
      <c r="L18" s="15">
        <f t="shared" si="2"/>
        <v>8132429.8000000007</v>
      </c>
    </row>
    <row r="19" spans="2:12" ht="20.100000000000001" customHeight="1" x14ac:dyDescent="0.25">
      <c r="B19" s="7" t="s">
        <v>30</v>
      </c>
      <c r="C19" s="9">
        <v>3013658</v>
      </c>
      <c r="D19" s="9">
        <v>3228341</v>
      </c>
      <c r="E19" s="58">
        <v>2522522</v>
      </c>
      <c r="F19" s="59">
        <v>1169712.54</v>
      </c>
      <c r="G19" s="9">
        <v>698244.66</v>
      </c>
      <c r="H19" s="9"/>
      <c r="I19" s="13"/>
      <c r="J19" s="13">
        <f t="shared" si="0"/>
        <v>0.27680419040943943</v>
      </c>
      <c r="K19" s="13">
        <f t="shared" si="1"/>
        <v>0</v>
      </c>
      <c r="L19" s="15">
        <f t="shared" si="2"/>
        <v>2530096.34</v>
      </c>
    </row>
    <row r="20" spans="2:12" ht="20.100000000000001" customHeight="1" x14ac:dyDescent="0.25">
      <c r="B20" s="7" t="s">
        <v>31</v>
      </c>
      <c r="C20" s="9">
        <v>5000000</v>
      </c>
      <c r="D20" s="9">
        <v>6639618</v>
      </c>
      <c r="E20" s="58">
        <v>4095524</v>
      </c>
      <c r="F20" s="59">
        <v>1023111.9400000001</v>
      </c>
      <c r="G20" s="9">
        <v>430629.76</v>
      </c>
      <c r="H20" s="9"/>
      <c r="I20" s="13"/>
      <c r="J20" s="13">
        <f t="shared" si="0"/>
        <v>0.10514643791612502</v>
      </c>
      <c r="K20" s="13">
        <f t="shared" si="1"/>
        <v>0</v>
      </c>
      <c r="L20" s="15">
        <f t="shared" si="2"/>
        <v>6208988.2400000002</v>
      </c>
    </row>
    <row r="21" spans="2:12" ht="20.100000000000001" customHeight="1" x14ac:dyDescent="0.25">
      <c r="B21" s="7" t="s">
        <v>32</v>
      </c>
      <c r="C21" s="9">
        <v>3000000</v>
      </c>
      <c r="D21" s="9">
        <v>3664590</v>
      </c>
      <c r="E21" s="58">
        <v>700000</v>
      </c>
      <c r="F21" s="59">
        <v>375075.81</v>
      </c>
      <c r="G21" s="9">
        <v>359184</v>
      </c>
      <c r="H21" s="9"/>
      <c r="I21" s="13"/>
      <c r="J21" s="13">
        <f t="shared" si="0"/>
        <v>0.51312000000000002</v>
      </c>
      <c r="K21" s="13">
        <f t="shared" si="1"/>
        <v>0</v>
      </c>
      <c r="L21" s="15">
        <f t="shared" si="2"/>
        <v>3305406</v>
      </c>
    </row>
    <row r="22" spans="2:12" ht="20.100000000000001" customHeight="1" x14ac:dyDescent="0.25">
      <c r="B22" s="7" t="s">
        <v>33</v>
      </c>
      <c r="C22" s="9">
        <v>3000000</v>
      </c>
      <c r="D22" s="9">
        <v>4656810</v>
      </c>
      <c r="E22" s="58">
        <v>3656810</v>
      </c>
      <c r="F22" s="59">
        <v>948935.70000000007</v>
      </c>
      <c r="G22" s="9">
        <v>571199.03</v>
      </c>
      <c r="H22" s="9"/>
      <c r="I22" s="13"/>
      <c r="J22" s="13">
        <f t="shared" si="0"/>
        <v>0.15620145153836268</v>
      </c>
      <c r="K22" s="13">
        <f t="shared" si="1"/>
        <v>0</v>
      </c>
      <c r="L22" s="15">
        <f t="shared" si="2"/>
        <v>4085610.9699999997</v>
      </c>
    </row>
    <row r="23" spans="2:12" ht="20.100000000000001" customHeight="1" x14ac:dyDescent="0.25">
      <c r="B23" s="7" t="s">
        <v>34</v>
      </c>
      <c r="C23" s="9">
        <v>6000000</v>
      </c>
      <c r="D23" s="9">
        <v>7743343</v>
      </c>
      <c r="E23" s="58">
        <v>4398704</v>
      </c>
      <c r="F23" s="59">
        <v>3747907.7600000002</v>
      </c>
      <c r="G23" s="9">
        <v>3420404.68</v>
      </c>
      <c r="H23" s="9"/>
      <c r="I23" s="13"/>
      <c r="J23" s="13">
        <f t="shared" si="0"/>
        <v>0.77759373670062826</v>
      </c>
      <c r="K23" s="13">
        <f t="shared" si="1"/>
        <v>0</v>
      </c>
      <c r="L23" s="15">
        <f t="shared" si="2"/>
        <v>4322938.32</v>
      </c>
    </row>
    <row r="24" spans="2:12" ht="20.100000000000001" customHeight="1" x14ac:dyDescent="0.25">
      <c r="B24" s="7" t="s">
        <v>35</v>
      </c>
      <c r="C24" s="9">
        <v>3500000</v>
      </c>
      <c r="D24" s="9">
        <v>5731439</v>
      </c>
      <c r="E24" s="58">
        <v>1215000</v>
      </c>
      <c r="F24" s="59">
        <v>1057285.57</v>
      </c>
      <c r="G24" s="9">
        <v>253784.44</v>
      </c>
      <c r="H24" s="9"/>
      <c r="I24" s="13"/>
      <c r="J24" s="13">
        <f t="shared" si="0"/>
        <v>0.20887608230452676</v>
      </c>
      <c r="K24" s="13">
        <f t="shared" si="1"/>
        <v>0</v>
      </c>
      <c r="L24" s="15">
        <f t="shared" si="2"/>
        <v>5477654.5599999996</v>
      </c>
    </row>
    <row r="25" spans="2:12" ht="20.100000000000001" customHeight="1" x14ac:dyDescent="0.25">
      <c r="B25" s="7" t="s">
        <v>36</v>
      </c>
      <c r="C25" s="9">
        <v>6000000</v>
      </c>
      <c r="D25" s="9">
        <v>8725321</v>
      </c>
      <c r="E25" s="58">
        <v>3779512</v>
      </c>
      <c r="F25" s="59">
        <v>1174837.96</v>
      </c>
      <c r="G25" s="9">
        <v>946850.3600000001</v>
      </c>
      <c r="H25" s="9"/>
      <c r="I25" s="13"/>
      <c r="J25" s="13">
        <f t="shared" si="0"/>
        <v>0.25052185573163943</v>
      </c>
      <c r="K25" s="13">
        <f t="shared" si="1"/>
        <v>0</v>
      </c>
      <c r="L25" s="15">
        <f t="shared" si="2"/>
        <v>7778470.6399999997</v>
      </c>
    </row>
    <row r="26" spans="2:12" ht="20.100000000000001" customHeight="1" x14ac:dyDescent="0.25">
      <c r="B26" s="7" t="s">
        <v>37</v>
      </c>
      <c r="C26" s="9">
        <v>4000000</v>
      </c>
      <c r="D26" s="9">
        <v>5261348</v>
      </c>
      <c r="E26" s="58">
        <v>4946449</v>
      </c>
      <c r="F26" s="59">
        <v>1287540.2899999998</v>
      </c>
      <c r="G26" s="9">
        <v>262051.45</v>
      </c>
      <c r="H26" s="9"/>
      <c r="I26" s="13"/>
      <c r="J26" s="13">
        <f t="shared" si="0"/>
        <v>5.2977691673360021E-2</v>
      </c>
      <c r="K26" s="13">
        <f t="shared" si="1"/>
        <v>0</v>
      </c>
      <c r="L26" s="15">
        <f t="shared" si="2"/>
        <v>4999296.55</v>
      </c>
    </row>
    <row r="27" spans="2:12" ht="20.100000000000001" customHeight="1" x14ac:dyDescent="0.25">
      <c r="B27" s="7" t="s">
        <v>38</v>
      </c>
      <c r="C27" s="9">
        <v>2000000</v>
      </c>
      <c r="D27" s="9">
        <v>2598940</v>
      </c>
      <c r="E27" s="58">
        <v>1532300</v>
      </c>
      <c r="F27" s="59">
        <v>1532300</v>
      </c>
      <c r="G27" s="9">
        <v>14507.699999999999</v>
      </c>
      <c r="H27" s="9"/>
      <c r="I27" s="13"/>
      <c r="J27" s="13">
        <f t="shared" si="0"/>
        <v>9.4679240357632317E-3</v>
      </c>
      <c r="K27" s="13">
        <f t="shared" si="1"/>
        <v>0</v>
      </c>
      <c r="L27" s="15">
        <f t="shared" si="2"/>
        <v>2584432.2999999998</v>
      </c>
    </row>
    <row r="28" spans="2:12" ht="20.100000000000001" customHeight="1" x14ac:dyDescent="0.25">
      <c r="B28" s="7" t="s">
        <v>39</v>
      </c>
      <c r="C28" s="9">
        <v>4000000</v>
      </c>
      <c r="D28" s="9">
        <v>4422647</v>
      </c>
      <c r="E28" s="58">
        <v>4422647</v>
      </c>
      <c r="F28" s="59">
        <v>1777066.8499999999</v>
      </c>
      <c r="G28" s="9">
        <v>1208421.5699999996</v>
      </c>
      <c r="H28" s="9"/>
      <c r="I28" s="13"/>
      <c r="J28" s="13">
        <f t="shared" si="0"/>
        <v>0.27323491339010314</v>
      </c>
      <c r="K28" s="13">
        <f t="shared" si="1"/>
        <v>0</v>
      </c>
      <c r="L28" s="15">
        <f t="shared" si="2"/>
        <v>3214225.4300000006</v>
      </c>
    </row>
    <row r="29" spans="2:12" ht="20.100000000000001" customHeight="1" x14ac:dyDescent="0.25">
      <c r="B29" s="7" t="s">
        <v>40</v>
      </c>
      <c r="C29" s="9">
        <v>672906</v>
      </c>
      <c r="D29" s="9">
        <v>898772</v>
      </c>
      <c r="E29" s="58">
        <v>471766</v>
      </c>
      <c r="F29" s="59">
        <v>356601.16000000003</v>
      </c>
      <c r="G29" s="9">
        <v>159919.32</v>
      </c>
      <c r="H29" s="9"/>
      <c r="I29" s="13"/>
      <c r="J29" s="13">
        <f t="shared" si="0"/>
        <v>0.33898017237359201</v>
      </c>
      <c r="K29" s="13">
        <f t="shared" si="1"/>
        <v>0</v>
      </c>
      <c r="L29" s="15">
        <f t="shared" si="2"/>
        <v>738852.67999999993</v>
      </c>
    </row>
    <row r="30" spans="2:12" ht="20.100000000000001" customHeight="1" x14ac:dyDescent="0.25">
      <c r="B30" s="7" t="s">
        <v>41</v>
      </c>
      <c r="C30" s="9">
        <v>2000000</v>
      </c>
      <c r="D30" s="9">
        <v>2087665</v>
      </c>
      <c r="E30" s="58">
        <v>817378</v>
      </c>
      <c r="F30" s="59">
        <v>432315.63999999996</v>
      </c>
      <c r="G30" s="9">
        <v>268122.33999999997</v>
      </c>
      <c r="H30" s="9"/>
      <c r="I30" s="13"/>
      <c r="J30" s="13">
        <f t="shared" si="0"/>
        <v>0.32802735087071094</v>
      </c>
      <c r="K30" s="13">
        <f t="shared" si="1"/>
        <v>0</v>
      </c>
      <c r="L30" s="15">
        <f t="shared" si="2"/>
        <v>1819542.6600000001</v>
      </c>
    </row>
    <row r="31" spans="2:12" ht="20.100000000000001" customHeight="1" x14ac:dyDescent="0.25">
      <c r="B31" s="7" t="s">
        <v>42</v>
      </c>
      <c r="C31" s="9">
        <v>3000000</v>
      </c>
      <c r="D31" s="9">
        <v>3786219</v>
      </c>
      <c r="E31" s="58">
        <v>1225277</v>
      </c>
      <c r="F31" s="59">
        <v>1185309.52</v>
      </c>
      <c r="G31" s="9">
        <v>991662.07000000007</v>
      </c>
      <c r="H31" s="9"/>
      <c r="I31" s="13"/>
      <c r="J31" s="13">
        <f t="shared" si="0"/>
        <v>0.80933704786754346</v>
      </c>
      <c r="K31" s="13">
        <f t="shared" si="1"/>
        <v>0</v>
      </c>
      <c r="L31" s="15">
        <f t="shared" si="2"/>
        <v>2794556.9299999997</v>
      </c>
    </row>
    <row r="32" spans="2:12" ht="20.100000000000001" customHeight="1" x14ac:dyDescent="0.25">
      <c r="B32" s="7" t="s">
        <v>43</v>
      </c>
      <c r="C32" s="9">
        <v>2000000</v>
      </c>
      <c r="D32" s="9">
        <v>2884983</v>
      </c>
      <c r="E32" s="58">
        <v>984983</v>
      </c>
      <c r="F32" s="59">
        <v>115886.46</v>
      </c>
      <c r="G32" s="9">
        <v>112636.46</v>
      </c>
      <c r="H32" s="9"/>
      <c r="I32" s="13"/>
      <c r="J32" s="13">
        <f t="shared" si="0"/>
        <v>0.11435370965793319</v>
      </c>
      <c r="K32" s="13">
        <f t="shared" si="1"/>
        <v>0</v>
      </c>
      <c r="L32" s="15">
        <f t="shared" si="2"/>
        <v>2772346.54</v>
      </c>
    </row>
    <row r="33" spans="2:12" ht="20.100000000000001" customHeight="1" x14ac:dyDescent="0.25">
      <c r="B33" s="7" t="s">
        <v>44</v>
      </c>
      <c r="C33" s="9">
        <v>1500000</v>
      </c>
      <c r="D33" s="9">
        <v>2356799</v>
      </c>
      <c r="E33" s="58">
        <v>1920700</v>
      </c>
      <c r="F33" s="59">
        <v>1785408.4</v>
      </c>
      <c r="G33" s="9">
        <v>418451.4</v>
      </c>
      <c r="H33" s="9"/>
      <c r="I33" s="13"/>
      <c r="J33" s="13">
        <f t="shared" si="0"/>
        <v>0.21786400791378144</v>
      </c>
      <c r="K33" s="13">
        <f t="shared" si="1"/>
        <v>0</v>
      </c>
      <c r="L33" s="15">
        <f t="shared" si="2"/>
        <v>1938347.6</v>
      </c>
    </row>
    <row r="34" spans="2:12" ht="20.100000000000001" customHeight="1" x14ac:dyDescent="0.25">
      <c r="B34" s="7" t="s">
        <v>45</v>
      </c>
      <c r="C34" s="9">
        <v>1500000</v>
      </c>
      <c r="D34" s="9">
        <v>1912748</v>
      </c>
      <c r="E34" s="58">
        <v>568894</v>
      </c>
      <c r="F34" s="59">
        <v>357651.38000000006</v>
      </c>
      <c r="G34" s="9">
        <v>244636.29000000004</v>
      </c>
      <c r="H34" s="9"/>
      <c r="I34" s="13"/>
      <c r="J34" s="13">
        <f t="shared" si="0"/>
        <v>0.43002086504691567</v>
      </c>
      <c r="K34" s="13">
        <f t="shared" si="1"/>
        <v>0</v>
      </c>
      <c r="L34" s="15">
        <f t="shared" si="2"/>
        <v>1668111.71</v>
      </c>
    </row>
    <row r="35" spans="2:12" ht="20.100000000000001" customHeight="1" x14ac:dyDescent="0.25">
      <c r="B35" s="7" t="s">
        <v>46</v>
      </c>
      <c r="C35" s="9">
        <v>1000000</v>
      </c>
      <c r="D35" s="9">
        <v>2278840</v>
      </c>
      <c r="E35" s="58">
        <v>1537155</v>
      </c>
      <c r="F35" s="59">
        <v>887671.5</v>
      </c>
      <c r="G35" s="9">
        <v>467271.5</v>
      </c>
      <c r="H35" s="9"/>
      <c r="I35" s="13"/>
      <c r="J35" s="13">
        <f t="shared" si="0"/>
        <v>0.30398463395038239</v>
      </c>
      <c r="K35" s="13">
        <f t="shared" si="1"/>
        <v>0</v>
      </c>
      <c r="L35" s="15">
        <f t="shared" si="2"/>
        <v>1811568.5</v>
      </c>
    </row>
    <row r="36" spans="2:12" ht="20.100000000000001" customHeight="1" x14ac:dyDescent="0.25">
      <c r="B36" s="7" t="s">
        <v>47</v>
      </c>
      <c r="C36" s="9">
        <v>13200000</v>
      </c>
      <c r="D36" s="9">
        <v>25498971</v>
      </c>
      <c r="E36" s="58">
        <v>11244977</v>
      </c>
      <c r="F36" s="59">
        <v>8322634.4299999988</v>
      </c>
      <c r="G36" s="9">
        <v>3227560.39</v>
      </c>
      <c r="H36" s="9"/>
      <c r="I36" s="13"/>
      <c r="J36" s="13">
        <f t="shared" si="0"/>
        <v>0.28702240920546124</v>
      </c>
      <c r="K36" s="13">
        <f t="shared" si="1"/>
        <v>0</v>
      </c>
      <c r="L36" s="15">
        <f t="shared" si="2"/>
        <v>22271410.609999999</v>
      </c>
    </row>
    <row r="37" spans="2:12" ht="20.100000000000001" customHeight="1" x14ac:dyDescent="0.25">
      <c r="B37" s="7" t="s">
        <v>48</v>
      </c>
      <c r="C37" s="9">
        <v>2766523</v>
      </c>
      <c r="D37" s="9">
        <v>6766523</v>
      </c>
      <c r="E37" s="58">
        <v>2993640</v>
      </c>
      <c r="F37" s="59">
        <v>2087605.1300000001</v>
      </c>
      <c r="G37" s="9">
        <v>1372097.3</v>
      </c>
      <c r="H37" s="9"/>
      <c r="I37" s="13"/>
      <c r="J37" s="13">
        <f t="shared" si="0"/>
        <v>0.45833744204379956</v>
      </c>
      <c r="K37" s="13">
        <f t="shared" si="1"/>
        <v>0</v>
      </c>
      <c r="L37" s="15">
        <f t="shared" si="2"/>
        <v>5394425.7000000002</v>
      </c>
    </row>
    <row r="38" spans="2:12" ht="20.100000000000001" customHeight="1" x14ac:dyDescent="0.25">
      <c r="B38" s="7" t="s">
        <v>49</v>
      </c>
      <c r="C38" s="9">
        <v>7026640</v>
      </c>
      <c r="D38" s="9">
        <v>8385776</v>
      </c>
      <c r="E38" s="58">
        <v>2074645</v>
      </c>
      <c r="F38" s="59">
        <v>1647248.92</v>
      </c>
      <c r="G38" s="9">
        <v>1205850.9100000001</v>
      </c>
      <c r="H38" s="9"/>
      <c r="I38" s="13"/>
      <c r="J38" s="13">
        <f t="shared" si="0"/>
        <v>0.58123240843614221</v>
      </c>
      <c r="K38" s="13">
        <f t="shared" si="1"/>
        <v>0</v>
      </c>
      <c r="L38" s="15">
        <f t="shared" si="2"/>
        <v>7179925.0899999999</v>
      </c>
    </row>
    <row r="39" spans="2:12" ht="20.100000000000001" customHeight="1" x14ac:dyDescent="0.25">
      <c r="B39" s="7" t="s">
        <v>50</v>
      </c>
      <c r="C39" s="9">
        <v>500000</v>
      </c>
      <c r="D39" s="9">
        <v>670423</v>
      </c>
      <c r="E39" s="58">
        <v>546320</v>
      </c>
      <c r="F39" s="59">
        <v>86935.24</v>
      </c>
      <c r="G39" s="9">
        <v>79805.240000000005</v>
      </c>
      <c r="H39" s="9"/>
      <c r="I39" s="13"/>
      <c r="J39" s="13">
        <f t="shared" si="0"/>
        <v>0.14607782984331527</v>
      </c>
      <c r="K39" s="13">
        <f t="shared" si="1"/>
        <v>0</v>
      </c>
      <c r="L39" s="15">
        <f t="shared" si="2"/>
        <v>590617.76</v>
      </c>
    </row>
    <row r="40" spans="2:12" ht="20.100000000000001" customHeight="1" x14ac:dyDescent="0.25">
      <c r="B40" s="7" t="s">
        <v>51</v>
      </c>
      <c r="C40" s="9">
        <v>3000000</v>
      </c>
      <c r="D40" s="9">
        <v>4270897</v>
      </c>
      <c r="E40" s="58">
        <v>2323611</v>
      </c>
      <c r="F40" s="59">
        <v>1559653.8900000001</v>
      </c>
      <c r="G40" s="9">
        <v>1148815.7</v>
      </c>
      <c r="H40" s="9"/>
      <c r="I40" s="13"/>
      <c r="J40" s="13">
        <f t="shared" si="0"/>
        <v>0.49440964946370108</v>
      </c>
      <c r="K40" s="13">
        <f t="shared" si="1"/>
        <v>0</v>
      </c>
      <c r="L40" s="15">
        <f t="shared" si="2"/>
        <v>3122081.3</v>
      </c>
    </row>
    <row r="41" spans="2:12" ht="20.100000000000001" customHeight="1" x14ac:dyDescent="0.25">
      <c r="B41" s="7" t="s">
        <v>52</v>
      </c>
      <c r="C41" s="9">
        <v>4000000</v>
      </c>
      <c r="D41" s="9">
        <v>5248165</v>
      </c>
      <c r="E41" s="58">
        <v>1000000</v>
      </c>
      <c r="F41" s="59">
        <v>331048.16000000003</v>
      </c>
      <c r="G41" s="9">
        <v>315883.16000000003</v>
      </c>
      <c r="H41" s="9"/>
      <c r="I41" s="13"/>
      <c r="J41" s="13">
        <f t="shared" si="0"/>
        <v>0.31588316000000005</v>
      </c>
      <c r="K41" s="13">
        <f t="shared" si="1"/>
        <v>0</v>
      </c>
      <c r="L41" s="15">
        <f t="shared" si="2"/>
        <v>4932281.84</v>
      </c>
    </row>
    <row r="42" spans="2:12" ht="20.100000000000001" customHeight="1" x14ac:dyDescent="0.25">
      <c r="B42" s="7" t="s">
        <v>53</v>
      </c>
      <c r="C42" s="9">
        <v>5000000</v>
      </c>
      <c r="D42" s="9">
        <v>5900336</v>
      </c>
      <c r="E42" s="58">
        <v>2500000</v>
      </c>
      <c r="F42" s="59">
        <v>2356800</v>
      </c>
      <c r="G42" s="9">
        <v>2356800</v>
      </c>
      <c r="H42" s="9"/>
      <c r="I42" s="13"/>
      <c r="J42" s="13">
        <f t="shared" si="0"/>
        <v>0.94272</v>
      </c>
      <c r="K42" s="13">
        <f t="shared" si="1"/>
        <v>0</v>
      </c>
      <c r="L42" s="15">
        <f t="shared" si="2"/>
        <v>3543536</v>
      </c>
    </row>
    <row r="43" spans="2:12" ht="20.100000000000001" customHeight="1" x14ac:dyDescent="0.25">
      <c r="B43" s="7" t="s">
        <v>54</v>
      </c>
      <c r="C43" s="9">
        <v>5000000</v>
      </c>
      <c r="D43" s="9">
        <v>10273663</v>
      </c>
      <c r="E43" s="58">
        <v>3050463</v>
      </c>
      <c r="F43" s="59">
        <v>1897197.64</v>
      </c>
      <c r="G43" s="9">
        <v>1860416.81</v>
      </c>
      <c r="H43" s="9"/>
      <c r="I43" s="13"/>
      <c r="J43" s="13">
        <f t="shared" ref="J43" si="3">IF(ISERROR(+G43/E43)=TRUE,0,++G43/E43)</f>
        <v>0.60988014278488223</v>
      </c>
      <c r="K43" s="13">
        <f t="shared" ref="K43" si="4">IF(ISERROR(+H43/E43)=TRUE,0,++H43/E43)</f>
        <v>0</v>
      </c>
      <c r="L43" s="15">
        <f t="shared" ref="L43" si="5">+D43-G43</f>
        <v>8413246.1899999995</v>
      </c>
    </row>
    <row r="44" spans="2:12" ht="20.100000000000001" customHeight="1" x14ac:dyDescent="0.25">
      <c r="B44" s="7" t="s">
        <v>55</v>
      </c>
      <c r="C44" s="9">
        <v>4000000</v>
      </c>
      <c r="D44" s="9">
        <v>5452060</v>
      </c>
      <c r="E44" s="58">
        <v>2357473</v>
      </c>
      <c r="F44" s="59">
        <v>1710597.71</v>
      </c>
      <c r="G44" s="9">
        <v>1381643.7399999998</v>
      </c>
      <c r="H44" s="9"/>
      <c r="I44" s="13"/>
      <c r="J44" s="13">
        <f t="shared" si="0"/>
        <v>0.58606980440497081</v>
      </c>
      <c r="K44" s="13">
        <f t="shared" si="1"/>
        <v>0</v>
      </c>
      <c r="L44" s="15">
        <f t="shared" si="2"/>
        <v>4070416.2600000002</v>
      </c>
    </row>
    <row r="45" spans="2:12" ht="20.100000000000001" customHeight="1" x14ac:dyDescent="0.25">
      <c r="B45" s="7" t="s">
        <v>56</v>
      </c>
      <c r="C45" s="9">
        <v>65973</v>
      </c>
      <c r="D45" s="9">
        <v>296763</v>
      </c>
      <c r="E45" s="58">
        <v>165973</v>
      </c>
      <c r="F45" s="59">
        <v>61412.7</v>
      </c>
      <c r="G45" s="9">
        <v>49784.7</v>
      </c>
      <c r="H45" s="9"/>
      <c r="I45" s="13"/>
      <c r="J45" s="13">
        <f t="shared" ref="J45" si="6">IF(ISERROR(+G45/E45)=TRUE,0,++G45/E45)</f>
        <v>0.29995661945015151</v>
      </c>
      <c r="K45" s="13">
        <f t="shared" ref="K45" si="7">IF(ISERROR(+H45/E45)=TRUE,0,++H45/E45)</f>
        <v>0</v>
      </c>
      <c r="L45" s="15">
        <f t="shared" ref="L45" si="8">+D45-G45</f>
        <v>246978.3</v>
      </c>
    </row>
    <row r="46" spans="2:12" ht="20.100000000000001" customHeight="1" x14ac:dyDescent="0.25">
      <c r="B46" s="7" t="s">
        <v>57</v>
      </c>
      <c r="C46" s="9">
        <v>0</v>
      </c>
      <c r="D46" s="9">
        <v>271555</v>
      </c>
      <c r="E46" s="58">
        <v>271555</v>
      </c>
      <c r="F46" s="59">
        <v>0</v>
      </c>
      <c r="G46" s="9">
        <v>0</v>
      </c>
      <c r="H46" s="9"/>
      <c r="I46" s="13"/>
      <c r="J46" s="13">
        <f t="shared" si="0"/>
        <v>0</v>
      </c>
      <c r="K46" s="13">
        <f t="shared" si="1"/>
        <v>0</v>
      </c>
      <c r="L46" s="15">
        <f t="shared" si="2"/>
        <v>271555</v>
      </c>
    </row>
    <row r="47" spans="2:12" ht="23.25" customHeight="1" x14ac:dyDescent="0.25">
      <c r="B47" s="52" t="s">
        <v>4</v>
      </c>
      <c r="C47" s="53">
        <f t="shared" ref="C47:H47" si="9">SUM(C13:C46)</f>
        <v>177090245</v>
      </c>
      <c r="D47" s="53">
        <f t="shared" si="9"/>
        <v>261440241</v>
      </c>
      <c r="E47" s="53">
        <f t="shared" si="9"/>
        <v>125777304</v>
      </c>
      <c r="F47" s="53">
        <f t="shared" si="9"/>
        <v>76868448.079999998</v>
      </c>
      <c r="G47" s="53">
        <f t="shared" si="9"/>
        <v>43031614.280000016</v>
      </c>
      <c r="H47" s="53">
        <f t="shared" si="9"/>
        <v>0</v>
      </c>
      <c r="I47" s="54">
        <f>IF(ISERROR(+#REF!/E47)=TRUE,0,++#REF!/E47)</f>
        <v>0</v>
      </c>
      <c r="J47" s="54">
        <f>IF(ISERROR(+G47/E47)=TRUE,0,++G47/E47)</f>
        <v>0.34212543051487265</v>
      </c>
      <c r="K47" s="54">
        <f>IF(ISERROR(+H47/E47)=TRUE,0,++H47/E47)</f>
        <v>0</v>
      </c>
      <c r="L47" s="55">
        <f>SUM(L13:L46)</f>
        <v>218408626.72000003</v>
      </c>
    </row>
    <row r="48" spans="2:12" x14ac:dyDescent="0.2">
      <c r="B48" s="11" t="s">
        <v>60</v>
      </c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C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19</v>
      </c>
      <c r="G53" s="31" t="str">
        <f>MID(G11,1,25)</f>
        <v>DEVENGADO
A MAYO
(4)</v>
      </c>
      <c r="K53" s="23"/>
    </row>
    <row r="54" spans="2:11" s="22" customFormat="1" x14ac:dyDescent="0.25">
      <c r="B54" s="22" t="s">
        <v>24</v>
      </c>
      <c r="C54" s="39">
        <f>+C47/$C$52</f>
        <v>177.09024500000001</v>
      </c>
      <c r="D54" s="39">
        <f>+D47/$C$52</f>
        <v>261.44024100000001</v>
      </c>
      <c r="E54" s="39">
        <f>+E47/$C$52</f>
        <v>125.777304</v>
      </c>
      <c r="F54" s="39">
        <f>+F47/$C$52</f>
        <v>76.868448079999993</v>
      </c>
      <c r="G54" s="39">
        <f>+G47/$C$52</f>
        <v>43.031614280000014</v>
      </c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C57" s="39"/>
      <c r="D57" s="39"/>
      <c r="E57" s="39"/>
      <c r="F57" s="39"/>
      <c r="G57" s="39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  <row r="62" spans="2:11" s="22" customFormat="1" x14ac:dyDescent="0.25">
      <c r="K62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26</v>
      </c>
      <c r="C13" s="41">
        <v>338734303</v>
      </c>
      <c r="D13" s="41">
        <v>434890705</v>
      </c>
      <c r="E13" s="62">
        <v>424687705</v>
      </c>
      <c r="F13" s="62">
        <v>295484936.80000007</v>
      </c>
      <c r="G13" s="41">
        <v>270864893.97000015</v>
      </c>
      <c r="H13" s="8"/>
      <c r="I13" s="12">
        <f>IF(ISERROR(+#REF!/E13)=TRUE,0,++#REF!/E13)</f>
        <v>0</v>
      </c>
      <c r="J13" s="12">
        <f>IF(ISERROR(+G13/E13)=TRUE,0,++G13/E13)</f>
        <v>0.63779782362665793</v>
      </c>
      <c r="K13" s="12">
        <f>IF(ISERROR(+H13/E13)=TRUE,0,++H13/E13)</f>
        <v>0</v>
      </c>
      <c r="L13" s="14">
        <f>+D13-G13</f>
        <v>164025811.02999985</v>
      </c>
    </row>
    <row r="14" spans="1:13" ht="20.100000000000001" customHeight="1" x14ac:dyDescent="0.25">
      <c r="B14" s="25" t="s">
        <v>61</v>
      </c>
      <c r="C14" s="42">
        <v>0</v>
      </c>
      <c r="D14" s="42">
        <v>137974</v>
      </c>
      <c r="E14" s="63">
        <v>137974</v>
      </c>
      <c r="F14" s="63">
        <v>137974</v>
      </c>
      <c r="G14" s="42">
        <v>120980.9</v>
      </c>
      <c r="H14" s="26"/>
      <c r="I14" s="27"/>
      <c r="J14" s="27">
        <f t="shared" ref="J14:J45" si="0">IF(ISERROR(+G14/E14)=TRUE,0,++G14/E14)</f>
        <v>0.87683838984156426</v>
      </c>
      <c r="K14" s="27">
        <f t="shared" ref="K14:K45" si="1">IF(ISERROR(+H14/E14)=TRUE,0,++H14/E14)</f>
        <v>0</v>
      </c>
      <c r="L14" s="28">
        <f t="shared" ref="L14:L45" si="2">+D14-G14</f>
        <v>16993.100000000006</v>
      </c>
    </row>
    <row r="15" spans="1:13" ht="20.100000000000001" customHeight="1" x14ac:dyDescent="0.25">
      <c r="B15" s="25" t="s">
        <v>62</v>
      </c>
      <c r="C15" s="42">
        <v>0</v>
      </c>
      <c r="D15" s="42">
        <v>943886</v>
      </c>
      <c r="E15" s="63">
        <v>943886</v>
      </c>
      <c r="F15" s="63">
        <v>943886</v>
      </c>
      <c r="G15" s="42">
        <v>938789.72</v>
      </c>
      <c r="H15" s="26"/>
      <c r="I15" s="27"/>
      <c r="J15" s="27">
        <f t="shared" si="0"/>
        <v>0.99460074627656303</v>
      </c>
      <c r="K15" s="27">
        <f t="shared" si="1"/>
        <v>0</v>
      </c>
      <c r="L15" s="28">
        <f t="shared" si="2"/>
        <v>5096.2800000000279</v>
      </c>
    </row>
    <row r="16" spans="1:13" ht="20.100000000000001" customHeight="1" x14ac:dyDescent="0.25">
      <c r="B16" s="25" t="s">
        <v>28</v>
      </c>
      <c r="C16" s="42">
        <v>0</v>
      </c>
      <c r="D16" s="42">
        <v>522318</v>
      </c>
      <c r="E16" s="63">
        <v>522318</v>
      </c>
      <c r="F16" s="63">
        <v>522318</v>
      </c>
      <c r="G16" s="42">
        <v>521838.95</v>
      </c>
      <c r="H16" s="26"/>
      <c r="I16" s="27"/>
      <c r="J16" s="27">
        <f t="shared" ref="J16" si="3">IF(ISERROR(+G16/E16)=TRUE,0,++G16/E16)</f>
        <v>0.99908283842410184</v>
      </c>
      <c r="K16" s="27">
        <f t="shared" ref="K16" si="4">IF(ISERROR(+H16/E16)=TRUE,0,++H16/E16)</f>
        <v>0</v>
      </c>
      <c r="L16" s="28">
        <f t="shared" ref="L16" si="5">+D16-G16</f>
        <v>479.04999999998836</v>
      </c>
    </row>
    <row r="17" spans="2:12" ht="20.100000000000001" customHeight="1" x14ac:dyDescent="0.25">
      <c r="B17" s="25" t="s">
        <v>29</v>
      </c>
      <c r="C17" s="42">
        <v>0</v>
      </c>
      <c r="D17" s="42">
        <v>1848504</v>
      </c>
      <c r="E17" s="63">
        <v>1848504</v>
      </c>
      <c r="F17" s="63">
        <v>1848504</v>
      </c>
      <c r="G17" s="42">
        <v>1727851.54</v>
      </c>
      <c r="H17" s="26"/>
      <c r="I17" s="27"/>
      <c r="J17" s="27">
        <f t="shared" si="0"/>
        <v>0.93472967329256529</v>
      </c>
      <c r="K17" s="27">
        <f t="shared" si="1"/>
        <v>0</v>
      </c>
      <c r="L17" s="28">
        <f t="shared" si="2"/>
        <v>120652.45999999996</v>
      </c>
    </row>
    <row r="18" spans="2:12" ht="20.100000000000001" customHeight="1" x14ac:dyDescent="0.25">
      <c r="B18" s="25" t="s">
        <v>30</v>
      </c>
      <c r="C18" s="42">
        <v>0</v>
      </c>
      <c r="D18" s="42">
        <v>4394250</v>
      </c>
      <c r="E18" s="63">
        <v>4394250</v>
      </c>
      <c r="F18" s="63">
        <v>4391750.0199999996</v>
      </c>
      <c r="G18" s="42">
        <v>4002859.5500000003</v>
      </c>
      <c r="H18" s="26"/>
      <c r="I18" s="27"/>
      <c r="J18" s="27">
        <f t="shared" si="0"/>
        <v>0.91093122830972295</v>
      </c>
      <c r="K18" s="27">
        <f t="shared" si="1"/>
        <v>0</v>
      </c>
      <c r="L18" s="28">
        <f t="shared" si="2"/>
        <v>391390.44999999972</v>
      </c>
    </row>
    <row r="19" spans="2:12" ht="20.100000000000001" customHeight="1" x14ac:dyDescent="0.25">
      <c r="B19" s="25" t="s">
        <v>31</v>
      </c>
      <c r="C19" s="42">
        <v>0</v>
      </c>
      <c r="D19" s="42">
        <v>16939627</v>
      </c>
      <c r="E19" s="63">
        <v>16939627</v>
      </c>
      <c r="F19" s="63">
        <v>16932590.73</v>
      </c>
      <c r="G19" s="42">
        <v>16932590.729999997</v>
      </c>
      <c r="H19" s="26"/>
      <c r="I19" s="27"/>
      <c r="J19" s="27">
        <f t="shared" ref="J19" si="6">IF(ISERROR(+G19/E19)=TRUE,0,++G19/E19)</f>
        <v>0.99958462662725667</v>
      </c>
      <c r="K19" s="27">
        <f t="shared" ref="K19" si="7">IF(ISERROR(+H19/E19)=TRUE,0,++H19/E19)</f>
        <v>0</v>
      </c>
      <c r="L19" s="28">
        <f t="shared" ref="L19" si="8">+D19-G19</f>
        <v>7036.2700000032783</v>
      </c>
    </row>
    <row r="20" spans="2:12" ht="20.100000000000001" customHeight="1" x14ac:dyDescent="0.25">
      <c r="B20" s="25" t="s">
        <v>32</v>
      </c>
      <c r="C20" s="42">
        <v>0</v>
      </c>
      <c r="D20" s="42">
        <v>748012</v>
      </c>
      <c r="E20" s="63">
        <v>748012</v>
      </c>
      <c r="F20" s="63">
        <v>748012</v>
      </c>
      <c r="G20" s="42">
        <v>677851.26</v>
      </c>
      <c r="H20" s="26"/>
      <c r="I20" s="27"/>
      <c r="J20" s="27">
        <f t="shared" si="0"/>
        <v>0.90620372400442772</v>
      </c>
      <c r="K20" s="27">
        <f t="shared" si="1"/>
        <v>0</v>
      </c>
      <c r="L20" s="28">
        <f t="shared" si="2"/>
        <v>70160.739999999991</v>
      </c>
    </row>
    <row r="21" spans="2:12" ht="20.100000000000001" customHeight="1" x14ac:dyDescent="0.25">
      <c r="B21" s="25" t="s">
        <v>33</v>
      </c>
      <c r="C21" s="42">
        <v>0</v>
      </c>
      <c r="D21" s="42">
        <v>3971966</v>
      </c>
      <c r="E21" s="63">
        <v>3971966</v>
      </c>
      <c r="F21" s="63">
        <v>3709108.08</v>
      </c>
      <c r="G21" s="42">
        <v>3519481</v>
      </c>
      <c r="H21" s="26"/>
      <c r="I21" s="27"/>
      <c r="J21" s="27">
        <f t="shared" si="0"/>
        <v>0.88608034409156577</v>
      </c>
      <c r="K21" s="27">
        <f t="shared" si="1"/>
        <v>0</v>
      </c>
      <c r="L21" s="28">
        <f t="shared" si="2"/>
        <v>452485</v>
      </c>
    </row>
    <row r="22" spans="2:12" ht="20.100000000000001" customHeight="1" x14ac:dyDescent="0.25">
      <c r="B22" s="25" t="s">
        <v>34</v>
      </c>
      <c r="C22" s="42">
        <v>0</v>
      </c>
      <c r="D22" s="42">
        <v>6251946</v>
      </c>
      <c r="E22" s="63">
        <v>6251946</v>
      </c>
      <c r="F22" s="63">
        <v>6241666.6799999997</v>
      </c>
      <c r="G22" s="42">
        <v>5948490.79</v>
      </c>
      <c r="H22" s="26"/>
      <c r="I22" s="27"/>
      <c r="J22" s="27">
        <f t="shared" si="0"/>
        <v>0.95146227910477799</v>
      </c>
      <c r="K22" s="27">
        <f t="shared" si="1"/>
        <v>0</v>
      </c>
      <c r="L22" s="28">
        <f t="shared" si="2"/>
        <v>303455.20999999996</v>
      </c>
    </row>
    <row r="23" spans="2:12" ht="20.100000000000001" customHeight="1" x14ac:dyDescent="0.25">
      <c r="B23" s="25" t="s">
        <v>35</v>
      </c>
      <c r="C23" s="42">
        <v>0</v>
      </c>
      <c r="D23" s="42">
        <v>4119764</v>
      </c>
      <c r="E23" s="63">
        <v>4119764</v>
      </c>
      <c r="F23" s="63">
        <v>4119764</v>
      </c>
      <c r="G23" s="42">
        <v>4115409.1100000003</v>
      </c>
      <c r="H23" s="26"/>
      <c r="I23" s="27"/>
      <c r="J23" s="27">
        <f t="shared" si="0"/>
        <v>0.99894292731331225</v>
      </c>
      <c r="K23" s="27">
        <f t="shared" si="1"/>
        <v>0</v>
      </c>
      <c r="L23" s="28">
        <f t="shared" si="2"/>
        <v>4354.8899999996647</v>
      </c>
    </row>
    <row r="24" spans="2:12" ht="20.100000000000001" customHeight="1" x14ac:dyDescent="0.25">
      <c r="B24" s="25" t="s">
        <v>36</v>
      </c>
      <c r="C24" s="42">
        <v>0</v>
      </c>
      <c r="D24" s="42">
        <v>10352574</v>
      </c>
      <c r="E24" s="63">
        <v>10352574</v>
      </c>
      <c r="F24" s="63">
        <v>10316574</v>
      </c>
      <c r="G24" s="42">
        <v>9941478.5499999989</v>
      </c>
      <c r="H24" s="26"/>
      <c r="I24" s="27"/>
      <c r="J24" s="27">
        <f t="shared" si="0"/>
        <v>0.96029050842814534</v>
      </c>
      <c r="K24" s="27">
        <f t="shared" si="1"/>
        <v>0</v>
      </c>
      <c r="L24" s="28">
        <f t="shared" si="2"/>
        <v>411095.45000000112</v>
      </c>
    </row>
    <row r="25" spans="2:12" ht="20.100000000000001" customHeight="1" x14ac:dyDescent="0.25">
      <c r="B25" s="25" t="s">
        <v>37</v>
      </c>
      <c r="C25" s="42">
        <v>0</v>
      </c>
      <c r="D25" s="42">
        <v>8125502</v>
      </c>
      <c r="E25" s="63">
        <v>8125502</v>
      </c>
      <c r="F25" s="63">
        <v>8122602</v>
      </c>
      <c r="G25" s="42">
        <v>7710081.4699999997</v>
      </c>
      <c r="H25" s="26"/>
      <c r="I25" s="27"/>
      <c r="J25" s="27">
        <f t="shared" si="0"/>
        <v>0.94887447815531889</v>
      </c>
      <c r="K25" s="27">
        <f t="shared" si="1"/>
        <v>0</v>
      </c>
      <c r="L25" s="28">
        <f t="shared" si="2"/>
        <v>415420.53000000026</v>
      </c>
    </row>
    <row r="26" spans="2:12" ht="20.100000000000001" customHeight="1" x14ac:dyDescent="0.25">
      <c r="B26" s="25" t="s">
        <v>38</v>
      </c>
      <c r="C26" s="42">
        <v>0</v>
      </c>
      <c r="D26" s="42">
        <v>4828306</v>
      </c>
      <c r="E26" s="63">
        <v>4828306</v>
      </c>
      <c r="F26" s="63">
        <v>4828306</v>
      </c>
      <c r="G26" s="42">
        <v>4672021.41</v>
      </c>
      <c r="H26" s="26"/>
      <c r="I26" s="27"/>
      <c r="J26" s="27">
        <f t="shared" si="0"/>
        <v>0.96763158962998619</v>
      </c>
      <c r="K26" s="27">
        <f t="shared" si="1"/>
        <v>0</v>
      </c>
      <c r="L26" s="28">
        <f t="shared" si="2"/>
        <v>156284.58999999985</v>
      </c>
    </row>
    <row r="27" spans="2:12" ht="20.100000000000001" customHeight="1" x14ac:dyDescent="0.25">
      <c r="B27" s="25" t="s">
        <v>39</v>
      </c>
      <c r="C27" s="42">
        <v>0</v>
      </c>
      <c r="D27" s="42">
        <v>3360956</v>
      </c>
      <c r="E27" s="63">
        <v>3360956</v>
      </c>
      <c r="F27" s="63">
        <v>3360956</v>
      </c>
      <c r="G27" s="42">
        <v>2643939.0999999996</v>
      </c>
      <c r="H27" s="26"/>
      <c r="I27" s="27"/>
      <c r="J27" s="27">
        <f t="shared" si="0"/>
        <v>0.78666281260450888</v>
      </c>
      <c r="K27" s="27">
        <f t="shared" si="1"/>
        <v>0</v>
      </c>
      <c r="L27" s="28">
        <f t="shared" si="2"/>
        <v>717016.90000000037</v>
      </c>
    </row>
    <row r="28" spans="2:12" ht="20.100000000000001" customHeight="1" x14ac:dyDescent="0.25">
      <c r="B28" s="25" t="s">
        <v>40</v>
      </c>
      <c r="C28" s="42">
        <v>0</v>
      </c>
      <c r="D28" s="42">
        <v>652006</v>
      </c>
      <c r="E28" s="63">
        <v>652006</v>
      </c>
      <c r="F28" s="63">
        <v>652006</v>
      </c>
      <c r="G28" s="42">
        <v>476299.98</v>
      </c>
      <c r="H28" s="26"/>
      <c r="I28" s="27"/>
      <c r="J28" s="27">
        <f t="shared" si="0"/>
        <v>0.73051471918970068</v>
      </c>
      <c r="K28" s="27">
        <f t="shared" si="1"/>
        <v>0</v>
      </c>
      <c r="L28" s="28">
        <f t="shared" si="2"/>
        <v>175706.02000000002</v>
      </c>
    </row>
    <row r="29" spans="2:12" ht="20.100000000000001" customHeight="1" x14ac:dyDescent="0.25">
      <c r="B29" s="25" t="s">
        <v>41</v>
      </c>
      <c r="C29" s="42">
        <v>0</v>
      </c>
      <c r="D29" s="42">
        <v>116732</v>
      </c>
      <c r="E29" s="63">
        <v>116732</v>
      </c>
      <c r="F29" s="63">
        <v>98752</v>
      </c>
      <c r="G29" s="42">
        <v>98752</v>
      </c>
      <c r="H29" s="26"/>
      <c r="I29" s="27"/>
      <c r="J29" s="27">
        <f t="shared" si="0"/>
        <v>0.84597196998252411</v>
      </c>
      <c r="K29" s="27">
        <f t="shared" si="1"/>
        <v>0</v>
      </c>
      <c r="L29" s="28">
        <f t="shared" si="2"/>
        <v>17980</v>
      </c>
    </row>
    <row r="30" spans="2:12" ht="20.100000000000001" customHeight="1" x14ac:dyDescent="0.25">
      <c r="B30" s="25" t="s">
        <v>42</v>
      </c>
      <c r="C30" s="42">
        <v>0</v>
      </c>
      <c r="D30" s="42">
        <v>2234836</v>
      </c>
      <c r="E30" s="63">
        <v>2234836</v>
      </c>
      <c r="F30" s="63">
        <v>2221935.9299999997</v>
      </c>
      <c r="G30" s="42">
        <v>2132365.1399999997</v>
      </c>
      <c r="H30" s="26"/>
      <c r="I30" s="27"/>
      <c r="J30" s="27">
        <f t="shared" si="0"/>
        <v>0.95414837598821556</v>
      </c>
      <c r="K30" s="27">
        <f t="shared" si="1"/>
        <v>0</v>
      </c>
      <c r="L30" s="28">
        <f t="shared" si="2"/>
        <v>102470.86000000034</v>
      </c>
    </row>
    <row r="31" spans="2:12" ht="20.100000000000001" customHeight="1" x14ac:dyDescent="0.25">
      <c r="B31" s="25" t="s">
        <v>43</v>
      </c>
      <c r="C31" s="42">
        <v>0</v>
      </c>
      <c r="D31" s="42">
        <v>5463842</v>
      </c>
      <c r="E31" s="63">
        <v>5463842</v>
      </c>
      <c r="F31" s="63">
        <v>5463842</v>
      </c>
      <c r="G31" s="42">
        <v>3959222.63</v>
      </c>
      <c r="H31" s="26"/>
      <c r="I31" s="27"/>
      <c r="J31" s="27">
        <f t="shared" si="0"/>
        <v>0.72462245980026507</v>
      </c>
      <c r="K31" s="27">
        <f t="shared" si="1"/>
        <v>0</v>
      </c>
      <c r="L31" s="28">
        <f t="shared" si="2"/>
        <v>1504619.37</v>
      </c>
    </row>
    <row r="32" spans="2:12" ht="20.100000000000001" customHeight="1" x14ac:dyDescent="0.25">
      <c r="B32" s="25" t="s">
        <v>44</v>
      </c>
      <c r="C32" s="42">
        <v>0</v>
      </c>
      <c r="D32" s="42">
        <v>1705988</v>
      </c>
      <c r="E32" s="63">
        <v>1705988</v>
      </c>
      <c r="F32" s="63">
        <v>1705988</v>
      </c>
      <c r="G32" s="42">
        <v>1698838.73</v>
      </c>
      <c r="H32" s="26"/>
      <c r="I32" s="27"/>
      <c r="J32" s="27">
        <f t="shared" si="0"/>
        <v>0.9958093081545708</v>
      </c>
      <c r="K32" s="27">
        <f t="shared" si="1"/>
        <v>0</v>
      </c>
      <c r="L32" s="28">
        <f t="shared" si="2"/>
        <v>7149.2700000000186</v>
      </c>
    </row>
    <row r="33" spans="2:12" ht="20.100000000000001" customHeight="1" x14ac:dyDescent="0.25">
      <c r="B33" s="25" t="s">
        <v>45</v>
      </c>
      <c r="C33" s="42">
        <v>0</v>
      </c>
      <c r="D33" s="42">
        <v>3834302</v>
      </c>
      <c r="E33" s="63">
        <v>3834302</v>
      </c>
      <c r="F33" s="63">
        <v>3333385.38</v>
      </c>
      <c r="G33" s="42">
        <v>3333385.38</v>
      </c>
      <c r="H33" s="26"/>
      <c r="I33" s="27"/>
      <c r="J33" s="27">
        <f t="shared" si="0"/>
        <v>0.86935911151495104</v>
      </c>
      <c r="K33" s="27">
        <f t="shared" si="1"/>
        <v>0</v>
      </c>
      <c r="L33" s="28">
        <f t="shared" si="2"/>
        <v>500916.62000000011</v>
      </c>
    </row>
    <row r="34" spans="2:12" ht="20.100000000000001" customHeight="1" x14ac:dyDescent="0.25">
      <c r="B34" s="25" t="s">
        <v>46</v>
      </c>
      <c r="C34" s="42">
        <v>0</v>
      </c>
      <c r="D34" s="42">
        <v>1034156</v>
      </c>
      <c r="E34" s="63">
        <v>1034156</v>
      </c>
      <c r="F34" s="63">
        <v>1034155.7</v>
      </c>
      <c r="G34" s="42">
        <v>1034154.3599999999</v>
      </c>
      <c r="H34" s="26"/>
      <c r="I34" s="27"/>
      <c r="J34" s="27">
        <f t="shared" si="0"/>
        <v>0.99999841416575441</v>
      </c>
      <c r="K34" s="27">
        <f t="shared" si="1"/>
        <v>0</v>
      </c>
      <c r="L34" s="28">
        <f t="shared" si="2"/>
        <v>1.6400000001303852</v>
      </c>
    </row>
    <row r="35" spans="2:12" ht="20.100000000000001" customHeight="1" x14ac:dyDescent="0.25">
      <c r="B35" s="25" t="s">
        <v>47</v>
      </c>
      <c r="C35" s="42">
        <v>200000000</v>
      </c>
      <c r="D35" s="42">
        <v>1138558803</v>
      </c>
      <c r="E35" s="63">
        <v>1135558803</v>
      </c>
      <c r="F35" s="63">
        <v>1124780330.72</v>
      </c>
      <c r="G35" s="42">
        <v>1037773302.1400001</v>
      </c>
      <c r="H35" s="26"/>
      <c r="I35" s="27"/>
      <c r="J35" s="27">
        <f t="shared" si="0"/>
        <v>0.9138877699669421</v>
      </c>
      <c r="K35" s="27">
        <f t="shared" si="1"/>
        <v>0</v>
      </c>
      <c r="L35" s="28">
        <f t="shared" si="2"/>
        <v>100785500.8599999</v>
      </c>
    </row>
    <row r="36" spans="2:12" ht="20.100000000000001" customHeight="1" x14ac:dyDescent="0.25">
      <c r="B36" s="25" t="s">
        <v>48</v>
      </c>
      <c r="C36" s="42">
        <v>628474823</v>
      </c>
      <c r="D36" s="42">
        <v>111422413</v>
      </c>
      <c r="E36" s="63">
        <v>102205544</v>
      </c>
      <c r="F36" s="63">
        <v>84034836.959999993</v>
      </c>
      <c r="G36" s="42">
        <v>56774376.480000004</v>
      </c>
      <c r="H36" s="26"/>
      <c r="I36" s="27"/>
      <c r="J36" s="27">
        <f t="shared" si="0"/>
        <v>0.55549214120909141</v>
      </c>
      <c r="K36" s="27">
        <f t="shared" si="1"/>
        <v>0</v>
      </c>
      <c r="L36" s="28">
        <f t="shared" si="2"/>
        <v>54648036.519999996</v>
      </c>
    </row>
    <row r="37" spans="2:12" ht="20.100000000000001" customHeight="1" x14ac:dyDescent="0.25">
      <c r="B37" s="25" t="s">
        <v>49</v>
      </c>
      <c r="C37" s="42">
        <v>0</v>
      </c>
      <c r="D37" s="42">
        <v>6035092</v>
      </c>
      <c r="E37" s="63">
        <v>6035092</v>
      </c>
      <c r="F37" s="63">
        <v>6035019.4800000004</v>
      </c>
      <c r="G37" s="42">
        <v>5182645.370000001</v>
      </c>
      <c r="H37" s="26"/>
      <c r="I37" s="27"/>
      <c r="J37" s="27">
        <f t="shared" si="0"/>
        <v>0.85875167603078806</v>
      </c>
      <c r="K37" s="27">
        <f t="shared" si="1"/>
        <v>0</v>
      </c>
      <c r="L37" s="28">
        <f t="shared" si="2"/>
        <v>852446.62999999896</v>
      </c>
    </row>
    <row r="38" spans="2:12" ht="20.100000000000001" customHeight="1" x14ac:dyDescent="0.25">
      <c r="B38" s="25" t="s">
        <v>50</v>
      </c>
      <c r="C38" s="42">
        <v>0</v>
      </c>
      <c r="D38" s="42">
        <v>3015284</v>
      </c>
      <c r="E38" s="63">
        <v>3015284</v>
      </c>
      <c r="F38" s="63">
        <v>3015284</v>
      </c>
      <c r="G38" s="42">
        <v>3012929.16</v>
      </c>
      <c r="H38" s="26"/>
      <c r="I38" s="27"/>
      <c r="J38" s="13">
        <f t="shared" si="0"/>
        <v>0.99921903210443863</v>
      </c>
      <c r="K38" s="13">
        <f t="shared" si="1"/>
        <v>0</v>
      </c>
      <c r="L38" s="15">
        <f t="shared" si="2"/>
        <v>2354.839999999851</v>
      </c>
    </row>
    <row r="39" spans="2:12" ht="20.100000000000001" customHeight="1" x14ac:dyDescent="0.25">
      <c r="B39" s="25" t="s">
        <v>51</v>
      </c>
      <c r="C39" s="42">
        <v>0</v>
      </c>
      <c r="D39" s="42">
        <v>40904199</v>
      </c>
      <c r="E39" s="63">
        <v>40904199</v>
      </c>
      <c r="F39" s="63">
        <v>40904199</v>
      </c>
      <c r="G39" s="42">
        <v>40756877.410000004</v>
      </c>
      <c r="H39" s="26"/>
      <c r="I39" s="27"/>
      <c r="J39" s="13">
        <f t="shared" si="0"/>
        <v>0.99639837489544791</v>
      </c>
      <c r="K39" s="13">
        <f t="shared" si="1"/>
        <v>0</v>
      </c>
      <c r="L39" s="15">
        <f t="shared" si="2"/>
        <v>147321.58999999613</v>
      </c>
    </row>
    <row r="40" spans="2:12" ht="20.100000000000001" customHeight="1" x14ac:dyDescent="0.25">
      <c r="B40" s="25" t="s">
        <v>52</v>
      </c>
      <c r="C40" s="42">
        <v>0</v>
      </c>
      <c r="D40" s="42">
        <v>43066970</v>
      </c>
      <c r="E40" s="63">
        <v>43066970</v>
      </c>
      <c r="F40" s="63">
        <v>43066970</v>
      </c>
      <c r="G40" s="42">
        <v>34608659.519999996</v>
      </c>
      <c r="H40" s="26"/>
      <c r="I40" s="27"/>
      <c r="J40" s="13">
        <f t="shared" ref="J40:J41" si="9">IF(ISERROR(+G40/E40)=TRUE,0,++G40/E40)</f>
        <v>0.80360098516333967</v>
      </c>
      <c r="K40" s="13">
        <f t="shared" ref="K40:K41" si="10">IF(ISERROR(+H40/E40)=TRUE,0,++H40/E40)</f>
        <v>0</v>
      </c>
      <c r="L40" s="15">
        <f t="shared" ref="L40:L41" si="11">+D40-G40</f>
        <v>8458310.4800000042</v>
      </c>
    </row>
    <row r="41" spans="2:12" ht="20.100000000000001" customHeight="1" x14ac:dyDescent="0.25">
      <c r="B41" s="25" t="s">
        <v>53</v>
      </c>
      <c r="C41" s="42">
        <v>0</v>
      </c>
      <c r="D41" s="42">
        <v>18985628</v>
      </c>
      <c r="E41" s="63">
        <v>18985628</v>
      </c>
      <c r="F41" s="63">
        <v>18985628</v>
      </c>
      <c r="G41" s="42">
        <v>18431966.879999999</v>
      </c>
      <c r="H41" s="26"/>
      <c r="I41" s="27"/>
      <c r="J41" s="13">
        <f t="shared" si="9"/>
        <v>0.97083788221279799</v>
      </c>
      <c r="K41" s="13">
        <f t="shared" si="10"/>
        <v>0</v>
      </c>
      <c r="L41" s="15">
        <f t="shared" si="11"/>
        <v>553661.12000000104</v>
      </c>
    </row>
    <row r="42" spans="2:12" ht="20.100000000000001" customHeight="1" x14ac:dyDescent="0.25">
      <c r="B42" s="25" t="s">
        <v>54</v>
      </c>
      <c r="C42" s="42">
        <v>0</v>
      </c>
      <c r="D42" s="42">
        <v>13620205</v>
      </c>
      <c r="E42" s="63">
        <v>13620205</v>
      </c>
      <c r="F42" s="63">
        <v>13620205</v>
      </c>
      <c r="G42" s="42">
        <v>13584062.810000001</v>
      </c>
      <c r="H42" s="26"/>
      <c r="I42" s="27"/>
      <c r="J42" s="13">
        <f t="shared" si="0"/>
        <v>0.99734642833936793</v>
      </c>
      <c r="K42" s="13">
        <f t="shared" si="1"/>
        <v>0</v>
      </c>
      <c r="L42" s="15">
        <f t="shared" si="2"/>
        <v>36142.189999999478</v>
      </c>
    </row>
    <row r="43" spans="2:12" ht="20.100000000000001" customHeight="1" x14ac:dyDescent="0.25">
      <c r="B43" s="25" t="s">
        <v>55</v>
      </c>
      <c r="C43" s="42">
        <v>0</v>
      </c>
      <c r="D43" s="42">
        <v>7387725</v>
      </c>
      <c r="E43" s="63">
        <v>7387725</v>
      </c>
      <c r="F43" s="63">
        <v>7387725</v>
      </c>
      <c r="G43" s="42">
        <v>7054199.2700000005</v>
      </c>
      <c r="H43" s="26"/>
      <c r="I43" s="27"/>
      <c r="J43" s="13">
        <f t="shared" ref="J43" si="12">IF(ISERROR(+G43/E43)=TRUE,0,++G43/E43)</f>
        <v>0.95485406806560891</v>
      </c>
      <c r="K43" s="13">
        <f t="shared" ref="K43" si="13">IF(ISERROR(+H43/E43)=TRUE,0,++H43/E43)</f>
        <v>0</v>
      </c>
      <c r="L43" s="15">
        <f t="shared" ref="L43" si="14">+D43-G43</f>
        <v>333525.72999999952</v>
      </c>
    </row>
    <row r="44" spans="2:12" ht="20.100000000000001" customHeight="1" x14ac:dyDescent="0.25">
      <c r="B44" s="7" t="s">
        <v>56</v>
      </c>
      <c r="C44" s="42">
        <v>0</v>
      </c>
      <c r="D44" s="42">
        <v>19241068</v>
      </c>
      <c r="E44" s="63">
        <v>19241068</v>
      </c>
      <c r="F44" s="64">
        <v>19241068</v>
      </c>
      <c r="G44" s="43">
        <v>17728221.720000003</v>
      </c>
      <c r="H44" s="9"/>
      <c r="I44" s="13"/>
      <c r="J44" s="13">
        <f t="shared" si="0"/>
        <v>0.92137410043974699</v>
      </c>
      <c r="K44" s="13">
        <f t="shared" si="1"/>
        <v>0</v>
      </c>
      <c r="L44" s="15">
        <f t="shared" si="2"/>
        <v>1512846.2799999975</v>
      </c>
    </row>
    <row r="45" spans="2:12" ht="20.100000000000001" customHeight="1" x14ac:dyDescent="0.25">
      <c r="B45" s="7" t="s">
        <v>57</v>
      </c>
      <c r="C45" s="42">
        <v>0</v>
      </c>
      <c r="D45" s="42">
        <v>450936417</v>
      </c>
      <c r="E45" s="64">
        <v>95000000</v>
      </c>
      <c r="F45" s="64">
        <v>0</v>
      </c>
      <c r="G45" s="43">
        <v>0</v>
      </c>
      <c r="H45" s="9"/>
      <c r="I45" s="13">
        <f>IF(ISERROR(+#REF!/E45)=TRUE,0,++#REF!/E45)</f>
        <v>0</v>
      </c>
      <c r="J45" s="13">
        <f t="shared" si="0"/>
        <v>0</v>
      </c>
      <c r="K45" s="13">
        <f t="shared" si="1"/>
        <v>0</v>
      </c>
      <c r="L45" s="15">
        <f t="shared" si="2"/>
        <v>450936417</v>
      </c>
    </row>
    <row r="46" spans="2:12" ht="23.25" customHeight="1" x14ac:dyDescent="0.25">
      <c r="B46" s="52" t="s">
        <v>4</v>
      </c>
      <c r="C46" s="65">
        <f t="shared" ref="C46:H46" si="15">SUM(C13:C45)</f>
        <v>1167209126</v>
      </c>
      <c r="D46" s="65">
        <f t="shared" si="15"/>
        <v>2369651956</v>
      </c>
      <c r="E46" s="65">
        <f t="shared" si="15"/>
        <v>1991295670</v>
      </c>
      <c r="F46" s="65">
        <f t="shared" si="15"/>
        <v>1737290279.48</v>
      </c>
      <c r="G46" s="65">
        <f t="shared" si="15"/>
        <v>1581978817.0300004</v>
      </c>
      <c r="H46" s="53">
        <f t="shared" si="15"/>
        <v>0</v>
      </c>
      <c r="I46" s="54">
        <f>IF(ISERROR(+#REF!/E46)=TRUE,0,++#REF!/E46)</f>
        <v>0</v>
      </c>
      <c r="J46" s="54">
        <f>IF(ISERROR(+G46/E46)=TRUE,0,++G46/E46)</f>
        <v>0.79444697282448284</v>
      </c>
      <c r="K46" s="54">
        <f>IF(ISERROR(+H46/E46)=TRUE,0,++H46/E46)</f>
        <v>0</v>
      </c>
      <c r="L46" s="55">
        <f>SUM(L13:L45)</f>
        <v>787673138.96999979</v>
      </c>
    </row>
    <row r="47" spans="2:12" x14ac:dyDescent="0.2">
      <c r="B47" s="11" t="s">
        <v>60</v>
      </c>
    </row>
    <row r="48" spans="2:12" s="20" customFormat="1" x14ac:dyDescent="0.25">
      <c r="K48" s="24"/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B51" s="22">
        <v>1000000</v>
      </c>
      <c r="K51" s="23"/>
    </row>
    <row r="52" spans="2:11" s="22" customFormat="1" ht="45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25</v>
      </c>
      <c r="G52" s="31" t="str">
        <f>MID(G11,1,25)</f>
        <v>DEVENGADO
A MAYO
(4)</v>
      </c>
      <c r="K52" s="23"/>
    </row>
    <row r="53" spans="2:11" s="22" customFormat="1" x14ac:dyDescent="0.25">
      <c r="B53" s="22" t="s">
        <v>24</v>
      </c>
      <c r="C53" s="39">
        <f>+C46/$B$51</f>
        <v>1167.209126</v>
      </c>
      <c r="D53" s="39">
        <f t="shared" ref="D53:G53" si="16">+D46/$B$51</f>
        <v>2369.6519560000002</v>
      </c>
      <c r="E53" s="39">
        <f t="shared" si="16"/>
        <v>1991.29567</v>
      </c>
      <c r="F53" s="39">
        <f t="shared" si="16"/>
        <v>1737.29027948</v>
      </c>
      <c r="G53" s="39">
        <f t="shared" si="16"/>
        <v>1581.9788170300005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30" zoomScaleNormal="130" workbookViewId="0"/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26</v>
      </c>
      <c r="C13" s="44">
        <v>0</v>
      </c>
      <c r="D13" s="44">
        <v>1201944</v>
      </c>
      <c r="E13" s="60">
        <v>802100</v>
      </c>
      <c r="F13" s="60">
        <v>561908.93999999994</v>
      </c>
      <c r="G13" s="41">
        <v>306159.71999999997</v>
      </c>
      <c r="H13" s="8"/>
      <c r="I13" s="12">
        <f>IF(ISERROR(+#REF!/E13)=TRUE,0,++#REF!/E13)</f>
        <v>0</v>
      </c>
      <c r="J13" s="12">
        <f>IF(ISERROR(+G13/E13)=TRUE,0,++G13/E13)</f>
        <v>0.38169769355441963</v>
      </c>
      <c r="K13" s="12">
        <f>IF(ISERROR(+H13/E13)=TRUE,0,++H13/E13)</f>
        <v>0</v>
      </c>
      <c r="L13" s="14">
        <f>+D13-G13</f>
        <v>895784.28</v>
      </c>
    </row>
    <row r="14" spans="1:13" ht="20.100000000000001" customHeight="1" x14ac:dyDescent="0.25">
      <c r="B14" s="29" t="s">
        <v>61</v>
      </c>
      <c r="C14" s="45">
        <v>0</v>
      </c>
      <c r="D14" s="45">
        <v>2892978</v>
      </c>
      <c r="E14" s="61">
        <v>2650912</v>
      </c>
      <c r="F14" s="61">
        <v>2519536.7999999998</v>
      </c>
      <c r="G14" s="42">
        <v>1273691.67</v>
      </c>
      <c r="H14" s="26"/>
      <c r="I14" s="27"/>
      <c r="J14" s="27">
        <f t="shared" ref="J14:J41" si="0">IF(ISERROR(+G14/E14)=TRUE,0,++G14/E14)</f>
        <v>0.48047301079779331</v>
      </c>
      <c r="K14" s="27">
        <f t="shared" ref="K14:K41" si="1">IF(ISERROR(+H14/E14)=TRUE,0,++H14/E14)</f>
        <v>0</v>
      </c>
      <c r="L14" s="28">
        <f t="shared" ref="L14:L41" si="2">+D14-G14</f>
        <v>1619286.33</v>
      </c>
    </row>
    <row r="15" spans="1:13" ht="20.100000000000001" customHeight="1" x14ac:dyDescent="0.25">
      <c r="B15" s="29" t="s">
        <v>62</v>
      </c>
      <c r="C15" s="45">
        <v>0</v>
      </c>
      <c r="D15" s="45">
        <v>7118561</v>
      </c>
      <c r="E15" s="61">
        <v>4390850</v>
      </c>
      <c r="F15" s="61">
        <v>3366082.3500000006</v>
      </c>
      <c r="G15" s="42">
        <v>2686309.75</v>
      </c>
      <c r="H15" s="26"/>
      <c r="I15" s="27"/>
      <c r="J15" s="27">
        <f t="shared" si="0"/>
        <v>0.61179720327499232</v>
      </c>
      <c r="K15" s="27">
        <f t="shared" si="1"/>
        <v>0</v>
      </c>
      <c r="L15" s="28">
        <f t="shared" si="2"/>
        <v>4432251.25</v>
      </c>
    </row>
    <row r="16" spans="1:13" ht="20.100000000000001" customHeight="1" x14ac:dyDescent="0.25">
      <c r="B16" s="29" t="s">
        <v>27</v>
      </c>
      <c r="C16" s="45">
        <v>0</v>
      </c>
      <c r="D16" s="45">
        <v>6943688</v>
      </c>
      <c r="E16" s="61">
        <v>6927670</v>
      </c>
      <c r="F16" s="61">
        <v>3576162.6799999997</v>
      </c>
      <c r="G16" s="42">
        <v>2013902.4099999997</v>
      </c>
      <c r="H16" s="26"/>
      <c r="I16" s="27"/>
      <c r="J16" s="27">
        <f t="shared" si="0"/>
        <v>0.29070414872532896</v>
      </c>
      <c r="K16" s="27">
        <f t="shared" si="1"/>
        <v>0</v>
      </c>
      <c r="L16" s="28">
        <f t="shared" si="2"/>
        <v>4929785.59</v>
      </c>
    </row>
    <row r="17" spans="2:12" ht="20.100000000000001" customHeight="1" x14ac:dyDescent="0.25">
      <c r="B17" s="29" t="s">
        <v>28</v>
      </c>
      <c r="C17" s="45">
        <v>0</v>
      </c>
      <c r="D17" s="45">
        <v>1486001</v>
      </c>
      <c r="E17" s="61">
        <v>1486001</v>
      </c>
      <c r="F17" s="61">
        <v>834701.22999999986</v>
      </c>
      <c r="G17" s="42">
        <v>621641.21</v>
      </c>
      <c r="H17" s="26"/>
      <c r="I17" s="27"/>
      <c r="J17" s="27">
        <f t="shared" si="0"/>
        <v>0.4183316229262295</v>
      </c>
      <c r="K17" s="27">
        <f t="shared" si="1"/>
        <v>0</v>
      </c>
      <c r="L17" s="28">
        <f t="shared" si="2"/>
        <v>864359.79</v>
      </c>
    </row>
    <row r="18" spans="2:12" ht="20.100000000000001" customHeight="1" x14ac:dyDescent="0.25">
      <c r="B18" s="29" t="s">
        <v>29</v>
      </c>
      <c r="C18" s="45">
        <v>0</v>
      </c>
      <c r="D18" s="45">
        <v>27726664</v>
      </c>
      <c r="E18" s="61">
        <v>24104099</v>
      </c>
      <c r="F18" s="61">
        <v>14788876.090000002</v>
      </c>
      <c r="G18" s="42">
        <v>9174846.8699999992</v>
      </c>
      <c r="H18" s="26"/>
      <c r="I18" s="27"/>
      <c r="J18" s="27">
        <f t="shared" si="0"/>
        <v>0.38063430082991273</v>
      </c>
      <c r="K18" s="27">
        <f t="shared" si="1"/>
        <v>0</v>
      </c>
      <c r="L18" s="28">
        <f t="shared" si="2"/>
        <v>18551817.130000003</v>
      </c>
    </row>
    <row r="19" spans="2:12" ht="20.100000000000001" customHeight="1" x14ac:dyDescent="0.25">
      <c r="B19" s="29" t="s">
        <v>30</v>
      </c>
      <c r="C19" s="45">
        <v>0</v>
      </c>
      <c r="D19" s="45">
        <v>15283386</v>
      </c>
      <c r="E19" s="61">
        <v>15283386</v>
      </c>
      <c r="F19" s="61">
        <v>9944917.7899999991</v>
      </c>
      <c r="G19" s="42">
        <v>8206173.3799999999</v>
      </c>
      <c r="H19" s="26"/>
      <c r="I19" s="27"/>
      <c r="J19" s="27">
        <f t="shared" si="0"/>
        <v>0.536934248732578</v>
      </c>
      <c r="K19" s="27">
        <f t="shared" si="1"/>
        <v>0</v>
      </c>
      <c r="L19" s="28">
        <f t="shared" si="2"/>
        <v>7077212.6200000001</v>
      </c>
    </row>
    <row r="20" spans="2:12" ht="20.100000000000001" customHeight="1" x14ac:dyDescent="0.25">
      <c r="B20" s="29" t="s">
        <v>31</v>
      </c>
      <c r="C20" s="45">
        <v>0</v>
      </c>
      <c r="D20" s="45">
        <v>23324865</v>
      </c>
      <c r="E20" s="61">
        <v>21230764</v>
      </c>
      <c r="F20" s="61">
        <v>17477151.140000001</v>
      </c>
      <c r="G20" s="42">
        <v>8364915.8399999999</v>
      </c>
      <c r="H20" s="26"/>
      <c r="I20" s="27"/>
      <c r="J20" s="27">
        <f t="shared" si="0"/>
        <v>0.3939997562028385</v>
      </c>
      <c r="K20" s="27">
        <f t="shared" si="1"/>
        <v>0</v>
      </c>
      <c r="L20" s="28">
        <f t="shared" si="2"/>
        <v>14959949.16</v>
      </c>
    </row>
    <row r="21" spans="2:12" ht="20.100000000000001" customHeight="1" x14ac:dyDescent="0.25">
      <c r="B21" s="29" t="s">
        <v>32</v>
      </c>
      <c r="C21" s="45">
        <v>0</v>
      </c>
      <c r="D21" s="45">
        <v>3188355</v>
      </c>
      <c r="E21" s="61">
        <v>3050919</v>
      </c>
      <c r="F21" s="61">
        <v>2309702.44</v>
      </c>
      <c r="G21" s="42">
        <v>1663774.1799999997</v>
      </c>
      <c r="H21" s="26"/>
      <c r="I21" s="27"/>
      <c r="J21" s="27">
        <f t="shared" si="0"/>
        <v>0.54533541532895491</v>
      </c>
      <c r="K21" s="27">
        <f t="shared" si="1"/>
        <v>0</v>
      </c>
      <c r="L21" s="28">
        <f t="shared" si="2"/>
        <v>1524580.8200000003</v>
      </c>
    </row>
    <row r="22" spans="2:12" ht="20.100000000000001" customHeight="1" x14ac:dyDescent="0.25">
      <c r="B22" s="29" t="s">
        <v>33</v>
      </c>
      <c r="C22" s="45">
        <v>0</v>
      </c>
      <c r="D22" s="45">
        <v>4837604</v>
      </c>
      <c r="E22" s="61">
        <v>4041185</v>
      </c>
      <c r="F22" s="61">
        <v>2569995.44</v>
      </c>
      <c r="G22" s="42">
        <v>1866390.39</v>
      </c>
      <c r="H22" s="26"/>
      <c r="I22" s="27"/>
      <c r="J22" s="27">
        <f t="shared" si="0"/>
        <v>0.4618423531711614</v>
      </c>
      <c r="K22" s="27">
        <f t="shared" si="1"/>
        <v>0</v>
      </c>
      <c r="L22" s="28">
        <f t="shared" si="2"/>
        <v>2971213.6100000003</v>
      </c>
    </row>
    <row r="23" spans="2:12" ht="20.100000000000001" customHeight="1" x14ac:dyDescent="0.25">
      <c r="B23" s="29" t="s">
        <v>34</v>
      </c>
      <c r="C23" s="45">
        <v>0</v>
      </c>
      <c r="D23" s="45">
        <v>27467401</v>
      </c>
      <c r="E23" s="61">
        <v>27189266</v>
      </c>
      <c r="F23" s="61">
        <v>13829887.619999999</v>
      </c>
      <c r="G23" s="42">
        <v>10539840.290000001</v>
      </c>
      <c r="H23" s="26"/>
      <c r="I23" s="27"/>
      <c r="J23" s="27">
        <f t="shared" si="0"/>
        <v>0.38764710639853245</v>
      </c>
      <c r="K23" s="27">
        <f t="shared" si="1"/>
        <v>0</v>
      </c>
      <c r="L23" s="28">
        <f t="shared" si="2"/>
        <v>16927560.710000001</v>
      </c>
    </row>
    <row r="24" spans="2:12" ht="20.100000000000001" customHeight="1" x14ac:dyDescent="0.25">
      <c r="B24" s="29" t="s">
        <v>35</v>
      </c>
      <c r="C24" s="45">
        <v>0</v>
      </c>
      <c r="D24" s="45">
        <v>24082373</v>
      </c>
      <c r="E24" s="61">
        <v>21865489</v>
      </c>
      <c r="F24" s="61">
        <v>13849861.719999999</v>
      </c>
      <c r="G24" s="42">
        <v>8882739.7399999984</v>
      </c>
      <c r="H24" s="26"/>
      <c r="I24" s="27"/>
      <c r="J24" s="27">
        <f t="shared" si="0"/>
        <v>0.40624473296709707</v>
      </c>
      <c r="K24" s="27">
        <f t="shared" si="1"/>
        <v>0</v>
      </c>
      <c r="L24" s="28">
        <f t="shared" si="2"/>
        <v>15199633.260000002</v>
      </c>
    </row>
    <row r="25" spans="2:12" ht="20.100000000000001" customHeight="1" x14ac:dyDescent="0.25">
      <c r="B25" s="29" t="s">
        <v>36</v>
      </c>
      <c r="C25" s="45">
        <v>0</v>
      </c>
      <c r="D25" s="45">
        <v>25725152</v>
      </c>
      <c r="E25" s="61">
        <v>16407667</v>
      </c>
      <c r="F25" s="61">
        <v>8758191.7999999989</v>
      </c>
      <c r="G25" s="42">
        <v>4935874.76</v>
      </c>
      <c r="H25" s="26"/>
      <c r="I25" s="27"/>
      <c r="J25" s="27">
        <f t="shared" si="0"/>
        <v>0.30082733639096892</v>
      </c>
      <c r="K25" s="27">
        <f t="shared" si="1"/>
        <v>0</v>
      </c>
      <c r="L25" s="28">
        <f t="shared" si="2"/>
        <v>20789277.240000002</v>
      </c>
    </row>
    <row r="26" spans="2:12" ht="20.100000000000001" customHeight="1" x14ac:dyDescent="0.25">
      <c r="B26" s="29" t="s">
        <v>37</v>
      </c>
      <c r="C26" s="45">
        <v>0</v>
      </c>
      <c r="D26" s="45">
        <v>20107765</v>
      </c>
      <c r="E26" s="61">
        <v>18700472</v>
      </c>
      <c r="F26" s="61">
        <v>13695405.899999999</v>
      </c>
      <c r="G26" s="42">
        <v>7865633.5899999999</v>
      </c>
      <c r="H26" s="26"/>
      <c r="I26" s="27"/>
      <c r="J26" s="27">
        <f t="shared" si="0"/>
        <v>0.42061150060811298</v>
      </c>
      <c r="K26" s="27">
        <f t="shared" si="1"/>
        <v>0</v>
      </c>
      <c r="L26" s="28">
        <f t="shared" si="2"/>
        <v>12242131.41</v>
      </c>
    </row>
    <row r="27" spans="2:12" ht="20.100000000000001" customHeight="1" x14ac:dyDescent="0.25">
      <c r="B27" s="29" t="s">
        <v>38</v>
      </c>
      <c r="C27" s="45">
        <v>0</v>
      </c>
      <c r="D27" s="45">
        <v>6657220</v>
      </c>
      <c r="E27" s="61">
        <v>6560220</v>
      </c>
      <c r="F27" s="61">
        <v>4322189.9099999992</v>
      </c>
      <c r="G27" s="42">
        <v>2002118.7</v>
      </c>
      <c r="H27" s="26"/>
      <c r="I27" s="27"/>
      <c r="J27" s="27">
        <f t="shared" si="0"/>
        <v>0.30519078628460627</v>
      </c>
      <c r="K27" s="27">
        <f t="shared" si="1"/>
        <v>0</v>
      </c>
      <c r="L27" s="28">
        <f t="shared" si="2"/>
        <v>4655101.3</v>
      </c>
    </row>
    <row r="28" spans="2:12" ht="20.100000000000001" customHeight="1" x14ac:dyDescent="0.25">
      <c r="B28" s="29" t="s">
        <v>39</v>
      </c>
      <c r="C28" s="45">
        <v>0</v>
      </c>
      <c r="D28" s="45">
        <v>4565942</v>
      </c>
      <c r="E28" s="61">
        <v>4569738</v>
      </c>
      <c r="F28" s="61">
        <v>3116940.1199999996</v>
      </c>
      <c r="G28" s="42">
        <v>2233564.17</v>
      </c>
      <c r="H28" s="26"/>
      <c r="I28" s="27"/>
      <c r="J28" s="27">
        <f t="shared" si="0"/>
        <v>0.48877291652169114</v>
      </c>
      <c r="K28" s="27">
        <f t="shared" si="1"/>
        <v>0</v>
      </c>
      <c r="L28" s="28">
        <f t="shared" si="2"/>
        <v>2332377.83</v>
      </c>
    </row>
    <row r="29" spans="2:12" ht="20.100000000000001" customHeight="1" x14ac:dyDescent="0.25">
      <c r="B29" s="29" t="s">
        <v>40</v>
      </c>
      <c r="C29" s="45">
        <v>0</v>
      </c>
      <c r="D29" s="45">
        <v>3452154</v>
      </c>
      <c r="E29" s="61">
        <v>3427153</v>
      </c>
      <c r="F29" s="61">
        <v>1783193.9000000001</v>
      </c>
      <c r="G29" s="42">
        <v>812098.38000000012</v>
      </c>
      <c r="H29" s="26"/>
      <c r="I29" s="27"/>
      <c r="J29" s="27">
        <f t="shared" si="0"/>
        <v>0.23696005985142773</v>
      </c>
      <c r="K29" s="27">
        <f t="shared" si="1"/>
        <v>0</v>
      </c>
      <c r="L29" s="28">
        <f t="shared" si="2"/>
        <v>2640055.62</v>
      </c>
    </row>
    <row r="30" spans="2:12" ht="20.100000000000001" customHeight="1" x14ac:dyDescent="0.25">
      <c r="B30" s="29" t="s">
        <v>41</v>
      </c>
      <c r="C30" s="45">
        <v>0</v>
      </c>
      <c r="D30" s="45">
        <v>3134076</v>
      </c>
      <c r="E30" s="61">
        <v>3134076</v>
      </c>
      <c r="F30" s="61">
        <v>2525101.0300000003</v>
      </c>
      <c r="G30" s="42">
        <v>1002514.1999999998</v>
      </c>
      <c r="H30" s="26"/>
      <c r="I30" s="27"/>
      <c r="J30" s="27">
        <f t="shared" si="0"/>
        <v>0.31987552312069006</v>
      </c>
      <c r="K30" s="27">
        <f t="shared" si="1"/>
        <v>0</v>
      </c>
      <c r="L30" s="28">
        <f t="shared" si="2"/>
        <v>2131561.8000000003</v>
      </c>
    </row>
    <row r="31" spans="2:12" ht="20.100000000000001" customHeight="1" x14ac:dyDescent="0.25">
      <c r="B31" s="29" t="s">
        <v>42</v>
      </c>
      <c r="C31" s="45">
        <v>0</v>
      </c>
      <c r="D31" s="45">
        <v>12690645</v>
      </c>
      <c r="E31" s="61">
        <v>11512501</v>
      </c>
      <c r="F31" s="61">
        <v>8941586.6400000006</v>
      </c>
      <c r="G31" s="42">
        <v>5263050.71</v>
      </c>
      <c r="H31" s="26"/>
      <c r="I31" s="27"/>
      <c r="J31" s="27">
        <f t="shared" si="0"/>
        <v>0.45715963108276819</v>
      </c>
      <c r="K31" s="27">
        <f t="shared" si="1"/>
        <v>0</v>
      </c>
      <c r="L31" s="28">
        <f t="shared" si="2"/>
        <v>7427594.29</v>
      </c>
    </row>
    <row r="32" spans="2:12" ht="20.100000000000001" customHeight="1" x14ac:dyDescent="0.25">
      <c r="B32" s="29" t="s">
        <v>43</v>
      </c>
      <c r="C32" s="45">
        <v>0</v>
      </c>
      <c r="D32" s="45">
        <v>11007877</v>
      </c>
      <c r="E32" s="61">
        <v>4981542</v>
      </c>
      <c r="F32" s="61">
        <v>3694788.18</v>
      </c>
      <c r="G32" s="42">
        <v>2409545.06</v>
      </c>
      <c r="H32" s="26"/>
      <c r="I32" s="27"/>
      <c r="J32" s="27">
        <f t="shared" si="0"/>
        <v>0.48369461905570604</v>
      </c>
      <c r="K32" s="27">
        <f t="shared" si="1"/>
        <v>0</v>
      </c>
      <c r="L32" s="28">
        <f t="shared" si="2"/>
        <v>8598331.9399999995</v>
      </c>
    </row>
    <row r="33" spans="2:12" ht="20.100000000000001" customHeight="1" x14ac:dyDescent="0.25">
      <c r="B33" s="29" t="s">
        <v>44</v>
      </c>
      <c r="C33" s="45">
        <v>0</v>
      </c>
      <c r="D33" s="45">
        <v>2837732</v>
      </c>
      <c r="E33" s="61">
        <v>2837732</v>
      </c>
      <c r="F33" s="61">
        <v>1225049.8999999999</v>
      </c>
      <c r="G33" s="42">
        <v>954869.58000000007</v>
      </c>
      <c r="H33" s="26"/>
      <c r="I33" s="27"/>
      <c r="J33" s="27">
        <f t="shared" si="0"/>
        <v>0.33649040148964032</v>
      </c>
      <c r="K33" s="27">
        <f t="shared" si="1"/>
        <v>0</v>
      </c>
      <c r="L33" s="28">
        <f t="shared" si="2"/>
        <v>1882862.42</v>
      </c>
    </row>
    <row r="34" spans="2:12" ht="20.100000000000001" customHeight="1" x14ac:dyDescent="0.25">
      <c r="B34" s="29" t="s">
        <v>45</v>
      </c>
      <c r="C34" s="45">
        <v>0</v>
      </c>
      <c r="D34" s="45">
        <v>7760095</v>
      </c>
      <c r="E34" s="61">
        <v>7747678</v>
      </c>
      <c r="F34" s="61">
        <v>3490997.56</v>
      </c>
      <c r="G34" s="42">
        <v>1962209.4499999997</v>
      </c>
      <c r="H34" s="26"/>
      <c r="I34" s="27"/>
      <c r="J34" s="27">
        <f t="shared" si="0"/>
        <v>0.25326419735048356</v>
      </c>
      <c r="K34" s="27">
        <f t="shared" si="1"/>
        <v>0</v>
      </c>
      <c r="L34" s="28">
        <f t="shared" si="2"/>
        <v>5797885.5500000007</v>
      </c>
    </row>
    <row r="35" spans="2:12" ht="20.100000000000001" customHeight="1" x14ac:dyDescent="0.25">
      <c r="B35" s="29" t="s">
        <v>46</v>
      </c>
      <c r="C35" s="45">
        <v>0</v>
      </c>
      <c r="D35" s="45">
        <v>3242870</v>
      </c>
      <c r="E35" s="61">
        <v>2880808</v>
      </c>
      <c r="F35" s="61">
        <v>1620219.7200000002</v>
      </c>
      <c r="G35" s="42">
        <v>873585.11</v>
      </c>
      <c r="H35" s="26"/>
      <c r="I35" s="27"/>
      <c r="J35" s="27">
        <f t="shared" si="0"/>
        <v>0.30324308666179767</v>
      </c>
      <c r="K35" s="27">
        <f t="shared" si="1"/>
        <v>0</v>
      </c>
      <c r="L35" s="28">
        <f t="shared" si="2"/>
        <v>2369284.89</v>
      </c>
    </row>
    <row r="36" spans="2:12" ht="20.100000000000001" customHeight="1" x14ac:dyDescent="0.25">
      <c r="B36" s="29" t="s">
        <v>48</v>
      </c>
      <c r="C36" s="45">
        <v>0</v>
      </c>
      <c r="D36" s="45">
        <v>24010106</v>
      </c>
      <c r="E36" s="61">
        <v>18780106</v>
      </c>
      <c r="F36" s="61">
        <v>1400262.66</v>
      </c>
      <c r="G36" s="42">
        <v>1109260.5799999998</v>
      </c>
      <c r="H36" s="26"/>
      <c r="I36" s="27"/>
      <c r="J36" s="27">
        <f t="shared" si="0"/>
        <v>5.9065725188132585E-2</v>
      </c>
      <c r="K36" s="27">
        <f t="shared" si="1"/>
        <v>0</v>
      </c>
      <c r="L36" s="28">
        <f t="shared" si="2"/>
        <v>22900845.420000002</v>
      </c>
    </row>
    <row r="37" spans="2:12" ht="20.100000000000001" customHeight="1" x14ac:dyDescent="0.25">
      <c r="B37" s="29" t="s">
        <v>49</v>
      </c>
      <c r="C37" s="45">
        <v>0</v>
      </c>
      <c r="D37" s="45">
        <v>50674774</v>
      </c>
      <c r="E37" s="61">
        <v>38968072</v>
      </c>
      <c r="F37" s="61">
        <v>34378411.999999985</v>
      </c>
      <c r="G37" s="42">
        <v>18307290.870000001</v>
      </c>
      <c r="H37" s="26"/>
      <c r="I37" s="27"/>
      <c r="J37" s="27">
        <f t="shared" ref="J37:J39" si="3">IF(ISERROR(+G37/E37)=TRUE,0,++G37/E37)</f>
        <v>0.4698023261197013</v>
      </c>
      <c r="K37" s="27">
        <f t="shared" ref="K37:K39" si="4">IF(ISERROR(+H37/E37)=TRUE,0,++H37/E37)</f>
        <v>0</v>
      </c>
      <c r="L37" s="28">
        <f t="shared" ref="L37:L39" si="5">+D37-G37</f>
        <v>32367483.129999999</v>
      </c>
    </row>
    <row r="38" spans="2:12" ht="20.100000000000001" customHeight="1" x14ac:dyDescent="0.25">
      <c r="B38" s="29" t="s">
        <v>50</v>
      </c>
      <c r="C38" s="45">
        <v>0</v>
      </c>
      <c r="D38" s="45">
        <v>2738861</v>
      </c>
      <c r="E38" s="61">
        <v>2412995</v>
      </c>
      <c r="F38" s="61">
        <v>1532116.2300000002</v>
      </c>
      <c r="G38" s="42">
        <v>1053639.31</v>
      </c>
      <c r="H38" s="26"/>
      <c r="I38" s="27"/>
      <c r="J38" s="27">
        <f t="shared" si="3"/>
        <v>0.43665209003748456</v>
      </c>
      <c r="K38" s="27">
        <f t="shared" si="4"/>
        <v>0</v>
      </c>
      <c r="L38" s="28">
        <f t="shared" si="5"/>
        <v>1685221.69</v>
      </c>
    </row>
    <row r="39" spans="2:12" ht="20.100000000000001" customHeight="1" x14ac:dyDescent="0.25">
      <c r="B39" s="29" t="s">
        <v>51</v>
      </c>
      <c r="C39" s="45">
        <v>0</v>
      </c>
      <c r="D39" s="45">
        <v>28257123</v>
      </c>
      <c r="E39" s="61">
        <v>18330803</v>
      </c>
      <c r="F39" s="61">
        <v>11913597.980000002</v>
      </c>
      <c r="G39" s="42">
        <v>6438990.1399999987</v>
      </c>
      <c r="H39" s="26"/>
      <c r="I39" s="27"/>
      <c r="J39" s="27">
        <f t="shared" si="3"/>
        <v>0.35126612511192218</v>
      </c>
      <c r="K39" s="27">
        <f t="shared" si="4"/>
        <v>0</v>
      </c>
      <c r="L39" s="28">
        <f t="shared" si="5"/>
        <v>21818132.859999999</v>
      </c>
    </row>
    <row r="40" spans="2:12" ht="20.100000000000001" customHeight="1" x14ac:dyDescent="0.25">
      <c r="B40" s="29" t="s">
        <v>52</v>
      </c>
      <c r="C40" s="45">
        <v>0</v>
      </c>
      <c r="D40" s="45">
        <v>51704866</v>
      </c>
      <c r="E40" s="61">
        <v>27388705</v>
      </c>
      <c r="F40" s="61">
        <v>14046798.370000001</v>
      </c>
      <c r="G40" s="42">
        <v>5656999.25</v>
      </c>
      <c r="H40" s="26"/>
      <c r="I40" s="27"/>
      <c r="J40" s="27">
        <f t="shared" si="0"/>
        <v>0.20654496990639024</v>
      </c>
      <c r="K40" s="27">
        <f t="shared" si="1"/>
        <v>0</v>
      </c>
      <c r="L40" s="28">
        <f t="shared" si="2"/>
        <v>46047866.75</v>
      </c>
    </row>
    <row r="41" spans="2:12" ht="20.100000000000001" customHeight="1" x14ac:dyDescent="0.25">
      <c r="B41" s="29" t="s">
        <v>53</v>
      </c>
      <c r="C41" s="45">
        <v>0</v>
      </c>
      <c r="D41" s="45">
        <v>54295646</v>
      </c>
      <c r="E41" s="61">
        <v>32521909</v>
      </c>
      <c r="F41" s="61">
        <v>26515396.450000007</v>
      </c>
      <c r="G41" s="42">
        <v>10884551.199999997</v>
      </c>
      <c r="H41" s="26"/>
      <c r="I41" s="27"/>
      <c r="J41" s="27">
        <f t="shared" si="0"/>
        <v>0.33468364972056214</v>
      </c>
      <c r="K41" s="27">
        <f t="shared" si="1"/>
        <v>0</v>
      </c>
      <c r="L41" s="28">
        <f t="shared" si="2"/>
        <v>43411094.800000004</v>
      </c>
    </row>
    <row r="42" spans="2:12" ht="20.100000000000001" customHeight="1" x14ac:dyDescent="0.25">
      <c r="B42" s="29" t="s">
        <v>54</v>
      </c>
      <c r="C42" s="45">
        <v>0</v>
      </c>
      <c r="D42" s="45">
        <v>49215034</v>
      </c>
      <c r="E42" s="61">
        <v>21792439</v>
      </c>
      <c r="F42" s="61">
        <v>12407704.440000001</v>
      </c>
      <c r="G42" s="42">
        <v>3524219.08</v>
      </c>
      <c r="H42" s="26"/>
      <c r="I42" s="27"/>
      <c r="J42" s="27">
        <f t="shared" ref="J42:J44" si="6">IF(ISERROR(+G42/E42)=TRUE,0,++G42/E42)</f>
        <v>0.16171751496011988</v>
      </c>
      <c r="K42" s="27">
        <f t="shared" ref="K42:K44" si="7">IF(ISERROR(+H42/E42)=TRUE,0,++H42/E42)</f>
        <v>0</v>
      </c>
      <c r="L42" s="28">
        <f t="shared" ref="L42:L44" si="8">+D42-G42</f>
        <v>45690814.920000002</v>
      </c>
    </row>
    <row r="43" spans="2:12" ht="20.100000000000001" customHeight="1" x14ac:dyDescent="0.25">
      <c r="B43" s="29" t="s">
        <v>55</v>
      </c>
      <c r="C43" s="45">
        <v>0</v>
      </c>
      <c r="D43" s="45">
        <v>24848745</v>
      </c>
      <c r="E43" s="61">
        <v>13061054</v>
      </c>
      <c r="F43" s="61">
        <v>8814829.2300000004</v>
      </c>
      <c r="G43" s="42">
        <v>5427505.379999999</v>
      </c>
      <c r="H43" s="26"/>
      <c r="I43" s="27"/>
      <c r="J43" s="27">
        <f t="shared" si="6"/>
        <v>0.41554880486674345</v>
      </c>
      <c r="K43" s="27">
        <f t="shared" si="7"/>
        <v>0</v>
      </c>
      <c r="L43" s="28">
        <f t="shared" si="8"/>
        <v>19421239.620000001</v>
      </c>
    </row>
    <row r="44" spans="2:12" ht="20.100000000000001" customHeight="1" x14ac:dyDescent="0.25">
      <c r="B44" s="29" t="s">
        <v>56</v>
      </c>
      <c r="C44" s="45">
        <v>0</v>
      </c>
      <c r="D44" s="45">
        <v>18212951</v>
      </c>
      <c r="E44" s="61">
        <v>8161330</v>
      </c>
      <c r="F44" s="61">
        <v>721950.16</v>
      </c>
      <c r="G44" s="42">
        <v>365684.16000000003</v>
      </c>
      <c r="H44" s="26"/>
      <c r="I44" s="27"/>
      <c r="J44" s="27">
        <f t="shared" si="6"/>
        <v>4.4806932203452138E-2</v>
      </c>
      <c r="K44" s="27">
        <f t="shared" si="7"/>
        <v>0</v>
      </c>
      <c r="L44" s="28">
        <f t="shared" si="8"/>
        <v>17847266.84</v>
      </c>
    </row>
    <row r="45" spans="2:12" ht="23.25" customHeight="1" x14ac:dyDescent="0.25">
      <c r="B45" s="52" t="s">
        <v>4</v>
      </c>
      <c r="C45" s="65">
        <f t="shared" ref="C45:H45" si="9">SUM(C13:C44)</f>
        <v>0</v>
      </c>
      <c r="D45" s="65">
        <f t="shared" si="9"/>
        <v>550693454</v>
      </c>
      <c r="E45" s="65">
        <f t="shared" si="9"/>
        <v>397199641</v>
      </c>
      <c r="F45" s="65">
        <f t="shared" si="9"/>
        <v>250533516.41999999</v>
      </c>
      <c r="G45" s="65">
        <f t="shared" si="9"/>
        <v>138683589.13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0.34915335970809702</v>
      </c>
      <c r="K45" s="54">
        <f>IF(ISERROR(+H45/E45)=TRUE,0,++H45/E45)</f>
        <v>0</v>
      </c>
      <c r="L45" s="55">
        <f>SUM(L13:L44)</f>
        <v>412009864.87</v>
      </c>
    </row>
    <row r="46" spans="2:12" x14ac:dyDescent="0.2">
      <c r="B46" s="11" t="s">
        <v>60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ht="45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tr">
        <f>MID(G11,1,25)</f>
        <v>DEVENGADO
A MAYO
(4)</v>
      </c>
      <c r="K51" s="23"/>
    </row>
    <row r="52" spans="2:11" s="22" customFormat="1" x14ac:dyDescent="0.25">
      <c r="B52" s="22" t="s">
        <v>24</v>
      </c>
      <c r="C52" s="66">
        <f>+C45/$C$50</f>
        <v>0</v>
      </c>
      <c r="D52" s="40">
        <f>+D45/$C$50</f>
        <v>550.69345399999997</v>
      </c>
      <c r="E52" s="40">
        <f>+E45/$C$50</f>
        <v>397.19964099999999</v>
      </c>
      <c r="F52" s="40">
        <f>+F45/$C$50</f>
        <v>250.53351641999998</v>
      </c>
      <c r="G52" s="40">
        <f>+G45/$C$50</f>
        <v>138.68358913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58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59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52</v>
      </c>
      <c r="C13" s="18">
        <v>0</v>
      </c>
      <c r="D13" s="18">
        <v>362194</v>
      </c>
      <c r="E13" s="59">
        <v>0</v>
      </c>
      <c r="F13" s="73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362194</v>
      </c>
    </row>
    <row r="14" spans="1:13" ht="20.100000000000001" customHeight="1" x14ac:dyDescent="0.25">
      <c r="B14" s="16" t="s">
        <v>53</v>
      </c>
      <c r="C14" s="19">
        <v>0</v>
      </c>
      <c r="D14" s="19">
        <v>785780</v>
      </c>
      <c r="E14" s="59">
        <v>785780</v>
      </c>
      <c r="F14" s="59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785780</v>
      </c>
    </row>
    <row r="15" spans="1:13" ht="20.100000000000001" customHeight="1" x14ac:dyDescent="0.25">
      <c r="B15" s="16" t="s">
        <v>54</v>
      </c>
      <c r="C15" s="19">
        <v>0</v>
      </c>
      <c r="D15" s="19">
        <v>486612</v>
      </c>
      <c r="E15" s="59">
        <v>0</v>
      </c>
      <c r="F15" s="59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486612</v>
      </c>
    </row>
    <row r="16" spans="1:13" ht="20.100000000000001" customHeight="1" x14ac:dyDescent="0.25">
      <c r="B16" s="68" t="s">
        <v>55</v>
      </c>
      <c r="C16" s="69">
        <v>0</v>
      </c>
      <c r="D16" s="69">
        <v>630081</v>
      </c>
      <c r="E16" s="74">
        <v>0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630081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2264667</v>
      </c>
      <c r="E17" s="65">
        <f t="shared" si="0"/>
        <v>785780</v>
      </c>
      <c r="F17" s="65">
        <f t="shared" si="0"/>
        <v>0</v>
      </c>
      <c r="G17" s="65">
        <f t="shared" si="0"/>
        <v>0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</v>
      </c>
      <c r="K17" s="54">
        <f>IF(ISERROR(+H17/E17)=TRUE,0,++H17/E17)</f>
        <v>0</v>
      </c>
      <c r="L17" s="55">
        <f>SUM(L13:L16)</f>
        <v>2264667</v>
      </c>
    </row>
    <row r="18" spans="2:12" x14ac:dyDescent="0.2">
      <c r="B18" s="11" t="s">
        <v>60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MAYO
(4)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2.2646670000000002</v>
      </c>
      <c r="E24" s="40">
        <f>+E17/$C$22</f>
        <v>0.78578000000000003</v>
      </c>
      <c r="F24" s="40">
        <f>+F17/$C$22</f>
        <v>0</v>
      </c>
      <c r="G24" s="40">
        <f>+G17/$C$22</f>
        <v>0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2022-06-17T20:22:30Z</dcterms:modified>
</cp:coreProperties>
</file>