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Año 2022\5.- Informacion Portal MINSA - Transparencia\PCA - 2022\7.- Julio - 2022 - W\"/>
    </mc:Choice>
  </mc:AlternateContent>
  <bookViews>
    <workbookView xWindow="-120" yWindow="-120" windowWidth="29040" windowHeight="15840"/>
  </bookViews>
  <sheets>
    <sheet name="RO" sheetId="1" r:id="rId1"/>
    <sheet name="RDR" sheetId="4" r:id="rId2"/>
    <sheet name="ROOC" sheetId="5" r:id="rId3"/>
    <sheet name="DYT" sheetId="6" r:id="rId4"/>
    <sheet name="RD" sheetId="7" r:id="rId5"/>
  </sheets>
  <definedNames>
    <definedName name="_xlnm._FilterDatabase" localSheetId="0" hidden="1">RO!$B$11:$L$46</definedName>
    <definedName name="_xlnm.Print_Area" localSheetId="3">DYT!$B$2:$L$47</definedName>
    <definedName name="_xlnm.Print_Area" localSheetId="4">RD!$B$2:$L$19</definedName>
    <definedName name="_xlnm.Print_Area" localSheetId="1">RDR!$B$2:$L$49</definedName>
    <definedName name="_xlnm.Print_Area" localSheetId="0">RO!$B$2:$L$49</definedName>
    <definedName name="_xlnm.Print_Area" localSheetId="2">ROOC!$B$2:$L$48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7" i="4" l="1"/>
  <c r="K17" i="4"/>
  <c r="J17" i="4"/>
  <c r="C47" i="4"/>
  <c r="D47" i="4"/>
  <c r="F47" i="4"/>
  <c r="G47" i="4"/>
  <c r="L45" i="1" l="1"/>
  <c r="K45" i="1"/>
  <c r="J45" i="1"/>
  <c r="C47" i="1"/>
  <c r="D47" i="1"/>
  <c r="C46" i="5" l="1"/>
  <c r="D46" i="5"/>
  <c r="L44" i="6"/>
  <c r="K44" i="6"/>
  <c r="J44" i="6"/>
  <c r="L43" i="6"/>
  <c r="K43" i="6"/>
  <c r="J43" i="6"/>
  <c r="L42" i="6"/>
  <c r="K42" i="6"/>
  <c r="J42" i="6"/>
  <c r="L43" i="5"/>
  <c r="K43" i="5"/>
  <c r="J43" i="5"/>
  <c r="L44" i="4"/>
  <c r="K44" i="4"/>
  <c r="J44" i="4"/>
  <c r="L16" i="5" l="1"/>
  <c r="K16" i="5"/>
  <c r="J16" i="5"/>
  <c r="E46" i="5" l="1"/>
  <c r="L19" i="5"/>
  <c r="K19" i="5"/>
  <c r="J19" i="5"/>
  <c r="L41" i="5" l="1"/>
  <c r="K41" i="5"/>
  <c r="J41" i="5"/>
  <c r="L40" i="5"/>
  <c r="K40" i="5"/>
  <c r="J40" i="5"/>
  <c r="L45" i="5" l="1"/>
  <c r="L44" i="5"/>
  <c r="L42" i="5"/>
  <c r="L39" i="5"/>
  <c r="L38" i="5"/>
  <c r="L37" i="5"/>
  <c r="L36" i="5"/>
  <c r="L35" i="5"/>
  <c r="L34" i="5"/>
  <c r="L33" i="5"/>
  <c r="L32" i="5"/>
  <c r="L31" i="5"/>
  <c r="L30" i="5"/>
  <c r="L29" i="5"/>
  <c r="L28" i="5"/>
  <c r="L27" i="5"/>
  <c r="L26" i="5"/>
  <c r="L25" i="5"/>
  <c r="L24" i="5"/>
  <c r="L23" i="5"/>
  <c r="L22" i="5"/>
  <c r="L21" i="5"/>
  <c r="L20" i="5"/>
  <c r="L18" i="5"/>
  <c r="L17" i="5"/>
  <c r="L15" i="5"/>
  <c r="L14" i="5"/>
  <c r="K14" i="5"/>
  <c r="J14" i="5"/>
  <c r="K15" i="5" l="1"/>
  <c r="J15" i="5"/>
  <c r="L44" i="1"/>
  <c r="K44" i="1"/>
  <c r="J44" i="1"/>
  <c r="J17" i="5" l="1"/>
  <c r="K17" i="5"/>
  <c r="E47" i="1"/>
  <c r="K18" i="5" l="1"/>
  <c r="J18" i="5"/>
  <c r="C45" i="6"/>
  <c r="D45" i="6"/>
  <c r="K20" i="5" l="1"/>
  <c r="J20" i="5"/>
  <c r="J37" i="6"/>
  <c r="K21" i="5" l="1"/>
  <c r="J21" i="5"/>
  <c r="G23" i="7"/>
  <c r="G51" i="6"/>
  <c r="G52" i="5"/>
  <c r="G53" i="4"/>
  <c r="G53" i="1"/>
  <c r="K22" i="5" l="1"/>
  <c r="J22" i="5"/>
  <c r="K36" i="6"/>
  <c r="J23" i="5" l="1"/>
  <c r="K23" i="5"/>
  <c r="J36" i="6"/>
  <c r="L36" i="6"/>
  <c r="K24" i="5" l="1"/>
  <c r="J24" i="5"/>
  <c r="L39" i="6"/>
  <c r="K39" i="6"/>
  <c r="J39" i="6"/>
  <c r="L38" i="6"/>
  <c r="K38" i="6"/>
  <c r="J38" i="6"/>
  <c r="L37" i="6"/>
  <c r="K37" i="6"/>
  <c r="C52" i="6"/>
  <c r="D52" i="6"/>
  <c r="K25" i="5" l="1"/>
  <c r="J25" i="5"/>
  <c r="G46" i="5"/>
  <c r="G53" i="5" s="1"/>
  <c r="F46" i="5"/>
  <c r="F53" i="5" s="1"/>
  <c r="D53" i="5"/>
  <c r="C53" i="5"/>
  <c r="J26" i="5" l="1"/>
  <c r="K26" i="5"/>
  <c r="G45" i="6"/>
  <c r="G52" i="6" s="1"/>
  <c r="F45" i="6"/>
  <c r="F52" i="6" s="1"/>
  <c r="E45" i="6"/>
  <c r="E52" i="6" s="1"/>
  <c r="K27" i="5" l="1"/>
  <c r="J27" i="5"/>
  <c r="L41" i="6"/>
  <c r="K41" i="6"/>
  <c r="J41" i="6"/>
  <c r="L40" i="6"/>
  <c r="K40" i="6"/>
  <c r="J40" i="6"/>
  <c r="L35" i="6"/>
  <c r="K35" i="6"/>
  <c r="J35" i="6"/>
  <c r="L34" i="6"/>
  <c r="K34" i="6"/>
  <c r="J34" i="6"/>
  <c r="L33" i="6"/>
  <c r="K33" i="6"/>
  <c r="J33" i="6"/>
  <c r="L32" i="6"/>
  <c r="K32" i="6"/>
  <c r="J32" i="6"/>
  <c r="L31" i="6"/>
  <c r="K31" i="6"/>
  <c r="J31" i="6"/>
  <c r="L30" i="6"/>
  <c r="K30" i="6"/>
  <c r="J30" i="6"/>
  <c r="L29" i="6"/>
  <c r="K29" i="6"/>
  <c r="J29" i="6"/>
  <c r="L28" i="6"/>
  <c r="K28" i="6"/>
  <c r="J28" i="6"/>
  <c r="L27" i="6"/>
  <c r="K27" i="6"/>
  <c r="J27" i="6"/>
  <c r="L26" i="6"/>
  <c r="K26" i="6"/>
  <c r="J26" i="6"/>
  <c r="L25" i="6"/>
  <c r="K25" i="6"/>
  <c r="J25" i="6"/>
  <c r="L24" i="6"/>
  <c r="K24" i="6"/>
  <c r="J24" i="6"/>
  <c r="L23" i="6"/>
  <c r="K23" i="6"/>
  <c r="J23" i="6"/>
  <c r="L22" i="6"/>
  <c r="K22" i="6"/>
  <c r="J22" i="6"/>
  <c r="L21" i="6"/>
  <c r="K21" i="6"/>
  <c r="J21" i="6"/>
  <c r="L20" i="6"/>
  <c r="K20" i="6"/>
  <c r="J20" i="6"/>
  <c r="L19" i="6"/>
  <c r="K19" i="6"/>
  <c r="J19" i="6"/>
  <c r="L18" i="6"/>
  <c r="K18" i="6"/>
  <c r="J18" i="6"/>
  <c r="L17" i="6"/>
  <c r="K17" i="6"/>
  <c r="J17" i="6"/>
  <c r="L16" i="6"/>
  <c r="K16" i="6"/>
  <c r="J16" i="6"/>
  <c r="L15" i="6"/>
  <c r="K15" i="6"/>
  <c r="J15" i="6"/>
  <c r="L14" i="6"/>
  <c r="K14" i="6"/>
  <c r="J14" i="6"/>
  <c r="K28" i="5" l="1"/>
  <c r="J28" i="5"/>
  <c r="L46" i="4"/>
  <c r="K46" i="4"/>
  <c r="J46" i="4"/>
  <c r="L45" i="4"/>
  <c r="K45" i="4"/>
  <c r="J45" i="4"/>
  <c r="L43" i="4"/>
  <c r="K43" i="4"/>
  <c r="J43" i="4"/>
  <c r="L42" i="4"/>
  <c r="K42" i="4"/>
  <c r="J42" i="4"/>
  <c r="L41" i="4"/>
  <c r="K41" i="4"/>
  <c r="J41" i="4"/>
  <c r="L40" i="4"/>
  <c r="K40" i="4"/>
  <c r="J40" i="4"/>
  <c r="L39" i="4"/>
  <c r="K39" i="4"/>
  <c r="J39" i="4"/>
  <c r="L38" i="4"/>
  <c r="K38" i="4"/>
  <c r="J38" i="4"/>
  <c r="L37" i="4"/>
  <c r="K37" i="4"/>
  <c r="J37" i="4"/>
  <c r="L36" i="4"/>
  <c r="K36" i="4"/>
  <c r="J36" i="4"/>
  <c r="L35" i="4"/>
  <c r="K35" i="4"/>
  <c r="J35" i="4"/>
  <c r="L34" i="4"/>
  <c r="K34" i="4"/>
  <c r="J34" i="4"/>
  <c r="L33" i="4"/>
  <c r="K33" i="4"/>
  <c r="J33" i="4"/>
  <c r="L32" i="4"/>
  <c r="K32" i="4"/>
  <c r="J32" i="4"/>
  <c r="L31" i="4"/>
  <c r="K31" i="4"/>
  <c r="J31" i="4"/>
  <c r="L30" i="4"/>
  <c r="K30" i="4"/>
  <c r="J30" i="4"/>
  <c r="L29" i="4"/>
  <c r="K29" i="4"/>
  <c r="J29" i="4"/>
  <c r="L28" i="4"/>
  <c r="K28" i="4"/>
  <c r="J28" i="4"/>
  <c r="L27" i="4"/>
  <c r="K27" i="4"/>
  <c r="J27" i="4"/>
  <c r="L26" i="4"/>
  <c r="K26" i="4"/>
  <c r="J26" i="4"/>
  <c r="L25" i="4"/>
  <c r="K25" i="4"/>
  <c r="J25" i="4"/>
  <c r="L24" i="4"/>
  <c r="K24" i="4"/>
  <c r="J24" i="4"/>
  <c r="L23" i="4"/>
  <c r="K23" i="4"/>
  <c r="J23" i="4"/>
  <c r="L22" i="4"/>
  <c r="K22" i="4"/>
  <c r="J22" i="4"/>
  <c r="L21" i="4"/>
  <c r="K21" i="4"/>
  <c r="J21" i="4"/>
  <c r="L20" i="4"/>
  <c r="K20" i="4"/>
  <c r="J20" i="4"/>
  <c r="L19" i="4"/>
  <c r="K19" i="4"/>
  <c r="J19" i="4"/>
  <c r="L18" i="4"/>
  <c r="K18" i="4"/>
  <c r="J18" i="4"/>
  <c r="L16" i="4"/>
  <c r="K16" i="4"/>
  <c r="J16" i="4"/>
  <c r="L15" i="4"/>
  <c r="K15" i="4"/>
  <c r="J15" i="4"/>
  <c r="L14" i="4"/>
  <c r="K14" i="4"/>
  <c r="J14" i="4"/>
  <c r="K46" i="1"/>
  <c r="K42" i="1"/>
  <c r="K40" i="1"/>
  <c r="J39" i="1"/>
  <c r="K38" i="1"/>
  <c r="J37" i="1"/>
  <c r="K36" i="1"/>
  <c r="K34" i="1"/>
  <c r="J32" i="1"/>
  <c r="J31" i="1"/>
  <c r="K30" i="1"/>
  <c r="K29" i="1"/>
  <c r="K28" i="1"/>
  <c r="K26" i="1"/>
  <c r="K24" i="1"/>
  <c r="J23" i="1"/>
  <c r="J22" i="1"/>
  <c r="K21" i="1"/>
  <c r="K20" i="1"/>
  <c r="K18" i="1"/>
  <c r="J16" i="1"/>
  <c r="J15" i="1"/>
  <c r="J14" i="1"/>
  <c r="L46" i="1"/>
  <c r="L43" i="1"/>
  <c r="K43" i="1"/>
  <c r="J43" i="1"/>
  <c r="L42" i="1"/>
  <c r="L41" i="1"/>
  <c r="K41" i="1"/>
  <c r="J41" i="1"/>
  <c r="L40" i="1"/>
  <c r="J40" i="1"/>
  <c r="L39" i="1"/>
  <c r="K39" i="1"/>
  <c r="L38" i="1"/>
  <c r="L37" i="1"/>
  <c r="L36" i="1"/>
  <c r="L35" i="1"/>
  <c r="K35" i="1"/>
  <c r="J35" i="1"/>
  <c r="L34" i="1"/>
  <c r="L33" i="1"/>
  <c r="K33" i="1"/>
  <c r="J33" i="1"/>
  <c r="L32" i="1"/>
  <c r="K32" i="1"/>
  <c r="L31" i="1"/>
  <c r="L30" i="1"/>
  <c r="L29" i="1"/>
  <c r="J29" i="1"/>
  <c r="L28" i="1"/>
  <c r="L27" i="1"/>
  <c r="K27" i="1"/>
  <c r="J27" i="1"/>
  <c r="L26" i="1"/>
  <c r="L25" i="1"/>
  <c r="K25" i="1"/>
  <c r="J25" i="1"/>
  <c r="L24" i="1"/>
  <c r="J24" i="1"/>
  <c r="L23" i="1"/>
  <c r="K23" i="1"/>
  <c r="L22" i="1"/>
  <c r="L21" i="1"/>
  <c r="J21" i="1"/>
  <c r="L20" i="1"/>
  <c r="L19" i="1"/>
  <c r="K19" i="1"/>
  <c r="J19" i="1"/>
  <c r="L18" i="1"/>
  <c r="L17" i="1"/>
  <c r="K17" i="1"/>
  <c r="J17" i="1"/>
  <c r="L16" i="1"/>
  <c r="K16" i="1"/>
  <c r="L15" i="1"/>
  <c r="L14" i="1"/>
  <c r="K14" i="1"/>
  <c r="K29" i="5" l="1"/>
  <c r="J29" i="5"/>
  <c r="J18" i="1"/>
  <c r="J26" i="1"/>
  <c r="J34" i="1"/>
  <c r="J42" i="1"/>
  <c r="K22" i="1"/>
  <c r="K31" i="1"/>
  <c r="J38" i="1"/>
  <c r="J30" i="1"/>
  <c r="K15" i="1"/>
  <c r="K37" i="1"/>
  <c r="J20" i="1"/>
  <c r="J28" i="1"/>
  <c r="J36" i="1"/>
  <c r="J46" i="1"/>
  <c r="C54" i="1"/>
  <c r="D54" i="1"/>
  <c r="K30" i="5" l="1"/>
  <c r="J30" i="5"/>
  <c r="C54" i="4"/>
  <c r="J31" i="5" l="1"/>
  <c r="K31" i="5"/>
  <c r="G54" i="4"/>
  <c r="F54" i="4"/>
  <c r="D54" i="4"/>
  <c r="G17" i="7"/>
  <c r="G24" i="7" s="1"/>
  <c r="F17" i="7"/>
  <c r="F24" i="7" s="1"/>
  <c r="E17" i="7"/>
  <c r="E24" i="7" s="1"/>
  <c r="D17" i="7"/>
  <c r="D24" i="7" s="1"/>
  <c r="G47" i="1"/>
  <c r="G54" i="1" s="1"/>
  <c r="F47" i="1"/>
  <c r="F54" i="1" s="1"/>
  <c r="C17" i="7"/>
  <c r="C24" i="7" s="1"/>
  <c r="K32" i="5" l="1"/>
  <c r="J32" i="5"/>
  <c r="L16" i="7"/>
  <c r="L15" i="7"/>
  <c r="L14" i="7"/>
  <c r="L13" i="4"/>
  <c r="L13" i="6"/>
  <c r="L13" i="5"/>
  <c r="L13" i="7"/>
  <c r="L13" i="1"/>
  <c r="E47" i="4"/>
  <c r="E54" i="4" s="1"/>
  <c r="K33" i="5" l="1"/>
  <c r="J33" i="5"/>
  <c r="E54" i="1"/>
  <c r="J34" i="5" l="1"/>
  <c r="K34" i="5"/>
  <c r="H17" i="7"/>
  <c r="K16" i="7"/>
  <c r="J16" i="7"/>
  <c r="I16" i="7"/>
  <c r="K15" i="7"/>
  <c r="J15" i="7"/>
  <c r="I15" i="7"/>
  <c r="K14" i="7"/>
  <c r="J14" i="7"/>
  <c r="I14" i="7"/>
  <c r="L17" i="7"/>
  <c r="K13" i="7"/>
  <c r="J13" i="7"/>
  <c r="I13" i="7"/>
  <c r="H47" i="1"/>
  <c r="I13" i="1"/>
  <c r="H45" i="6"/>
  <c r="K13" i="6"/>
  <c r="J13" i="6"/>
  <c r="I13" i="6"/>
  <c r="H46" i="5"/>
  <c r="K13" i="5"/>
  <c r="J13" i="5"/>
  <c r="I13" i="5"/>
  <c r="H47" i="4"/>
  <c r="I14" i="4"/>
  <c r="K13" i="4"/>
  <c r="J13" i="4"/>
  <c r="I13" i="4"/>
  <c r="K13" i="1"/>
  <c r="J13" i="1"/>
  <c r="K35" i="5" l="1"/>
  <c r="J35" i="5"/>
  <c r="L46" i="5"/>
  <c r="L45" i="6"/>
  <c r="L47" i="4"/>
  <c r="L47" i="1"/>
  <c r="I17" i="7"/>
  <c r="K17" i="7"/>
  <c r="J17" i="7"/>
  <c r="J45" i="6"/>
  <c r="I45" i="6"/>
  <c r="K45" i="6"/>
  <c r="I47" i="4"/>
  <c r="K47" i="4"/>
  <c r="J47" i="4"/>
  <c r="K47" i="1"/>
  <c r="K36" i="5" l="1"/>
  <c r="J36" i="5"/>
  <c r="I47" i="1"/>
  <c r="J47" i="1"/>
  <c r="K37" i="5" l="1"/>
  <c r="J37" i="5"/>
  <c r="K38" i="5" l="1"/>
  <c r="J38" i="5"/>
  <c r="J39" i="5" l="1"/>
  <c r="K39" i="5"/>
  <c r="K42" i="5" l="1"/>
  <c r="J42" i="5"/>
  <c r="K44" i="5" l="1"/>
  <c r="J44" i="5"/>
  <c r="J45" i="5" l="1"/>
  <c r="K45" i="5"/>
  <c r="I45" i="5"/>
  <c r="E53" i="5" l="1"/>
  <c r="J46" i="5"/>
  <c r="I46" i="5"/>
  <c r="K46" i="5"/>
</calcChain>
</file>

<file path=xl/sharedStrings.xml><?xml version="1.0" encoding="utf-8"?>
<sst xmlns="http://schemas.openxmlformats.org/spreadsheetml/2006/main" count="263" uniqueCount="63">
  <si>
    <t>PRESUPUESTO</t>
  </si>
  <si>
    <t>PLIEGO 011 MINISTERIO DE SALUD</t>
  </si>
  <si>
    <t>PIM</t>
  </si>
  <si>
    <t>PIA</t>
  </si>
  <si>
    <t>TOTAL PLIEGO &gt;&gt;&gt;&gt;&gt;&gt;&gt;&gt;&gt;&gt;&gt;&gt;&gt;&gt;&gt;&gt;&gt;&gt;</t>
  </si>
  <si>
    <t>SEGÚN FUENTE DE FINANCIAMIENTO 1: RECURSOS ORDINARIOS</t>
  </si>
  <si>
    <t>SEGÚN FUENTE DE FINANCIAMIENTO 2: RECURSOS DIRECTAMENTE RECAUDADOS</t>
  </si>
  <si>
    <t>SEGÚN FUENTE DE FINANCIAMIENTO 4: DONACIONES Y TRANSFERENCIAS</t>
  </si>
  <si>
    <t>PCA
(1)</t>
  </si>
  <si>
    <t>(COM/PCA)
(3/1)</t>
  </si>
  <si>
    <t>(DEV/PCA)
(4/1)</t>
  </si>
  <si>
    <t>(GIR/PCA)
(5/1)</t>
  </si>
  <si>
    <t>SEGÚN FUENTE DE FINANCIAMIENTO 3: RECURSOS POR OPERACIONES OFICIALES DE CREDITO</t>
  </si>
  <si>
    <t xml:space="preserve">PCA
(1) </t>
  </si>
  <si>
    <t>SEGÚN FUENTE DE FINANCIAMIENTO 5: RECURSOS DETERMINADOS</t>
  </si>
  <si>
    <t>GIRO
ENE-SET
(5)</t>
  </si>
  <si>
    <t>SALDO
PIM - DEV</t>
  </si>
  <si>
    <t>INDICADOR</t>
  </si>
  <si>
    <t>PCA</t>
  </si>
  <si>
    <t>COMP. ANUAL</t>
  </si>
  <si>
    <t>UNIDADES EJECUTORAS</t>
  </si>
  <si>
    <t>(EN SOLES)</t>
  </si>
  <si>
    <t>COMPROMETIDO
ANUAL
(2)</t>
  </si>
  <si>
    <t>PLIEGO</t>
  </si>
  <si>
    <t>011 MINISTERIO DE SALUD</t>
  </si>
  <si>
    <t>COMP ANUAL</t>
  </si>
  <si>
    <t>001-117: ADMINISTRACION CENTRAL - MINSA</t>
  </si>
  <si>
    <t>008-124: INSTITUTO NACIONAL DE OFTALMOLOGIA</t>
  </si>
  <si>
    <t>009-125: INSTITUTO NACIONAL DE REHABILITACION</t>
  </si>
  <si>
    <t>010-126: INSTITUTO NACIONAL DE SALUD DEL NIÑO</t>
  </si>
  <si>
    <t>011-127: INSTITUTO NACIONAL MATERNO PERINATAL</t>
  </si>
  <si>
    <t>016-132: HOSPITAL NACIONAL HIPOLITO UNANUE</t>
  </si>
  <si>
    <t>017-133: HOSPITAL HERMILIO VALDIZAN</t>
  </si>
  <si>
    <t>020-136: HOSPITAL SERGIO BERNALES</t>
  </si>
  <si>
    <t>021-137: HOSPITAL CAYETANO HEREDIA</t>
  </si>
  <si>
    <t>025-141: HOSPITAL DE APOYO DEPARTAMENTAL MARIA AUXILIADORA</t>
  </si>
  <si>
    <t>027-143: HOSPITAL NACIONAL ARZOBISPO LOAYZA</t>
  </si>
  <si>
    <t>028-144: HOSPITAL NACIONAL DOS DE MAYO</t>
  </si>
  <si>
    <t>029-145: HOSPITAL DE APOYO SANTA ROSA</t>
  </si>
  <si>
    <t>030-146: HOSPITAL DE EMERGENCIAS CASIMIRO ULLOA</t>
  </si>
  <si>
    <t>031-147: HOSPITAL DE EMERGENCIAS PEDIATRICAS</t>
  </si>
  <si>
    <t>032-148: HOSPITAL NACIONAL VICTOR LARCO HERRERA</t>
  </si>
  <si>
    <t>033-149: HOSPITAL NACIONAL DOCENTE MADRE NIÑO - SAN BARTOLOME</t>
  </si>
  <si>
    <t>036-522: HOSPITAL CARLOS LANFRANCO LA HOZ</t>
  </si>
  <si>
    <t>042-1138: HOSPITAL "JOSE AGURTO TELLO DE CHOSICA"</t>
  </si>
  <si>
    <t>049-1216: HOSPITAL SAN JUAN DE LURIGANCHO</t>
  </si>
  <si>
    <t>050-1217: HOSPITAL VITARTE</t>
  </si>
  <si>
    <t>124-1345: CENTRO NACIONAL DE ABASTECIMIENTOS DE RECURSOS ESTRATEGICOS DE SALUD</t>
  </si>
  <si>
    <t>125-1655: PROGRAMA NACIONAL DE INVERSIONES EN SALUD</t>
  </si>
  <si>
    <t>139-1512: INSTITUTO NACIONAL DE SALUD DEL NIÑO - SAN BORJA</t>
  </si>
  <si>
    <t>140-1528: HOSPITAL DE HUAYCAN</t>
  </si>
  <si>
    <t>142-1670: HOSPITAL DE EMERGENCIAS VILLA EL SALVADOR</t>
  </si>
  <si>
    <t>143-1683: DIRECCION DE REDES INTEGRADAS DE SALUD LIMA CENTRO</t>
  </si>
  <si>
    <t>144-1684: DIRECCION DE REDES INTEGRADAS DE SALUD LIMA NORTE</t>
  </si>
  <si>
    <t>145-1685: DIRECCION DE REDES INTEGRADAS DE SALUD LIMA SUR</t>
  </si>
  <si>
    <t>146-1686: DIRECCION DE REDES INTEGRADAS DE SALUD LIMA ESTE</t>
  </si>
  <si>
    <t>148-1726: HOSPITAL EMERGENCIA ATE VITARTE</t>
  </si>
  <si>
    <t>149-1734: PROGRAMA DE CREACIÓN DE REDES INTEGRADAS EN SALUD</t>
  </si>
  <si>
    <t>EJECUCION PRESUPUESTAL MENSUALIZADA DE GASTOS 
AL MES DE JULIO 2022</t>
  </si>
  <si>
    <t>DEVENGADO
A JULIO
(4)</t>
  </si>
  <si>
    <t>Fuente: Reporte SIAF Operaciones en Linea al 31 de Julio del 2022</t>
  </si>
  <si>
    <t>005-121: INSTITUTO NACIONAL DE SALUD MENTAL</t>
  </si>
  <si>
    <t>007-123: INSTITUTO NACIONAL DE CIENCIAS NEUROLOGICAS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</si>
</sst>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-* #,##0_-;\-* #,##0_-;_-* &quot;-&quot;_-;_-@_-"/>
    <numFmt numFmtId="43" formatCode="_-* #,##0.00_-;\-* #,##0.00_-;_-* &quot;-&quot;??_-;_-@_-"/>
    <numFmt numFmtId="164" formatCode="_ * #,##0_ ;_ * \-#,##0_ ;_ * &quot;-&quot;_ ;_ @_ "/>
    <numFmt numFmtId="165" formatCode="0.0%"/>
    <numFmt numFmtId="166" formatCode="#,##0.0"/>
    <numFmt numFmtId="167" formatCode="0.0"/>
    <numFmt numFmtId="168" formatCode="_ * #,##0.0_ ;_ * \-#,##0.0_ ;_ * &quot;-&quot;??_ ;_ @_ "/>
  </numFmts>
  <fonts count="2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indexed="18"/>
      <name val="Arial Narrow"/>
      <family val="2"/>
    </font>
    <font>
      <b/>
      <sz val="10"/>
      <color indexed="18"/>
      <name val="Arial Narrow"/>
      <family val="2"/>
    </font>
    <font>
      <sz val="11"/>
      <color theme="1"/>
      <name val="Calibri"/>
      <family val="2"/>
      <scheme val="minor"/>
    </font>
    <font>
      <b/>
      <sz val="18"/>
      <color indexed="18"/>
      <name val="Arial Narrow"/>
      <family val="2"/>
    </font>
    <font>
      <b/>
      <sz val="12"/>
      <color theme="1"/>
      <name val="Calibri"/>
      <family val="2"/>
      <scheme val="minor"/>
    </font>
    <font>
      <sz val="10"/>
      <name val="Arial Narrow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Arial Narrow"/>
      <family val="2"/>
    </font>
    <font>
      <sz val="10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46">
    <xf numFmtId="0" fontId="0" fillId="0" borderId="0"/>
    <xf numFmtId="9" fontId="4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4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1" fillId="0" borderId="13" applyNumberFormat="0" applyFill="0" applyAlignment="0" applyProtection="0"/>
    <xf numFmtId="0" fontId="22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22" fillId="24" borderId="0" applyNumberFormat="0" applyBorder="0" applyAlignment="0" applyProtection="0"/>
    <xf numFmtId="0" fontId="22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22" fillId="28" borderId="0" applyNumberFormat="0" applyBorder="0" applyAlignment="0" applyProtection="0"/>
    <xf numFmtId="0" fontId="22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22" fillId="32" borderId="0" applyNumberFormat="0" applyBorder="0" applyAlignment="0" applyProtection="0"/>
    <xf numFmtId="0" fontId="26" fillId="0" borderId="0"/>
    <xf numFmtId="43" fontId="26" fillId="0" borderId="0" applyNumberFormat="0" applyFill="0" applyBorder="0" applyAlignment="0" applyProtection="0"/>
    <xf numFmtId="43" fontId="26" fillId="0" borderId="0" applyNumberFormat="0" applyFill="0" applyBorder="0" applyAlignment="0" applyProtection="0"/>
  </cellStyleXfs>
  <cellXfs count="88">
    <xf numFmtId="0" fontId="0" fillId="0" borderId="0" xfId="0"/>
    <xf numFmtId="3" fontId="0" fillId="0" borderId="0" xfId="0" applyNumberFormat="1" applyAlignment="1">
      <alignment vertical="center"/>
    </xf>
    <xf numFmtId="3" fontId="2" fillId="0" borderId="0" xfId="0" applyNumberFormat="1" applyFont="1" applyFill="1" applyBorder="1" applyAlignment="1" applyProtection="1"/>
    <xf numFmtId="3" fontId="3" fillId="0" borderId="0" xfId="0" applyNumberFormat="1" applyFont="1" applyFill="1" applyBorder="1" applyAlignment="1" applyProtection="1"/>
    <xf numFmtId="3" fontId="1" fillId="0" borderId="0" xfId="0" applyNumberFormat="1" applyFont="1" applyAlignment="1">
      <alignment vertical="center"/>
    </xf>
    <xf numFmtId="3" fontId="1" fillId="0" borderId="0" xfId="0" applyNumberFormat="1" applyFont="1" applyAlignment="1">
      <alignment horizontal="center" vertical="center"/>
    </xf>
    <xf numFmtId="3" fontId="0" fillId="0" borderId="2" xfId="0" applyNumberFormat="1" applyBorder="1" applyAlignment="1">
      <alignment vertical="center"/>
    </xf>
    <xf numFmtId="3" fontId="0" fillId="0" borderId="3" xfId="0" applyNumberFormat="1" applyBorder="1" applyAlignment="1">
      <alignment vertical="center"/>
    </xf>
    <xf numFmtId="164" fontId="0" fillId="0" borderId="2" xfId="0" applyNumberFormat="1" applyBorder="1" applyAlignment="1">
      <alignment vertical="center"/>
    </xf>
    <xf numFmtId="164" fontId="0" fillId="0" borderId="3" xfId="0" applyNumberFormat="1" applyBorder="1" applyAlignment="1">
      <alignment vertical="center"/>
    </xf>
    <xf numFmtId="165" fontId="0" fillId="0" borderId="0" xfId="1" applyNumberFormat="1" applyFont="1" applyAlignment="1">
      <alignment vertical="center"/>
    </xf>
    <xf numFmtId="0" fontId="7" fillId="0" borderId="0" xfId="0" applyNumberFormat="1" applyFont="1" applyFill="1" applyBorder="1" applyAlignment="1" applyProtection="1">
      <alignment horizontal="left"/>
    </xf>
    <xf numFmtId="165" fontId="1" fillId="33" borderId="2" xfId="1" applyNumberFormat="1" applyFont="1" applyFill="1" applyBorder="1" applyAlignment="1">
      <alignment vertical="center"/>
    </xf>
    <xf numFmtId="165" fontId="1" fillId="33" borderId="3" xfId="1" applyNumberFormat="1" applyFont="1" applyFill="1" applyBorder="1" applyAlignment="1">
      <alignment vertical="center"/>
    </xf>
    <xf numFmtId="3" fontId="1" fillId="33" borderId="2" xfId="1" applyNumberFormat="1" applyFont="1" applyFill="1" applyBorder="1" applyAlignment="1">
      <alignment vertical="center"/>
    </xf>
    <xf numFmtId="3" fontId="1" fillId="33" borderId="3" xfId="1" applyNumberFormat="1" applyFont="1" applyFill="1" applyBorder="1" applyAlignment="1">
      <alignment vertical="center"/>
    </xf>
    <xf numFmtId="3" fontId="23" fillId="0" borderId="3" xfId="0" applyNumberFormat="1" applyFont="1" applyBorder="1" applyAlignment="1">
      <alignment vertical="center"/>
    </xf>
    <xf numFmtId="3" fontId="23" fillId="0" borderId="2" xfId="0" applyNumberFormat="1" applyFont="1" applyBorder="1" applyAlignment="1">
      <alignment vertical="center"/>
    </xf>
    <xf numFmtId="164" fontId="23" fillId="0" borderId="2" xfId="0" applyNumberFormat="1" applyFont="1" applyBorder="1" applyAlignment="1">
      <alignment vertical="center"/>
    </xf>
    <xf numFmtId="164" fontId="23" fillId="0" borderId="3" xfId="0" applyNumberFormat="1" applyFont="1" applyBorder="1" applyAlignment="1">
      <alignment vertical="center"/>
    </xf>
    <xf numFmtId="3" fontId="22" fillId="0" borderId="0" xfId="0" applyNumberFormat="1" applyFont="1" applyAlignment="1">
      <alignment vertical="center"/>
    </xf>
    <xf numFmtId="3" fontId="0" fillId="0" borderId="0" xfId="0" applyNumberFormat="1" applyAlignment="1">
      <alignment horizontal="right" vertical="center"/>
    </xf>
    <xf numFmtId="3" fontId="23" fillId="0" borderId="0" xfId="0" applyNumberFormat="1" applyFont="1" applyAlignment="1">
      <alignment vertical="center"/>
    </xf>
    <xf numFmtId="165" fontId="23" fillId="0" borderId="0" xfId="1" applyNumberFormat="1" applyFont="1" applyAlignment="1">
      <alignment vertical="center"/>
    </xf>
    <xf numFmtId="165" fontId="22" fillId="0" borderId="0" xfId="1" applyNumberFormat="1" applyFont="1" applyAlignment="1">
      <alignment vertical="center"/>
    </xf>
    <xf numFmtId="3" fontId="0" fillId="0" borderId="23" xfId="0" applyNumberFormat="1" applyBorder="1" applyAlignment="1">
      <alignment vertical="center"/>
    </xf>
    <xf numFmtId="164" fontId="0" fillId="0" borderId="23" xfId="0" applyNumberFormat="1" applyBorder="1" applyAlignment="1">
      <alignment vertical="center"/>
    </xf>
    <xf numFmtId="165" fontId="1" fillId="33" borderId="23" xfId="1" applyNumberFormat="1" applyFont="1" applyFill="1" applyBorder="1" applyAlignment="1">
      <alignment vertical="center"/>
    </xf>
    <xf numFmtId="3" fontId="1" fillId="33" borderId="23" xfId="1" applyNumberFormat="1" applyFont="1" applyFill="1" applyBorder="1" applyAlignment="1">
      <alignment vertical="center"/>
    </xf>
    <xf numFmtId="3" fontId="23" fillId="0" borderId="23" xfId="0" applyNumberFormat="1" applyFont="1" applyBorder="1" applyAlignment="1">
      <alignment vertical="center"/>
    </xf>
    <xf numFmtId="3" fontId="24" fillId="0" borderId="0" xfId="0" applyNumberFormat="1" applyFont="1" applyFill="1" applyBorder="1" applyAlignment="1">
      <alignment horizontal="center" vertical="center"/>
    </xf>
    <xf numFmtId="3" fontId="24" fillId="0" borderId="0" xfId="0" applyNumberFormat="1" applyFont="1" applyFill="1" applyBorder="1" applyAlignment="1">
      <alignment horizontal="center" vertical="center" wrapText="1"/>
    </xf>
    <xf numFmtId="3" fontId="24" fillId="34" borderId="20" xfId="0" applyNumberFormat="1" applyFont="1" applyFill="1" applyBorder="1" applyAlignment="1">
      <alignment horizontal="center" vertical="center" wrapText="1"/>
    </xf>
    <xf numFmtId="3" fontId="23" fillId="0" borderId="0" xfId="0" applyNumberFormat="1" applyFont="1" applyFill="1" applyBorder="1" applyAlignment="1">
      <alignment vertical="center"/>
    </xf>
    <xf numFmtId="164" fontId="23" fillId="0" borderId="0" xfId="0" applyNumberFormat="1" applyFont="1" applyFill="1" applyBorder="1" applyAlignment="1">
      <alignment vertical="center"/>
    </xf>
    <xf numFmtId="164" fontId="23" fillId="0" borderId="21" xfId="0" applyNumberFormat="1" applyFont="1" applyBorder="1" applyAlignment="1">
      <alignment vertical="center"/>
    </xf>
    <xf numFmtId="165" fontId="24" fillId="0" borderId="0" xfId="1" applyNumberFormat="1" applyFont="1" applyFill="1" applyBorder="1" applyAlignment="1">
      <alignment vertical="center"/>
    </xf>
    <xf numFmtId="3" fontId="24" fillId="0" borderId="0" xfId="1" applyNumberFormat="1" applyFont="1" applyFill="1" applyBorder="1" applyAlignment="1">
      <alignment vertical="center"/>
    </xf>
    <xf numFmtId="164" fontId="23" fillId="0" borderId="22" xfId="0" applyNumberFormat="1" applyFont="1" applyBorder="1" applyAlignment="1">
      <alignment vertical="center"/>
    </xf>
    <xf numFmtId="166" fontId="23" fillId="0" borderId="0" xfId="0" applyNumberFormat="1" applyFont="1" applyAlignment="1">
      <alignment vertical="center"/>
    </xf>
    <xf numFmtId="167" fontId="23" fillId="0" borderId="0" xfId="0" applyNumberFormat="1" applyFont="1" applyAlignment="1">
      <alignment vertical="center"/>
    </xf>
    <xf numFmtId="41" fontId="0" fillId="0" borderId="2" xfId="0" applyNumberFormat="1" applyBorder="1" applyAlignment="1">
      <alignment vertical="center"/>
    </xf>
    <xf numFmtId="41" fontId="0" fillId="0" borderId="23" xfId="0" applyNumberFormat="1" applyBorder="1" applyAlignment="1">
      <alignment vertical="center"/>
    </xf>
    <xf numFmtId="41" fontId="0" fillId="0" borderId="3" xfId="0" applyNumberFormat="1" applyBorder="1" applyAlignment="1">
      <alignment vertical="center"/>
    </xf>
    <xf numFmtId="41" fontId="23" fillId="0" borderId="2" xfId="0" applyNumberFormat="1" applyFont="1" applyBorder="1" applyAlignment="1">
      <alignment vertical="center"/>
    </xf>
    <xf numFmtId="41" fontId="23" fillId="0" borderId="23" xfId="0" applyNumberFormat="1" applyFont="1" applyBorder="1" applyAlignment="1">
      <alignment vertical="center"/>
    </xf>
    <xf numFmtId="3" fontId="5" fillId="0" borderId="0" xfId="0" applyNumberFormat="1" applyFont="1" applyFill="1" applyBorder="1" applyAlignment="1" applyProtection="1">
      <alignment vertical="center" wrapText="1"/>
    </xf>
    <xf numFmtId="0" fontId="7" fillId="0" borderId="0" xfId="0" applyNumberFormat="1" applyFont="1" applyFill="1" applyBorder="1" applyAlignment="1" applyProtection="1">
      <alignment vertical="center"/>
    </xf>
    <xf numFmtId="0" fontId="0" fillId="0" borderId="0" xfId="0" applyAlignment="1">
      <alignment vertical="center"/>
    </xf>
    <xf numFmtId="0" fontId="25" fillId="0" borderId="0" xfId="0" applyNumberFormat="1" applyFont="1" applyFill="1" applyBorder="1" applyAlignment="1" applyProtection="1">
      <alignment vertical="center"/>
    </xf>
    <xf numFmtId="3" fontId="24" fillId="35" borderId="18" xfId="0" applyNumberFormat="1" applyFont="1" applyFill="1" applyBorder="1" applyAlignment="1">
      <alignment horizontal="center" vertical="center" wrapText="1"/>
    </xf>
    <xf numFmtId="165" fontId="24" fillId="35" borderId="18" xfId="1" applyNumberFormat="1" applyFont="1" applyFill="1" applyBorder="1" applyAlignment="1">
      <alignment horizontal="center" vertical="center" wrapText="1"/>
    </xf>
    <xf numFmtId="3" fontId="6" fillId="35" borderId="1" xfId="0" applyNumberFormat="1" applyFont="1" applyFill="1" applyBorder="1" applyAlignment="1">
      <alignment horizontal="center" vertical="center"/>
    </xf>
    <xf numFmtId="3" fontId="6" fillId="35" borderId="1" xfId="0" applyNumberFormat="1" applyFont="1" applyFill="1" applyBorder="1" applyAlignment="1">
      <alignment vertical="center"/>
    </xf>
    <xf numFmtId="165" fontId="6" fillId="35" borderId="1" xfId="1" applyNumberFormat="1" applyFont="1" applyFill="1" applyBorder="1" applyAlignment="1">
      <alignment vertical="center"/>
    </xf>
    <xf numFmtId="3" fontId="6" fillId="35" borderId="1" xfId="1" applyNumberFormat="1" applyFont="1" applyFill="1" applyBorder="1" applyAlignment="1">
      <alignment vertical="center"/>
    </xf>
    <xf numFmtId="164" fontId="0" fillId="36" borderId="2" xfId="0" applyNumberFormat="1" applyFill="1" applyBorder="1" applyAlignment="1">
      <alignment vertical="center"/>
    </xf>
    <xf numFmtId="164" fontId="0" fillId="36" borderId="23" xfId="0" applyNumberFormat="1" applyFill="1" applyBorder="1" applyAlignment="1">
      <alignment vertical="center"/>
    </xf>
    <xf numFmtId="164" fontId="0" fillId="36" borderId="3" xfId="0" applyNumberFormat="1" applyFill="1" applyBorder="1" applyAlignment="1">
      <alignment vertical="center"/>
    </xf>
    <xf numFmtId="164" fontId="23" fillId="36" borderId="3" xfId="0" applyNumberFormat="1" applyFont="1" applyFill="1" applyBorder="1" applyAlignment="1">
      <alignment vertical="center"/>
    </xf>
    <xf numFmtId="41" fontId="23" fillId="36" borderId="2" xfId="0" applyNumberFormat="1" applyFont="1" applyFill="1" applyBorder="1" applyAlignment="1">
      <alignment vertical="center"/>
    </xf>
    <xf numFmtId="41" fontId="23" fillId="36" borderId="23" xfId="0" applyNumberFormat="1" applyFont="1" applyFill="1" applyBorder="1" applyAlignment="1">
      <alignment vertical="center"/>
    </xf>
    <xf numFmtId="41" fontId="0" fillId="36" borderId="2" xfId="0" applyNumberFormat="1" applyFill="1" applyBorder="1" applyAlignment="1">
      <alignment vertical="center"/>
    </xf>
    <xf numFmtId="41" fontId="0" fillId="36" borderId="23" xfId="0" applyNumberFormat="1" applyFill="1" applyBorder="1" applyAlignment="1">
      <alignment vertical="center"/>
    </xf>
    <xf numFmtId="41" fontId="0" fillId="36" borderId="3" xfId="0" applyNumberFormat="1" applyFill="1" applyBorder="1" applyAlignment="1">
      <alignment vertical="center"/>
    </xf>
    <xf numFmtId="41" fontId="6" fillId="35" borderId="1" xfId="0" applyNumberFormat="1" applyFont="1" applyFill="1" applyBorder="1" applyAlignment="1">
      <alignment vertical="center"/>
    </xf>
    <xf numFmtId="0" fontId="23" fillId="0" borderId="0" xfId="0" applyNumberFormat="1" applyFont="1" applyAlignment="1">
      <alignment vertical="center"/>
    </xf>
    <xf numFmtId="168" fontId="23" fillId="0" borderId="0" xfId="0" applyNumberFormat="1" applyFont="1" applyFill="1" applyBorder="1" applyAlignment="1">
      <alignment vertical="center"/>
    </xf>
    <xf numFmtId="3" fontId="23" fillId="0" borderId="24" xfId="0" applyNumberFormat="1" applyFont="1" applyBorder="1" applyAlignment="1">
      <alignment vertical="center"/>
    </xf>
    <xf numFmtId="164" fontId="23" fillId="0" borderId="24" xfId="0" applyNumberFormat="1" applyFont="1" applyBorder="1" applyAlignment="1">
      <alignment vertical="center"/>
    </xf>
    <xf numFmtId="164" fontId="0" fillId="0" borderId="24" xfId="0" applyNumberFormat="1" applyBorder="1" applyAlignment="1">
      <alignment vertical="center"/>
    </xf>
    <xf numFmtId="165" fontId="1" fillId="33" borderId="24" xfId="1" applyNumberFormat="1" applyFont="1" applyFill="1" applyBorder="1" applyAlignment="1">
      <alignment vertical="center"/>
    </xf>
    <xf numFmtId="3" fontId="1" fillId="33" borderId="24" xfId="1" applyNumberFormat="1" applyFont="1" applyFill="1" applyBorder="1" applyAlignment="1">
      <alignment vertical="center"/>
    </xf>
    <xf numFmtId="164" fontId="23" fillId="36" borderId="2" xfId="0" applyNumberFormat="1" applyFont="1" applyFill="1" applyBorder="1" applyAlignment="1">
      <alignment vertical="center"/>
    </xf>
    <xf numFmtId="164" fontId="23" fillId="36" borderId="24" xfId="0" applyNumberFormat="1" applyFont="1" applyFill="1" applyBorder="1" applyAlignment="1">
      <alignment vertical="center"/>
    </xf>
    <xf numFmtId="3" fontId="7" fillId="0" borderId="0" xfId="0" applyNumberFormat="1" applyFont="1" applyFill="1" applyBorder="1" applyAlignment="1" applyProtection="1">
      <alignment vertical="center"/>
    </xf>
    <xf numFmtId="43" fontId="0" fillId="36" borderId="2" xfId="0" applyNumberFormat="1" applyFill="1" applyBorder="1" applyAlignment="1">
      <alignment vertical="center"/>
    </xf>
    <xf numFmtId="3" fontId="5" fillId="0" borderId="0" xfId="0" applyNumberFormat="1" applyFont="1" applyFill="1" applyBorder="1" applyAlignment="1" applyProtection="1">
      <alignment horizontal="center" vertical="center" wrapText="1"/>
    </xf>
    <xf numFmtId="165" fontId="24" fillId="0" borderId="0" xfId="1" applyNumberFormat="1" applyFont="1" applyFill="1" applyBorder="1" applyAlignment="1">
      <alignment horizontal="center" vertical="center"/>
    </xf>
    <xf numFmtId="3" fontId="24" fillId="35" borderId="16" xfId="0" applyNumberFormat="1" applyFont="1" applyFill="1" applyBorder="1" applyAlignment="1">
      <alignment horizontal="center" vertical="center" wrapText="1"/>
    </xf>
    <xf numFmtId="3" fontId="24" fillId="35" borderId="19" xfId="0" applyNumberFormat="1" applyFont="1" applyFill="1" applyBorder="1" applyAlignment="1">
      <alignment horizontal="center" vertical="center"/>
    </xf>
    <xf numFmtId="3" fontId="24" fillId="35" borderId="15" xfId="0" applyNumberFormat="1" applyFont="1" applyFill="1" applyBorder="1" applyAlignment="1">
      <alignment horizontal="center" vertical="center" wrapText="1"/>
    </xf>
    <xf numFmtId="3" fontId="24" fillId="35" borderId="18" xfId="0" applyNumberFormat="1" applyFont="1" applyFill="1" applyBorder="1" applyAlignment="1">
      <alignment horizontal="center" vertical="center"/>
    </xf>
    <xf numFmtId="3" fontId="24" fillId="35" borderId="15" xfId="0" applyNumberFormat="1" applyFont="1" applyFill="1" applyBorder="1" applyAlignment="1">
      <alignment horizontal="center" vertical="center"/>
    </xf>
    <xf numFmtId="3" fontId="24" fillId="35" borderId="14" xfId="0" applyNumberFormat="1" applyFont="1" applyFill="1" applyBorder="1" applyAlignment="1">
      <alignment horizontal="center" vertical="center"/>
    </xf>
    <xf numFmtId="3" fontId="24" fillId="35" borderId="17" xfId="0" applyNumberFormat="1" applyFont="1" applyFill="1" applyBorder="1" applyAlignment="1">
      <alignment horizontal="center" vertical="center"/>
    </xf>
    <xf numFmtId="3" fontId="1" fillId="0" borderId="4" xfId="0" applyNumberFormat="1" applyFont="1" applyBorder="1" applyAlignment="1">
      <alignment horizontal="right" vertical="center"/>
    </xf>
    <xf numFmtId="165" fontId="24" fillId="35" borderId="15" xfId="1" applyNumberFormat="1" applyFont="1" applyFill="1" applyBorder="1" applyAlignment="1">
      <alignment horizontal="center" vertical="center"/>
    </xf>
  </cellXfs>
  <cellStyles count="46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a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 2" xfId="44"/>
    <cellStyle name="Millares 3" xfId="45"/>
    <cellStyle name="Neutral" xfId="9" builtinId="28" customBuiltin="1"/>
    <cellStyle name="Normal" xfId="0" builtinId="0"/>
    <cellStyle name="Normal 2" xfId="43"/>
    <cellStyle name="Notas" xfId="16" builtinId="10" customBuiltin="1"/>
    <cellStyle name="Porcentaje" xfId="1" builtinId="5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RO!$B$54</c:f>
              <c:strCache>
                <c:ptCount val="1"/>
                <c:pt idx="0">
                  <c:v>011 MINISTERIO DE SALUD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585-4DA9-A368-E84D3FF24551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5585-4DA9-A368-E84D3FF24551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5585-4DA9-A368-E84D3FF24551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>
                  <a:lumMod val="20000"/>
                  <a:lumOff val="8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5585-4DA9-A368-E84D3FF24551}"/>
              </c:ext>
            </c:extLst>
          </c:dPt>
          <c:dPt>
            <c:idx val="4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5585-4DA9-A368-E84D3FF24551}"/>
              </c:ext>
            </c:extLst>
          </c:dPt>
          <c:dLbls>
            <c:dLbl>
              <c:idx val="0"/>
              <c:layout>
                <c:manualLayout>
                  <c:x val="1.0069101521650001E-2"/>
                  <c:y val="-1.46551679372620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5585-4DA9-A368-E84D3FF2455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1187890579611053E-2"/>
                  <c:y val="-1.22126399477184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5585-4DA9-A368-E84D3FF2455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0069101521649939E-2"/>
                  <c:y val="-1.22126399477183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5585-4DA9-A368-E84D3FF2455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1187890579611136E-2"/>
                  <c:y val="-7.327583968631016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5585-4DA9-A368-E84D3FF2455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1.1187890579610971E-2"/>
                  <c:y val="-4.885055979087344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5585-4DA9-A368-E84D3FF2455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RO!$C$53:$G$53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DEVENGADO
A JULIO
(4)</c:v>
                </c:pt>
              </c:strCache>
            </c:strRef>
          </c:cat>
          <c:val>
            <c:numRef>
              <c:f>RO!$C$54:$G$54</c:f>
              <c:numCache>
                <c:formatCode>_ * #,##0.0_ ;_ * \-#,##0.0_ ;_ * "-"??_ ;_ @_ </c:formatCode>
                <c:ptCount val="5"/>
                <c:pt idx="0">
                  <c:v>7296.3093479999998</c:v>
                </c:pt>
                <c:pt idx="1">
                  <c:v>8910.5355500000005</c:v>
                </c:pt>
                <c:pt idx="2" formatCode="#,##0">
                  <c:v>8007.2385359999998</c:v>
                </c:pt>
                <c:pt idx="3">
                  <c:v>7335.2657341699987</c:v>
                </c:pt>
                <c:pt idx="4">
                  <c:v>4478.5630973799998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5585-4DA9-A368-E84D3FF2455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-168404192"/>
        <c:axId val="-168400928"/>
        <c:axId val="0"/>
      </c:bar3DChart>
      <c:catAx>
        <c:axId val="-1684041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-168400928"/>
        <c:crosses val="autoZero"/>
        <c:auto val="1"/>
        <c:lblAlgn val="ctr"/>
        <c:lblOffset val="100"/>
        <c:noMultiLvlLbl val="0"/>
      </c:catAx>
      <c:valAx>
        <c:axId val="-168400928"/>
        <c:scaling>
          <c:orientation val="minMax"/>
        </c:scaling>
        <c:delete val="0"/>
        <c:axPos val="l"/>
        <c:numFmt formatCode="_ * #,##0.0_ ;_ * \-#,##0.0_ ;_ * &quot;-&quot;??_ ;_ @_ " sourceLinked="1"/>
        <c:majorTickMark val="out"/>
        <c:minorTickMark val="none"/>
        <c:tickLblPos val="nextTo"/>
        <c:crossAx val="-16840419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RDR!$B$54</c:f>
              <c:strCache>
                <c:ptCount val="1"/>
                <c:pt idx="0">
                  <c:v>011 MINISTERIO DE SALUD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E59-459B-A063-30CD63376309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5E59-459B-A063-30CD63376309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5E59-459B-A063-30CD63376309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5E59-459B-A063-30CD63376309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5E59-459B-A063-30CD63376309}"/>
              </c:ext>
            </c:extLst>
          </c:dPt>
          <c:dLbls>
            <c:dLbl>
              <c:idx val="0"/>
              <c:layout>
                <c:manualLayout>
                  <c:x val="7.8392621464252483E-3"/>
                  <c:y val="-2.1800109730079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5E59-459B-A063-30CD6337630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1198945923464598E-2"/>
                  <c:y val="-1.36250685812999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5E59-459B-A063-30CD6337630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7.8392621464252483E-3"/>
                  <c:y val="-2.1800109730079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5E59-459B-A063-30CD6337630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2318840515811103E-2"/>
                  <c:y val="-1.90750960138198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5E59-459B-A063-30CD6337630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7.8392621464252483E-3"/>
                  <c:y val="-1.63500822975599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5E59-459B-A063-30CD6337630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RDR!$C$53:$G$53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DEVENGADO
A JULIO
(4)</c:v>
                </c:pt>
              </c:strCache>
            </c:strRef>
          </c:cat>
          <c:val>
            <c:numRef>
              <c:f>RDR!$C$54:$G$54</c:f>
              <c:numCache>
                <c:formatCode>#,##0.0</c:formatCode>
                <c:ptCount val="5"/>
                <c:pt idx="0">
                  <c:v>177.09024500000001</c:v>
                </c:pt>
                <c:pt idx="1">
                  <c:v>264.874278</c:v>
                </c:pt>
                <c:pt idx="2">
                  <c:v>166.65016199999999</c:v>
                </c:pt>
                <c:pt idx="3">
                  <c:v>121.35475240000002</c:v>
                </c:pt>
                <c:pt idx="4">
                  <c:v>66.73085106000002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5E59-459B-A063-30CD6337630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-168406368"/>
        <c:axId val="-168405824"/>
        <c:axId val="0"/>
      </c:bar3DChart>
      <c:catAx>
        <c:axId val="-16840636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168405824"/>
        <c:crosses val="autoZero"/>
        <c:auto val="1"/>
        <c:lblAlgn val="ctr"/>
        <c:lblOffset val="100"/>
        <c:noMultiLvlLbl val="0"/>
      </c:catAx>
      <c:valAx>
        <c:axId val="-16840582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crossAx val="-16840636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ROOC!$B$53</c:f>
              <c:strCache>
                <c:ptCount val="1"/>
                <c:pt idx="0">
                  <c:v>011 MINISTERIO DE SALUD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99EB-47E0-B94E-B082B07EC669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99EB-47E0-B94E-B082B07EC669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99EB-47E0-B94E-B082B07EC669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99EB-47E0-B94E-B082B07EC669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99EB-47E0-B94E-B082B07EC669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ROOC!$C$52:$G$52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 ANUAL</c:v>
                </c:pt>
                <c:pt idx="4">
                  <c:v>DEVENGADO
A JULIO
(4)</c:v>
                </c:pt>
              </c:strCache>
            </c:strRef>
          </c:cat>
          <c:val>
            <c:numRef>
              <c:f>ROOC!$C$53:$G$53</c:f>
              <c:numCache>
                <c:formatCode>#,##0.0</c:formatCode>
                <c:ptCount val="5"/>
                <c:pt idx="0">
                  <c:v>1167.209126</c:v>
                </c:pt>
                <c:pt idx="1">
                  <c:v>2533.365182</c:v>
                </c:pt>
                <c:pt idx="2">
                  <c:v>2169.309831</c:v>
                </c:pt>
                <c:pt idx="3">
                  <c:v>1852.6075342300001</c:v>
                </c:pt>
                <c:pt idx="4">
                  <c:v>1639.1534437500004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99EB-47E0-B94E-B082B07EC66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-1882658480"/>
        <c:axId val="-1615074000"/>
        <c:axId val="0"/>
      </c:bar3DChart>
      <c:catAx>
        <c:axId val="-188265848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1615074000"/>
        <c:crosses val="autoZero"/>
        <c:auto val="1"/>
        <c:lblAlgn val="ctr"/>
        <c:lblOffset val="100"/>
        <c:noMultiLvlLbl val="0"/>
      </c:catAx>
      <c:valAx>
        <c:axId val="-1615074000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crossAx val="-18826584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DYT!$B$52</c:f>
              <c:strCache>
                <c:ptCount val="1"/>
                <c:pt idx="0">
                  <c:v>011 MINISTERIO DE SALUD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279A-4661-BCDB-99F4EB9F6690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279A-4661-BCDB-99F4EB9F6690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279A-4661-BCDB-99F4EB9F6690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279A-4661-BCDB-99F4EB9F6690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279A-4661-BCDB-99F4EB9F6690}"/>
              </c:ext>
            </c:extLst>
          </c:dPt>
          <c:dLbls>
            <c:dLbl>
              <c:idx val="1"/>
              <c:layout>
                <c:manualLayout>
                  <c:x val="5.610561143586058E-3"/>
                  <c:y val="-1.4533639539189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279A-4661-BCDB-99F4EB9F669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7.8547856010205384E-3"/>
                  <c:y val="-1.45336395391898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279A-4661-BCDB-99F4EB9F669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5.6105611435860996E-3"/>
                  <c:y val="-1.74403674470278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279A-4661-BCDB-99F4EB9F669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8.9768978297377587E-3"/>
                  <c:y val="-1.1626911631351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279A-4661-BCDB-99F4EB9F669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DYT!$C$51:$G$51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DEVENGADO
A JULIO
(4)</c:v>
                </c:pt>
              </c:strCache>
            </c:strRef>
          </c:cat>
          <c:val>
            <c:numRef>
              <c:f>DYT!$C$52:$G$52</c:f>
              <c:numCache>
                <c:formatCode>0.0</c:formatCode>
                <c:ptCount val="5"/>
                <c:pt idx="0" formatCode="General">
                  <c:v>0</c:v>
                </c:pt>
                <c:pt idx="1">
                  <c:v>569.80256999999995</c:v>
                </c:pt>
                <c:pt idx="2">
                  <c:v>460.51829700000002</c:v>
                </c:pt>
                <c:pt idx="3">
                  <c:v>357.74953246000013</c:v>
                </c:pt>
                <c:pt idx="4">
                  <c:v>225.16751029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279A-4661-BCDB-99F4EB9F669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-1615071280"/>
        <c:axId val="-1615070736"/>
        <c:axId val="0"/>
      </c:bar3DChart>
      <c:catAx>
        <c:axId val="-161507128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1615070736"/>
        <c:crosses val="autoZero"/>
        <c:auto val="1"/>
        <c:lblAlgn val="ctr"/>
        <c:lblOffset val="100"/>
        <c:noMultiLvlLbl val="0"/>
      </c:catAx>
      <c:valAx>
        <c:axId val="-161507073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-16150712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2.9017914482763904E-2"/>
          <c:y val="8.7079054648118118E-2"/>
          <c:w val="0.95881716189458277"/>
          <c:h val="0.81883756561759846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RD!$B$24</c:f>
              <c:strCache>
                <c:ptCount val="1"/>
                <c:pt idx="0">
                  <c:v>011 MINISTERIO DE SALUD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dPt>
            <c:idx val="0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A36C-4201-80E6-B25E8D660418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A36C-4201-80E6-B25E8D660418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A36C-4201-80E6-B25E8D660418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A36C-4201-80E6-B25E8D660418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8-A36C-4201-80E6-B25E8D660418}"/>
              </c:ext>
            </c:extLst>
          </c:dPt>
          <c:dLbls>
            <c:dLbl>
              <c:idx val="0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A36C-4201-80E6-B25E8D66041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A36C-4201-80E6-B25E8D66041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A36C-4201-80E6-B25E8D66041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A36C-4201-80E6-B25E8D66041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A36C-4201-80E6-B25E8D66041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RD!$C$23:$G$23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DEVENGADO
A JULIO
(4)</c:v>
                </c:pt>
              </c:strCache>
            </c:strRef>
          </c:cat>
          <c:val>
            <c:numRef>
              <c:f>RD!$C$24:$G$24</c:f>
              <c:numCache>
                <c:formatCode>0.0</c:formatCode>
                <c:ptCount val="5"/>
                <c:pt idx="0" formatCode="General">
                  <c:v>0</c:v>
                </c:pt>
                <c:pt idx="1">
                  <c:v>3.2101449999999998</c:v>
                </c:pt>
                <c:pt idx="2">
                  <c:v>1.731258</c:v>
                </c:pt>
                <c:pt idx="3">
                  <c:v>1.2677845400000001</c:v>
                </c:pt>
                <c:pt idx="4">
                  <c:v>0.60613700000000004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A36C-4201-80E6-B25E8D6604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615073456"/>
        <c:axId val="-1615072912"/>
        <c:axId val="0"/>
      </c:bar3DChart>
      <c:catAx>
        <c:axId val="-1615073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-1615072912"/>
        <c:crosses val="autoZero"/>
        <c:auto val="1"/>
        <c:lblAlgn val="ctr"/>
        <c:lblOffset val="100"/>
        <c:noMultiLvlLbl val="0"/>
      </c:catAx>
      <c:valAx>
        <c:axId val="-16150729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-16150734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0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303420</xdr:colOff>
      <xdr:row>48</xdr:row>
      <xdr:rowOff>145246</xdr:rowOff>
    </xdr:from>
    <xdr:to>
      <xdr:col>11</xdr:col>
      <xdr:colOff>964567</xdr:colOff>
      <xdr:row>74</xdr:row>
      <xdr:rowOff>111629</xdr:rowOff>
    </xdr:to>
    <xdr:graphicFrame macro="">
      <xdr:nvGraphicFramePr>
        <xdr:cNvPr id="5" name="4 Gráfico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36635</xdr:colOff>
      <xdr:row>0</xdr:row>
      <xdr:rowOff>168519</xdr:rowOff>
    </xdr:from>
    <xdr:to>
      <xdr:col>1</xdr:col>
      <xdr:colOff>4313360</xdr:colOff>
      <xdr:row>3</xdr:row>
      <xdr:rowOff>69697</xdr:rowOff>
    </xdr:to>
    <xdr:grpSp>
      <xdr:nvGrpSpPr>
        <xdr:cNvPr id="7" name="Grupo 6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GrpSpPr>
          <a:grpSpLocks/>
        </xdr:cNvGrpSpPr>
      </xdr:nvGrpSpPr>
      <xdr:grpSpPr bwMode="auto">
        <a:xfrm>
          <a:off x="425918" y="168519"/>
          <a:ext cx="4276725" cy="472678"/>
          <a:chOff x="76200" y="76200"/>
          <a:chExt cx="4257675" cy="476250"/>
        </a:xfrm>
      </xdr:grpSpPr>
      <xdr:pic>
        <xdr:nvPicPr>
          <xdr:cNvPr id="8" name="Imagen 2" descr="Imagen relacionada">
            <a:extLst>
              <a:ext uri="{FF2B5EF4-FFF2-40B4-BE49-F238E27FC236}">
                <a16:creationId xmlns="" xmlns:a16="http://schemas.microsoft.com/office/drawing/2014/main" id="{00000000-0008-0000-0000-000008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9" name="CuadroTexto 8">
            <a:extLst>
              <a:ext uri="{FF2B5EF4-FFF2-40B4-BE49-F238E27FC236}">
                <a16:creationId xmlns="" xmlns:a16="http://schemas.microsoft.com/office/drawing/2014/main" id="{00000000-0008-0000-0000-000009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10" name="CuadroTexto 9">
            <a:extLst>
              <a:ext uri="{FF2B5EF4-FFF2-40B4-BE49-F238E27FC236}">
                <a16:creationId xmlns="" xmlns:a16="http://schemas.microsoft.com/office/drawing/2014/main" id="{00000000-0008-0000-0000-00000A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1158</xdr:colOff>
      <xdr:row>49</xdr:row>
      <xdr:rowOff>49072</xdr:rowOff>
    </xdr:from>
    <xdr:to>
      <xdr:col>12</xdr:col>
      <xdr:colOff>20478</xdr:colOff>
      <xdr:row>91</xdr:row>
      <xdr:rowOff>15455</xdr:rowOff>
    </xdr:to>
    <xdr:graphicFrame macro="">
      <xdr:nvGraphicFramePr>
        <xdr:cNvPr id="2" name="1 Gráfico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6569</xdr:colOff>
      <xdr:row>0</xdr:row>
      <xdr:rowOff>170793</xdr:rowOff>
    </xdr:from>
    <xdr:to>
      <xdr:col>1</xdr:col>
      <xdr:colOff>4283294</xdr:colOff>
      <xdr:row>3</xdr:row>
      <xdr:rowOff>71971</xdr:rowOff>
    </xdr:to>
    <xdr:grpSp>
      <xdr:nvGrpSpPr>
        <xdr:cNvPr id="6" name="Grupo 5">
          <a:extLst>
            <a:ext uri="{FF2B5EF4-FFF2-40B4-BE49-F238E27FC236}">
              <a16:creationId xmlns="" xmlns:a16="http://schemas.microsoft.com/office/drawing/2014/main" id="{00000000-0008-0000-0100-000006000000}"/>
            </a:ext>
          </a:extLst>
        </xdr:cNvPr>
        <xdr:cNvGrpSpPr>
          <a:grpSpLocks/>
        </xdr:cNvGrpSpPr>
      </xdr:nvGrpSpPr>
      <xdr:grpSpPr bwMode="auto">
        <a:xfrm>
          <a:off x="394896" y="170793"/>
          <a:ext cx="4276725" cy="472678"/>
          <a:chOff x="76200" y="76200"/>
          <a:chExt cx="4257675" cy="476250"/>
        </a:xfrm>
      </xdr:grpSpPr>
      <xdr:pic>
        <xdr:nvPicPr>
          <xdr:cNvPr id="7" name="Imagen 2" descr="Imagen relacionada">
            <a:extLst>
              <a:ext uri="{FF2B5EF4-FFF2-40B4-BE49-F238E27FC236}">
                <a16:creationId xmlns="" xmlns:a16="http://schemas.microsoft.com/office/drawing/2014/main" id="{00000000-0008-0000-0100-000007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8" name="CuadroTexto 7">
            <a:extLst>
              <a:ext uri="{FF2B5EF4-FFF2-40B4-BE49-F238E27FC236}">
                <a16:creationId xmlns="" xmlns:a16="http://schemas.microsoft.com/office/drawing/2014/main" id="{00000000-0008-0000-0100-000008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9" name="CuadroTexto 8">
            <a:extLst>
              <a:ext uri="{FF2B5EF4-FFF2-40B4-BE49-F238E27FC236}">
                <a16:creationId xmlns="" xmlns:a16="http://schemas.microsoft.com/office/drawing/2014/main" id="{00000000-0008-0000-0100-000009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376528</xdr:colOff>
      <xdr:row>48</xdr:row>
      <xdr:rowOff>108929</xdr:rowOff>
    </xdr:from>
    <xdr:to>
      <xdr:col>12</xdr:col>
      <xdr:colOff>51557</xdr:colOff>
      <xdr:row>74</xdr:row>
      <xdr:rowOff>40575</xdr:rowOff>
    </xdr:to>
    <xdr:graphicFrame macro="">
      <xdr:nvGraphicFramePr>
        <xdr:cNvPr id="2" name="1 Gráfico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5443</xdr:colOff>
      <xdr:row>0</xdr:row>
      <xdr:rowOff>168729</xdr:rowOff>
    </xdr:from>
    <xdr:to>
      <xdr:col>1</xdr:col>
      <xdr:colOff>4282168</xdr:colOff>
      <xdr:row>3</xdr:row>
      <xdr:rowOff>69907</xdr:rowOff>
    </xdr:to>
    <xdr:grpSp>
      <xdr:nvGrpSpPr>
        <xdr:cNvPr id="6" name="Grupo 5">
          <a:extLst>
            <a:ext uri="{FF2B5EF4-FFF2-40B4-BE49-F238E27FC236}">
              <a16:creationId xmlns="" xmlns:a16="http://schemas.microsoft.com/office/drawing/2014/main" id="{00000000-0008-0000-0200-000006000000}"/>
            </a:ext>
          </a:extLst>
        </xdr:cNvPr>
        <xdr:cNvGrpSpPr>
          <a:grpSpLocks/>
        </xdr:cNvGrpSpPr>
      </xdr:nvGrpSpPr>
      <xdr:grpSpPr bwMode="auto">
        <a:xfrm>
          <a:off x="393770" y="168729"/>
          <a:ext cx="4276725" cy="472678"/>
          <a:chOff x="76200" y="76200"/>
          <a:chExt cx="4257675" cy="476250"/>
        </a:xfrm>
      </xdr:grpSpPr>
      <xdr:pic>
        <xdr:nvPicPr>
          <xdr:cNvPr id="7" name="Imagen 2" descr="Imagen relacionada">
            <a:extLst>
              <a:ext uri="{FF2B5EF4-FFF2-40B4-BE49-F238E27FC236}">
                <a16:creationId xmlns="" xmlns:a16="http://schemas.microsoft.com/office/drawing/2014/main" id="{00000000-0008-0000-0200-000007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8" name="CuadroTexto 7">
            <a:extLst>
              <a:ext uri="{FF2B5EF4-FFF2-40B4-BE49-F238E27FC236}">
                <a16:creationId xmlns="" xmlns:a16="http://schemas.microsoft.com/office/drawing/2014/main" id="{00000000-0008-0000-0200-000008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9" name="CuadroTexto 8">
            <a:extLst>
              <a:ext uri="{FF2B5EF4-FFF2-40B4-BE49-F238E27FC236}">
                <a16:creationId xmlns="" xmlns:a16="http://schemas.microsoft.com/office/drawing/2014/main" id="{00000000-0008-0000-0200-000009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363839</xdr:colOff>
      <xdr:row>47</xdr:row>
      <xdr:rowOff>5953</xdr:rowOff>
    </xdr:from>
    <xdr:to>
      <xdr:col>11</xdr:col>
      <xdr:colOff>991368</xdr:colOff>
      <xdr:row>83</xdr:row>
      <xdr:rowOff>104706</xdr:rowOff>
    </xdr:to>
    <xdr:graphicFrame macro="">
      <xdr:nvGraphicFramePr>
        <xdr:cNvPr id="2" name="1 Gráfico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47625</xdr:colOff>
      <xdr:row>0</xdr:row>
      <xdr:rowOff>160734</xdr:rowOff>
    </xdr:from>
    <xdr:to>
      <xdr:col>1</xdr:col>
      <xdr:colOff>4324350</xdr:colOff>
      <xdr:row>3</xdr:row>
      <xdr:rowOff>61912</xdr:rowOff>
    </xdr:to>
    <xdr:grpSp>
      <xdr:nvGrpSpPr>
        <xdr:cNvPr id="6" name="Grupo 5">
          <a:extLst>
            <a:ext uri="{FF2B5EF4-FFF2-40B4-BE49-F238E27FC236}">
              <a16:creationId xmlns="" xmlns:a16="http://schemas.microsoft.com/office/drawing/2014/main" id="{00000000-0008-0000-0300-000006000000}"/>
            </a:ext>
          </a:extLst>
        </xdr:cNvPr>
        <xdr:cNvGrpSpPr>
          <a:grpSpLocks/>
        </xdr:cNvGrpSpPr>
      </xdr:nvGrpSpPr>
      <xdr:grpSpPr bwMode="auto">
        <a:xfrm>
          <a:off x="435952" y="160734"/>
          <a:ext cx="4276725" cy="472678"/>
          <a:chOff x="76200" y="76200"/>
          <a:chExt cx="4257675" cy="476250"/>
        </a:xfrm>
      </xdr:grpSpPr>
      <xdr:pic>
        <xdr:nvPicPr>
          <xdr:cNvPr id="7" name="Imagen 2" descr="Imagen relacionada">
            <a:extLst>
              <a:ext uri="{FF2B5EF4-FFF2-40B4-BE49-F238E27FC236}">
                <a16:creationId xmlns="" xmlns:a16="http://schemas.microsoft.com/office/drawing/2014/main" id="{00000000-0008-0000-0300-000007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8" name="CuadroTexto 7">
            <a:extLst>
              <a:ext uri="{FF2B5EF4-FFF2-40B4-BE49-F238E27FC236}">
                <a16:creationId xmlns="" xmlns:a16="http://schemas.microsoft.com/office/drawing/2014/main" id="{00000000-0008-0000-0300-000008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9" name="CuadroTexto 8">
            <a:extLst>
              <a:ext uri="{FF2B5EF4-FFF2-40B4-BE49-F238E27FC236}">
                <a16:creationId xmlns="" xmlns:a16="http://schemas.microsoft.com/office/drawing/2014/main" id="{00000000-0008-0000-0300-000009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348582</xdr:colOff>
      <xdr:row>18</xdr:row>
      <xdr:rowOff>145117</xdr:rowOff>
    </xdr:from>
    <xdr:to>
      <xdr:col>12</xdr:col>
      <xdr:colOff>87680</xdr:colOff>
      <xdr:row>46</xdr:row>
      <xdr:rowOff>29989</xdr:rowOff>
    </xdr:to>
    <xdr:graphicFrame macro="">
      <xdr:nvGraphicFramePr>
        <xdr:cNvPr id="2" name="Gráfico 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39414</xdr:colOff>
      <xdr:row>0</xdr:row>
      <xdr:rowOff>151086</xdr:rowOff>
    </xdr:from>
    <xdr:to>
      <xdr:col>1</xdr:col>
      <xdr:colOff>4316139</xdr:colOff>
      <xdr:row>3</xdr:row>
      <xdr:rowOff>52264</xdr:rowOff>
    </xdr:to>
    <xdr:grpSp>
      <xdr:nvGrpSpPr>
        <xdr:cNvPr id="6" name="Grupo 5">
          <a:extLst>
            <a:ext uri="{FF2B5EF4-FFF2-40B4-BE49-F238E27FC236}">
              <a16:creationId xmlns="" xmlns:a16="http://schemas.microsoft.com/office/drawing/2014/main" id="{00000000-0008-0000-0400-000006000000}"/>
            </a:ext>
          </a:extLst>
        </xdr:cNvPr>
        <xdr:cNvGrpSpPr>
          <a:grpSpLocks/>
        </xdr:cNvGrpSpPr>
      </xdr:nvGrpSpPr>
      <xdr:grpSpPr bwMode="auto">
        <a:xfrm>
          <a:off x="427741" y="151086"/>
          <a:ext cx="4276725" cy="472678"/>
          <a:chOff x="76200" y="76200"/>
          <a:chExt cx="4257675" cy="476250"/>
        </a:xfrm>
      </xdr:grpSpPr>
      <xdr:pic>
        <xdr:nvPicPr>
          <xdr:cNvPr id="7" name="Imagen 2" descr="Imagen relacionada">
            <a:extLst>
              <a:ext uri="{FF2B5EF4-FFF2-40B4-BE49-F238E27FC236}">
                <a16:creationId xmlns="" xmlns:a16="http://schemas.microsoft.com/office/drawing/2014/main" id="{00000000-0008-0000-0400-000007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8" name="CuadroTexto 7">
            <a:extLst>
              <a:ext uri="{FF2B5EF4-FFF2-40B4-BE49-F238E27FC236}">
                <a16:creationId xmlns="" xmlns:a16="http://schemas.microsoft.com/office/drawing/2014/main" id="{00000000-0008-0000-0400-000008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9" name="CuadroTexto 8">
            <a:extLst>
              <a:ext uri="{FF2B5EF4-FFF2-40B4-BE49-F238E27FC236}">
                <a16:creationId xmlns="" xmlns:a16="http://schemas.microsoft.com/office/drawing/2014/main" id="{00000000-0008-0000-0400-000009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M73"/>
  <sheetViews>
    <sheetView showGridLines="0" tabSelected="1" zoomScale="115" zoomScaleNormal="115" workbookViewId="0">
      <selection activeCell="E47" sqref="E47"/>
    </sheetView>
  </sheetViews>
  <sheetFormatPr baseColWidth="10" defaultRowHeight="15" x14ac:dyDescent="0.25"/>
  <cols>
    <col min="1" max="1" width="5.85546875" style="1" customWidth="1"/>
    <col min="2" max="2" width="81.42578125" style="1" bestFit="1" customWidth="1"/>
    <col min="3" max="4" width="14.7109375" style="1" customWidth="1"/>
    <col min="5" max="5" width="17.85546875" style="1" bestFit="1" customWidth="1"/>
    <col min="6" max="6" width="20.7109375" style="1" customWidth="1"/>
    <col min="7" max="7" width="17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3" width="13.7109375" style="1" bestFit="1" customWidth="1"/>
    <col min="14" max="14" width="12.7109375" style="1" bestFit="1" customWidth="1"/>
    <col min="15" max="16384" width="11.42578125" style="1"/>
  </cols>
  <sheetData>
    <row r="1" spans="1:13" s="48" customFormat="1" x14ac:dyDescent="0.25">
      <c r="A1"/>
      <c r="B1" s="47"/>
      <c r="C1" s="47"/>
      <c r="D1" s="47"/>
      <c r="E1" s="75"/>
      <c r="F1" s="47"/>
      <c r="G1" s="47"/>
      <c r="H1" s="47"/>
      <c r="I1" s="47"/>
      <c r="J1" s="47"/>
      <c r="K1" s="47"/>
      <c r="L1" s="47"/>
      <c r="M1" s="47"/>
    </row>
    <row r="2" spans="1:13" s="48" customFormat="1" x14ac:dyDescent="0.25">
      <c r="A2"/>
      <c r="B2" s="47"/>
      <c r="C2" s="47"/>
      <c r="D2" s="47"/>
      <c r="E2" s="75"/>
      <c r="F2" s="47"/>
      <c r="G2" s="47"/>
      <c r="H2" s="47"/>
      <c r="I2" s="47"/>
      <c r="J2" s="47"/>
      <c r="K2" s="47"/>
      <c r="L2" s="47"/>
      <c r="M2" s="47"/>
    </row>
    <row r="3" spans="1:13" s="48" customFormat="1" x14ac:dyDescent="0.25">
      <c r="A3"/>
      <c r="B3" s="47"/>
      <c r="C3" s="49"/>
      <c r="D3" s="47"/>
      <c r="E3" s="75"/>
      <c r="F3" s="47"/>
      <c r="G3" s="47"/>
      <c r="H3" s="47"/>
      <c r="I3" s="47"/>
      <c r="J3" s="47"/>
      <c r="K3" s="47"/>
      <c r="L3" s="47"/>
      <c r="M3" s="47"/>
    </row>
    <row r="4" spans="1:13" s="48" customFormat="1" x14ac:dyDescent="0.25">
      <c r="A4"/>
      <c r="B4" s="47"/>
      <c r="C4" s="49"/>
      <c r="D4" s="47"/>
      <c r="E4" s="75"/>
      <c r="F4" s="47"/>
      <c r="G4" s="47"/>
      <c r="H4" s="47"/>
      <c r="I4" s="47"/>
      <c r="J4" s="47"/>
      <c r="K4" s="47"/>
      <c r="L4" s="47"/>
      <c r="M4" s="47"/>
    </row>
    <row r="5" spans="1:13" ht="5.0999999999999996" customHeight="1" x14ac:dyDescent="0.25"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</row>
    <row r="6" spans="1:13" ht="43.5" customHeight="1" x14ac:dyDescent="0.25">
      <c r="B6" s="77" t="s">
        <v>58</v>
      </c>
      <c r="C6" s="77"/>
      <c r="D6" s="77"/>
      <c r="E6" s="77"/>
      <c r="F6" s="77"/>
      <c r="G6" s="77"/>
      <c r="H6" s="77"/>
      <c r="I6" s="77"/>
      <c r="J6" s="77"/>
      <c r="K6" s="77"/>
      <c r="L6" s="77"/>
    </row>
    <row r="8" spans="1:13" ht="15.75" x14ac:dyDescent="0.25">
      <c r="B8" s="2" t="s">
        <v>5</v>
      </c>
    </row>
    <row r="9" spans="1:13" x14ac:dyDescent="0.2">
      <c r="B9" s="3" t="s">
        <v>1</v>
      </c>
    </row>
    <row r="10" spans="1:13" x14ac:dyDescent="0.25">
      <c r="B10" s="4"/>
      <c r="I10" s="86"/>
      <c r="J10" s="86"/>
      <c r="K10" s="86"/>
      <c r="L10" s="21" t="s">
        <v>21</v>
      </c>
    </row>
    <row r="11" spans="1:13" s="5" customFormat="1" ht="15" customHeight="1" x14ac:dyDescent="0.25">
      <c r="B11" s="84" t="s">
        <v>20</v>
      </c>
      <c r="C11" s="83" t="s">
        <v>0</v>
      </c>
      <c r="D11" s="83"/>
      <c r="E11" s="81" t="s">
        <v>13</v>
      </c>
      <c r="F11" s="81" t="s">
        <v>22</v>
      </c>
      <c r="G11" s="81" t="s">
        <v>59</v>
      </c>
      <c r="H11" s="81" t="s">
        <v>15</v>
      </c>
      <c r="I11" s="87" t="s">
        <v>17</v>
      </c>
      <c r="J11" s="87"/>
      <c r="K11" s="87"/>
      <c r="L11" s="79" t="s">
        <v>16</v>
      </c>
    </row>
    <row r="12" spans="1:13" s="5" customFormat="1" ht="50.1" customHeight="1" x14ac:dyDescent="0.25">
      <c r="B12" s="85"/>
      <c r="C12" s="50" t="s">
        <v>3</v>
      </c>
      <c r="D12" s="50" t="s">
        <v>2</v>
      </c>
      <c r="E12" s="82"/>
      <c r="F12" s="82"/>
      <c r="G12" s="82"/>
      <c r="H12" s="82"/>
      <c r="I12" s="50" t="s">
        <v>9</v>
      </c>
      <c r="J12" s="50" t="s">
        <v>10</v>
      </c>
      <c r="K12" s="51" t="s">
        <v>11</v>
      </c>
      <c r="L12" s="80"/>
    </row>
    <row r="13" spans="1:13" ht="20.100000000000001" customHeight="1" x14ac:dyDescent="0.25">
      <c r="B13" s="6" t="s">
        <v>26</v>
      </c>
      <c r="C13" s="8">
        <v>2565206705</v>
      </c>
      <c r="D13" s="8">
        <v>1852179676</v>
      </c>
      <c r="E13" s="76">
        <v>1362133009</v>
      </c>
      <c r="F13" s="56">
        <v>1201009890.9599996</v>
      </c>
      <c r="G13" s="8">
        <v>699185972.20000064</v>
      </c>
      <c r="H13" s="8"/>
      <c r="I13" s="12">
        <f>IF(ISERROR(+#REF!/E13)=TRUE,0,++#REF!/E13)</f>
        <v>0</v>
      </c>
      <c r="J13" s="12">
        <f>IF(ISERROR(+G13/E13)=TRUE,0,++G13/E13)</f>
        <v>0.51330227487351099</v>
      </c>
      <c r="K13" s="12">
        <f>IF(ISERROR(+H13/E13)=TRUE,0,++H13/E13)</f>
        <v>0</v>
      </c>
      <c r="L13" s="14">
        <f>+D13-G13</f>
        <v>1152993703.7999992</v>
      </c>
    </row>
    <row r="14" spans="1:13" ht="20.100000000000001" customHeight="1" x14ac:dyDescent="0.25">
      <c r="B14" s="25" t="s">
        <v>61</v>
      </c>
      <c r="C14" s="26">
        <v>39143861</v>
      </c>
      <c r="D14" s="26">
        <v>56470004</v>
      </c>
      <c r="E14" s="57">
        <v>47162486</v>
      </c>
      <c r="F14" s="57">
        <v>42356551.729999997</v>
      </c>
      <c r="G14" s="26">
        <v>22964412.859999992</v>
      </c>
      <c r="H14" s="26"/>
      <c r="I14" s="27"/>
      <c r="J14" s="27">
        <f t="shared" ref="J14:J46" si="0">IF(ISERROR(+G14/E14)=TRUE,0,++G14/E14)</f>
        <v>0.48692116993154244</v>
      </c>
      <c r="K14" s="27">
        <f t="shared" ref="K14:K46" si="1">IF(ISERROR(+H14/E14)=TRUE,0,++H14/E14)</f>
        <v>0</v>
      </c>
      <c r="L14" s="28">
        <f t="shared" ref="L14:L46" si="2">+D14-G14</f>
        <v>33505591.140000008</v>
      </c>
    </row>
    <row r="15" spans="1:13" ht="20.100000000000001" customHeight="1" x14ac:dyDescent="0.25">
      <c r="B15" s="25" t="s">
        <v>62</v>
      </c>
      <c r="C15" s="26">
        <v>47645569</v>
      </c>
      <c r="D15" s="26">
        <v>56724725</v>
      </c>
      <c r="E15" s="57">
        <v>56099000</v>
      </c>
      <c r="F15" s="57">
        <v>52309660.509999983</v>
      </c>
      <c r="G15" s="26">
        <v>29591888.040000007</v>
      </c>
      <c r="H15" s="26"/>
      <c r="I15" s="27"/>
      <c r="J15" s="27">
        <f t="shared" si="0"/>
        <v>0.52749403803989392</v>
      </c>
      <c r="K15" s="27">
        <f t="shared" si="1"/>
        <v>0</v>
      </c>
      <c r="L15" s="28">
        <f t="shared" si="2"/>
        <v>27132836.959999993</v>
      </c>
    </row>
    <row r="16" spans="1:13" ht="20.100000000000001" customHeight="1" x14ac:dyDescent="0.25">
      <c r="B16" s="25" t="s">
        <v>27</v>
      </c>
      <c r="C16" s="26">
        <v>31223083</v>
      </c>
      <c r="D16" s="26">
        <v>33925985</v>
      </c>
      <c r="E16" s="57">
        <v>33529300</v>
      </c>
      <c r="F16" s="57">
        <v>31543749.820000008</v>
      </c>
      <c r="G16" s="26">
        <v>17332901.349999998</v>
      </c>
      <c r="H16" s="26"/>
      <c r="I16" s="27"/>
      <c r="J16" s="27">
        <f t="shared" si="0"/>
        <v>0.51694790377371425</v>
      </c>
      <c r="K16" s="27">
        <f t="shared" si="1"/>
        <v>0</v>
      </c>
      <c r="L16" s="28">
        <f t="shared" si="2"/>
        <v>16593083.650000002</v>
      </c>
    </row>
    <row r="17" spans="2:12" ht="20.100000000000001" customHeight="1" x14ac:dyDescent="0.25">
      <c r="B17" s="25" t="s">
        <v>28</v>
      </c>
      <c r="C17" s="26">
        <v>37378777</v>
      </c>
      <c r="D17" s="26">
        <v>42024367</v>
      </c>
      <c r="E17" s="57">
        <v>40049988</v>
      </c>
      <c r="F17" s="57">
        <v>38193247.150000006</v>
      </c>
      <c r="G17" s="26">
        <v>23256530.860000003</v>
      </c>
      <c r="H17" s="26"/>
      <c r="I17" s="27"/>
      <c r="J17" s="27">
        <f t="shared" si="0"/>
        <v>0.58068758622349659</v>
      </c>
      <c r="K17" s="27">
        <f t="shared" si="1"/>
        <v>0</v>
      </c>
      <c r="L17" s="28">
        <f t="shared" si="2"/>
        <v>18767836.139999997</v>
      </c>
    </row>
    <row r="18" spans="2:12" ht="20.100000000000001" customHeight="1" x14ac:dyDescent="0.25">
      <c r="B18" s="25" t="s">
        <v>29</v>
      </c>
      <c r="C18" s="26">
        <v>178992136</v>
      </c>
      <c r="D18" s="26">
        <v>196552942</v>
      </c>
      <c r="E18" s="57">
        <v>193242221</v>
      </c>
      <c r="F18" s="57">
        <v>188302154.51999992</v>
      </c>
      <c r="G18" s="26">
        <v>106776455.04000005</v>
      </c>
      <c r="H18" s="26"/>
      <c r="I18" s="27"/>
      <c r="J18" s="27">
        <f t="shared" si="0"/>
        <v>0.5525524105831926</v>
      </c>
      <c r="K18" s="27">
        <f t="shared" si="1"/>
        <v>0</v>
      </c>
      <c r="L18" s="28">
        <f t="shared" si="2"/>
        <v>89776486.959999949</v>
      </c>
    </row>
    <row r="19" spans="2:12" ht="20.100000000000001" customHeight="1" x14ac:dyDescent="0.25">
      <c r="B19" s="25" t="s">
        <v>30</v>
      </c>
      <c r="C19" s="26">
        <v>116571634</v>
      </c>
      <c r="D19" s="26">
        <v>137088461</v>
      </c>
      <c r="E19" s="57">
        <v>132060286</v>
      </c>
      <c r="F19" s="57">
        <v>129244507.69</v>
      </c>
      <c r="G19" s="26">
        <v>79062979.36999996</v>
      </c>
      <c r="H19" s="26"/>
      <c r="I19" s="27"/>
      <c r="J19" s="27">
        <f t="shared" si="0"/>
        <v>0.59868853661274035</v>
      </c>
      <c r="K19" s="27">
        <f t="shared" si="1"/>
        <v>0</v>
      </c>
      <c r="L19" s="28">
        <f t="shared" si="2"/>
        <v>58025481.63000004</v>
      </c>
    </row>
    <row r="20" spans="2:12" ht="20.100000000000001" customHeight="1" x14ac:dyDescent="0.25">
      <c r="B20" s="25" t="s">
        <v>31</v>
      </c>
      <c r="C20" s="26">
        <v>145492143</v>
      </c>
      <c r="D20" s="26">
        <v>183481627</v>
      </c>
      <c r="E20" s="57">
        <v>173728151</v>
      </c>
      <c r="F20" s="57">
        <v>118968602.83000007</v>
      </c>
      <c r="G20" s="26">
        <v>96164132.590000018</v>
      </c>
      <c r="H20" s="26"/>
      <c r="I20" s="27"/>
      <c r="J20" s="27">
        <f t="shared" si="0"/>
        <v>0.55353224009159008</v>
      </c>
      <c r="K20" s="27">
        <f t="shared" si="1"/>
        <v>0</v>
      </c>
      <c r="L20" s="28">
        <f t="shared" si="2"/>
        <v>87317494.409999982</v>
      </c>
    </row>
    <row r="21" spans="2:12" ht="20.100000000000001" customHeight="1" x14ac:dyDescent="0.25">
      <c r="B21" s="25" t="s">
        <v>32</v>
      </c>
      <c r="C21" s="26">
        <v>37197384</v>
      </c>
      <c r="D21" s="26">
        <v>42060427</v>
      </c>
      <c r="E21" s="57">
        <v>40541357</v>
      </c>
      <c r="F21" s="57">
        <v>38790700.809999995</v>
      </c>
      <c r="G21" s="26">
        <v>23663751.310000017</v>
      </c>
      <c r="H21" s="26"/>
      <c r="I21" s="27"/>
      <c r="J21" s="27">
        <f t="shared" si="0"/>
        <v>0.58369411043641228</v>
      </c>
      <c r="K21" s="27">
        <f t="shared" si="1"/>
        <v>0</v>
      </c>
      <c r="L21" s="28">
        <f t="shared" si="2"/>
        <v>18396675.689999983</v>
      </c>
    </row>
    <row r="22" spans="2:12" ht="20.100000000000001" customHeight="1" x14ac:dyDescent="0.25">
      <c r="B22" s="25" t="s">
        <v>33</v>
      </c>
      <c r="C22" s="26">
        <v>81944172</v>
      </c>
      <c r="D22" s="26">
        <v>101701009</v>
      </c>
      <c r="E22" s="57">
        <v>97808469</v>
      </c>
      <c r="F22" s="57">
        <v>64991345.359999962</v>
      </c>
      <c r="G22" s="26">
        <v>55730113.440000013</v>
      </c>
      <c r="H22" s="26"/>
      <c r="I22" s="27"/>
      <c r="J22" s="27">
        <f t="shared" si="0"/>
        <v>0.5697882198728621</v>
      </c>
      <c r="K22" s="27">
        <f t="shared" si="1"/>
        <v>0</v>
      </c>
      <c r="L22" s="28">
        <f t="shared" si="2"/>
        <v>45970895.559999987</v>
      </c>
    </row>
    <row r="23" spans="2:12" ht="20.100000000000001" customHeight="1" x14ac:dyDescent="0.25">
      <c r="B23" s="25" t="s">
        <v>34</v>
      </c>
      <c r="C23" s="26">
        <v>148532456</v>
      </c>
      <c r="D23" s="26">
        <v>185204006</v>
      </c>
      <c r="E23" s="57">
        <v>175478108</v>
      </c>
      <c r="F23" s="57">
        <v>174631979.79999998</v>
      </c>
      <c r="G23" s="26">
        <v>109252459.33999994</v>
      </c>
      <c r="H23" s="26"/>
      <c r="I23" s="27"/>
      <c r="J23" s="27">
        <f t="shared" si="0"/>
        <v>0.62259879927586148</v>
      </c>
      <c r="K23" s="27">
        <f t="shared" si="1"/>
        <v>0</v>
      </c>
      <c r="L23" s="28">
        <f t="shared" si="2"/>
        <v>75951546.660000056</v>
      </c>
    </row>
    <row r="24" spans="2:12" ht="20.100000000000001" customHeight="1" x14ac:dyDescent="0.25">
      <c r="B24" s="25" t="s">
        <v>35</v>
      </c>
      <c r="C24" s="26">
        <v>134651653</v>
      </c>
      <c r="D24" s="26">
        <v>158288968</v>
      </c>
      <c r="E24" s="57">
        <v>149659623</v>
      </c>
      <c r="F24" s="57">
        <v>141779704.54999995</v>
      </c>
      <c r="G24" s="26">
        <v>90582721.26000002</v>
      </c>
      <c r="H24" s="26"/>
      <c r="I24" s="27"/>
      <c r="J24" s="27">
        <f t="shared" si="0"/>
        <v>0.60525824831190456</v>
      </c>
      <c r="K24" s="27">
        <f t="shared" si="1"/>
        <v>0</v>
      </c>
      <c r="L24" s="28">
        <f t="shared" si="2"/>
        <v>67706246.73999998</v>
      </c>
    </row>
    <row r="25" spans="2:12" ht="20.100000000000001" customHeight="1" x14ac:dyDescent="0.25">
      <c r="B25" s="25" t="s">
        <v>36</v>
      </c>
      <c r="C25" s="26">
        <v>195616395</v>
      </c>
      <c r="D25" s="26">
        <v>247614982</v>
      </c>
      <c r="E25" s="57">
        <v>235035994</v>
      </c>
      <c r="F25" s="57">
        <v>223181856.43000004</v>
      </c>
      <c r="G25" s="26">
        <v>142908289.62999994</v>
      </c>
      <c r="H25" s="26"/>
      <c r="I25" s="27"/>
      <c r="J25" s="27">
        <f t="shared" si="0"/>
        <v>0.60802725232799848</v>
      </c>
      <c r="K25" s="27">
        <f t="shared" si="1"/>
        <v>0</v>
      </c>
      <c r="L25" s="28">
        <f t="shared" si="2"/>
        <v>104706692.37000006</v>
      </c>
    </row>
    <row r="26" spans="2:12" ht="20.100000000000001" customHeight="1" x14ac:dyDescent="0.25">
      <c r="B26" s="25" t="s">
        <v>37</v>
      </c>
      <c r="C26" s="26">
        <v>174850205</v>
      </c>
      <c r="D26" s="26">
        <v>217909991</v>
      </c>
      <c r="E26" s="57">
        <v>210184967</v>
      </c>
      <c r="F26" s="57">
        <v>200705347.89000005</v>
      </c>
      <c r="G26" s="26">
        <v>119138529.51999998</v>
      </c>
      <c r="H26" s="26"/>
      <c r="I26" s="27"/>
      <c r="J26" s="27">
        <f t="shared" si="0"/>
        <v>0.56682707246137154</v>
      </c>
      <c r="K26" s="27">
        <f t="shared" si="1"/>
        <v>0</v>
      </c>
      <c r="L26" s="28">
        <f t="shared" si="2"/>
        <v>98771461.480000019</v>
      </c>
    </row>
    <row r="27" spans="2:12" ht="20.100000000000001" customHeight="1" x14ac:dyDescent="0.25">
      <c r="B27" s="25" t="s">
        <v>38</v>
      </c>
      <c r="C27" s="26">
        <v>85288921</v>
      </c>
      <c r="D27" s="26">
        <v>112808542</v>
      </c>
      <c r="E27" s="57">
        <v>109010108</v>
      </c>
      <c r="F27" s="57">
        <v>104771783.23999996</v>
      </c>
      <c r="G27" s="26">
        <v>63100295.460000031</v>
      </c>
      <c r="H27" s="26"/>
      <c r="I27" s="27"/>
      <c r="J27" s="27">
        <f t="shared" si="0"/>
        <v>0.57884811434183725</v>
      </c>
      <c r="K27" s="27">
        <f t="shared" si="1"/>
        <v>0</v>
      </c>
      <c r="L27" s="28">
        <f t="shared" si="2"/>
        <v>49708246.539999969</v>
      </c>
    </row>
    <row r="28" spans="2:12" ht="20.100000000000001" customHeight="1" x14ac:dyDescent="0.25">
      <c r="B28" s="25" t="s">
        <v>39</v>
      </c>
      <c r="C28" s="26">
        <v>60949680</v>
      </c>
      <c r="D28" s="26">
        <v>73538766</v>
      </c>
      <c r="E28" s="57">
        <v>70701726</v>
      </c>
      <c r="F28" s="57">
        <v>67802579.370000005</v>
      </c>
      <c r="G28" s="26">
        <v>40270150.00999999</v>
      </c>
      <c r="H28" s="26"/>
      <c r="I28" s="27"/>
      <c r="J28" s="27">
        <f t="shared" si="0"/>
        <v>0.56957803279088248</v>
      </c>
      <c r="K28" s="27">
        <f t="shared" si="1"/>
        <v>0</v>
      </c>
      <c r="L28" s="28">
        <f t="shared" si="2"/>
        <v>33268615.99000001</v>
      </c>
    </row>
    <row r="29" spans="2:12" ht="20.100000000000001" customHeight="1" x14ac:dyDescent="0.25">
      <c r="B29" s="25" t="s">
        <v>40</v>
      </c>
      <c r="C29" s="26">
        <v>44110066</v>
      </c>
      <c r="D29" s="26">
        <v>48672573</v>
      </c>
      <c r="E29" s="57">
        <v>45499496</v>
      </c>
      <c r="F29" s="57">
        <v>44907019.890000008</v>
      </c>
      <c r="G29" s="26">
        <v>26248858.470000006</v>
      </c>
      <c r="H29" s="26"/>
      <c r="I29" s="27"/>
      <c r="J29" s="27">
        <f t="shared" si="0"/>
        <v>0.57690437867707378</v>
      </c>
      <c r="K29" s="27">
        <f t="shared" si="1"/>
        <v>0</v>
      </c>
      <c r="L29" s="28">
        <f t="shared" si="2"/>
        <v>22423714.529999994</v>
      </c>
    </row>
    <row r="30" spans="2:12" ht="20.100000000000001" customHeight="1" x14ac:dyDescent="0.25">
      <c r="B30" s="25" t="s">
        <v>41</v>
      </c>
      <c r="C30" s="26">
        <v>54211432</v>
      </c>
      <c r="D30" s="26">
        <v>57889891</v>
      </c>
      <c r="E30" s="57">
        <v>57762869</v>
      </c>
      <c r="F30" s="57">
        <v>54842642.310000002</v>
      </c>
      <c r="G30" s="26">
        <v>30401809.830000017</v>
      </c>
      <c r="H30" s="26"/>
      <c r="I30" s="27"/>
      <c r="J30" s="27">
        <f t="shared" si="0"/>
        <v>0.52632098017846063</v>
      </c>
      <c r="K30" s="27">
        <f t="shared" si="1"/>
        <v>0</v>
      </c>
      <c r="L30" s="28">
        <f t="shared" si="2"/>
        <v>27488081.169999983</v>
      </c>
    </row>
    <row r="31" spans="2:12" ht="20.100000000000001" customHeight="1" x14ac:dyDescent="0.25">
      <c r="B31" s="25" t="s">
        <v>42</v>
      </c>
      <c r="C31" s="26">
        <v>97553162</v>
      </c>
      <c r="D31" s="26">
        <v>112797684</v>
      </c>
      <c r="E31" s="57">
        <v>108596415</v>
      </c>
      <c r="F31" s="57">
        <v>103234289.03</v>
      </c>
      <c r="G31" s="26">
        <v>62241848.759999923</v>
      </c>
      <c r="H31" s="26"/>
      <c r="I31" s="27"/>
      <c r="J31" s="27">
        <f t="shared" si="0"/>
        <v>0.57314828265739637</v>
      </c>
      <c r="K31" s="27">
        <f t="shared" si="1"/>
        <v>0</v>
      </c>
      <c r="L31" s="28">
        <f t="shared" si="2"/>
        <v>50555835.240000077</v>
      </c>
    </row>
    <row r="32" spans="2:12" ht="20.100000000000001" customHeight="1" x14ac:dyDescent="0.25">
      <c r="B32" s="25" t="s">
        <v>43</v>
      </c>
      <c r="C32" s="26">
        <v>49709444</v>
      </c>
      <c r="D32" s="26">
        <v>65622621</v>
      </c>
      <c r="E32" s="57">
        <v>60775699</v>
      </c>
      <c r="F32" s="57">
        <v>56396432.739999995</v>
      </c>
      <c r="G32" s="26">
        <v>36321554.539999992</v>
      </c>
      <c r="H32" s="26"/>
      <c r="I32" s="27"/>
      <c r="J32" s="27">
        <f t="shared" si="0"/>
        <v>0.59763285552668</v>
      </c>
      <c r="K32" s="27">
        <f t="shared" si="1"/>
        <v>0</v>
      </c>
      <c r="L32" s="28">
        <f t="shared" si="2"/>
        <v>29301066.460000008</v>
      </c>
    </row>
    <row r="33" spans="2:12" ht="20.100000000000001" customHeight="1" x14ac:dyDescent="0.25">
      <c r="B33" s="25" t="s">
        <v>44</v>
      </c>
      <c r="C33" s="26">
        <v>28986350</v>
      </c>
      <c r="D33" s="26">
        <v>34758837</v>
      </c>
      <c r="E33" s="57">
        <v>33807259</v>
      </c>
      <c r="F33" s="57">
        <v>31976515.019999996</v>
      </c>
      <c r="G33" s="26">
        <v>20344414.43</v>
      </c>
      <c r="H33" s="26"/>
      <c r="I33" s="27"/>
      <c r="J33" s="27">
        <f t="shared" si="0"/>
        <v>0.60177651284891209</v>
      </c>
      <c r="K33" s="27">
        <f t="shared" si="1"/>
        <v>0</v>
      </c>
      <c r="L33" s="28">
        <f t="shared" si="2"/>
        <v>14414422.57</v>
      </c>
    </row>
    <row r="34" spans="2:12" ht="20.100000000000001" customHeight="1" x14ac:dyDescent="0.25">
      <c r="B34" s="25" t="s">
        <v>45</v>
      </c>
      <c r="C34" s="26">
        <v>58347255</v>
      </c>
      <c r="D34" s="26">
        <v>77522967</v>
      </c>
      <c r="E34" s="57">
        <v>71977855</v>
      </c>
      <c r="F34" s="57">
        <v>54220563.649999991</v>
      </c>
      <c r="G34" s="26">
        <v>44827190.960000001</v>
      </c>
      <c r="H34" s="26"/>
      <c r="I34" s="27"/>
      <c r="J34" s="27">
        <f t="shared" si="0"/>
        <v>0.62279142605736171</v>
      </c>
      <c r="K34" s="27">
        <f t="shared" si="1"/>
        <v>0</v>
      </c>
      <c r="L34" s="28">
        <f t="shared" si="2"/>
        <v>32695776.039999999</v>
      </c>
    </row>
    <row r="35" spans="2:12" ht="20.100000000000001" customHeight="1" x14ac:dyDescent="0.25">
      <c r="B35" s="25" t="s">
        <v>46</v>
      </c>
      <c r="C35" s="26">
        <v>55109494</v>
      </c>
      <c r="D35" s="26">
        <v>61620818</v>
      </c>
      <c r="E35" s="57">
        <v>61108978</v>
      </c>
      <c r="F35" s="57">
        <v>56997262.829999983</v>
      </c>
      <c r="G35" s="26">
        <v>33541258.360000025</v>
      </c>
      <c r="H35" s="26"/>
      <c r="I35" s="27"/>
      <c r="J35" s="27">
        <f t="shared" si="0"/>
        <v>0.54887611375205825</v>
      </c>
      <c r="K35" s="27">
        <f t="shared" si="1"/>
        <v>0</v>
      </c>
      <c r="L35" s="28">
        <f t="shared" si="2"/>
        <v>28079559.639999975</v>
      </c>
    </row>
    <row r="36" spans="2:12" ht="20.100000000000001" customHeight="1" x14ac:dyDescent="0.25">
      <c r="B36" s="25" t="s">
        <v>47</v>
      </c>
      <c r="C36" s="26">
        <v>1052506283</v>
      </c>
      <c r="D36" s="26">
        <v>2686421454</v>
      </c>
      <c r="E36" s="57">
        <v>2536896709</v>
      </c>
      <c r="F36" s="57">
        <v>2399849390.7400002</v>
      </c>
      <c r="G36" s="26">
        <v>1490470307.6499996</v>
      </c>
      <c r="H36" s="26"/>
      <c r="I36" s="27"/>
      <c r="J36" s="27">
        <f t="shared" si="0"/>
        <v>0.58751714343053274</v>
      </c>
      <c r="K36" s="27">
        <f t="shared" si="1"/>
        <v>0</v>
      </c>
      <c r="L36" s="28">
        <f t="shared" si="2"/>
        <v>1195951146.3500004</v>
      </c>
    </row>
    <row r="37" spans="2:12" ht="20.100000000000001" customHeight="1" x14ac:dyDescent="0.25">
      <c r="B37" s="25" t="s">
        <v>49</v>
      </c>
      <c r="C37" s="26">
        <v>111569507</v>
      </c>
      <c r="D37" s="26">
        <v>135885074</v>
      </c>
      <c r="E37" s="57">
        <v>125203729</v>
      </c>
      <c r="F37" s="57">
        <v>120781909.07000007</v>
      </c>
      <c r="G37" s="26">
        <v>76084855.829999983</v>
      </c>
      <c r="H37" s="26"/>
      <c r="I37" s="27"/>
      <c r="J37" s="27">
        <f t="shared" si="0"/>
        <v>0.60768841661257533</v>
      </c>
      <c r="K37" s="27">
        <f t="shared" si="1"/>
        <v>0</v>
      </c>
      <c r="L37" s="28">
        <f t="shared" si="2"/>
        <v>59800218.170000017</v>
      </c>
    </row>
    <row r="38" spans="2:12" ht="20.100000000000001" customHeight="1" x14ac:dyDescent="0.25">
      <c r="B38" s="25" t="s">
        <v>50</v>
      </c>
      <c r="C38" s="26">
        <v>26921362</v>
      </c>
      <c r="D38" s="26">
        <v>37273946</v>
      </c>
      <c r="E38" s="57">
        <v>37243946</v>
      </c>
      <c r="F38" s="57">
        <v>35714619.870000005</v>
      </c>
      <c r="G38" s="26">
        <v>22123793.359999981</v>
      </c>
      <c r="H38" s="26"/>
      <c r="I38" s="27"/>
      <c r="J38" s="27">
        <f t="shared" si="0"/>
        <v>0.59402388135779116</v>
      </c>
      <c r="K38" s="27">
        <f t="shared" si="1"/>
        <v>0</v>
      </c>
      <c r="L38" s="28">
        <f t="shared" si="2"/>
        <v>15150152.640000019</v>
      </c>
    </row>
    <row r="39" spans="2:12" ht="20.100000000000001" customHeight="1" x14ac:dyDescent="0.25">
      <c r="B39" s="25" t="s">
        <v>48</v>
      </c>
      <c r="C39" s="26">
        <v>660357899</v>
      </c>
      <c r="D39" s="26">
        <v>546745926</v>
      </c>
      <c r="E39" s="57">
        <v>485318328</v>
      </c>
      <c r="F39" s="57">
        <v>359550863.69</v>
      </c>
      <c r="G39" s="26">
        <v>189132307.37000003</v>
      </c>
      <c r="H39" s="26"/>
      <c r="I39" s="27"/>
      <c r="J39" s="27">
        <f t="shared" si="0"/>
        <v>0.38970773708344275</v>
      </c>
      <c r="K39" s="27">
        <f t="shared" si="1"/>
        <v>0</v>
      </c>
      <c r="L39" s="28">
        <f t="shared" si="2"/>
        <v>357613618.63</v>
      </c>
    </row>
    <row r="40" spans="2:12" ht="20.100000000000001" customHeight="1" x14ac:dyDescent="0.25">
      <c r="B40" s="25" t="s">
        <v>51</v>
      </c>
      <c r="C40" s="26">
        <v>59871721</v>
      </c>
      <c r="D40" s="26">
        <v>113733185</v>
      </c>
      <c r="E40" s="57">
        <v>96365219</v>
      </c>
      <c r="F40" s="57">
        <v>91933714.179999918</v>
      </c>
      <c r="G40" s="26">
        <v>60776401.930000022</v>
      </c>
      <c r="H40" s="26"/>
      <c r="I40" s="27"/>
      <c r="J40" s="27">
        <f t="shared" si="0"/>
        <v>0.6306881524339194</v>
      </c>
      <c r="K40" s="27">
        <f t="shared" si="1"/>
        <v>0</v>
      </c>
      <c r="L40" s="28">
        <f t="shared" si="2"/>
        <v>52956783.069999978</v>
      </c>
    </row>
    <row r="41" spans="2:12" ht="20.100000000000001" customHeight="1" x14ac:dyDescent="0.25">
      <c r="B41" s="25" t="s">
        <v>52</v>
      </c>
      <c r="C41" s="26">
        <v>199711224</v>
      </c>
      <c r="D41" s="26">
        <v>269146166</v>
      </c>
      <c r="E41" s="57">
        <v>250871592</v>
      </c>
      <c r="F41" s="57">
        <v>244748989.06000006</v>
      </c>
      <c r="G41" s="26">
        <v>139176009.92000008</v>
      </c>
      <c r="H41" s="26"/>
      <c r="I41" s="27"/>
      <c r="J41" s="27">
        <f t="shared" si="0"/>
        <v>0.55476990762668765</v>
      </c>
      <c r="K41" s="27">
        <f t="shared" si="1"/>
        <v>0</v>
      </c>
      <c r="L41" s="28">
        <f t="shared" si="2"/>
        <v>129970156.07999992</v>
      </c>
    </row>
    <row r="42" spans="2:12" ht="20.100000000000001" customHeight="1" x14ac:dyDescent="0.25">
      <c r="B42" s="25" t="s">
        <v>53</v>
      </c>
      <c r="C42" s="26">
        <v>262858753</v>
      </c>
      <c r="D42" s="26">
        <v>331840392</v>
      </c>
      <c r="E42" s="57">
        <v>317443956</v>
      </c>
      <c r="F42" s="57">
        <v>310859697.30000037</v>
      </c>
      <c r="G42" s="26">
        <v>179953946.82999974</v>
      </c>
      <c r="H42" s="26"/>
      <c r="I42" s="27"/>
      <c r="J42" s="27">
        <f t="shared" si="0"/>
        <v>0.56688414892989725</v>
      </c>
      <c r="K42" s="27">
        <f t="shared" si="1"/>
        <v>0</v>
      </c>
      <c r="L42" s="28">
        <f t="shared" si="2"/>
        <v>151886445.17000026</v>
      </c>
    </row>
    <row r="43" spans="2:12" ht="20.100000000000001" customHeight="1" x14ac:dyDescent="0.25">
      <c r="B43" s="25" t="s">
        <v>54</v>
      </c>
      <c r="C43" s="26">
        <v>281218510</v>
      </c>
      <c r="D43" s="26">
        <v>340736217</v>
      </c>
      <c r="E43" s="57">
        <v>318953063</v>
      </c>
      <c r="F43" s="57">
        <v>310238911.49999994</v>
      </c>
      <c r="G43" s="26">
        <v>193883906.81</v>
      </c>
      <c r="H43" s="26"/>
      <c r="I43" s="27"/>
      <c r="J43" s="27">
        <f t="shared" si="0"/>
        <v>0.60787598333865189</v>
      </c>
      <c r="K43" s="27">
        <f t="shared" si="1"/>
        <v>0</v>
      </c>
      <c r="L43" s="28">
        <f t="shared" si="2"/>
        <v>146852310.19</v>
      </c>
    </row>
    <row r="44" spans="2:12" ht="20.100000000000001" customHeight="1" x14ac:dyDescent="0.25">
      <c r="B44" s="25" t="s">
        <v>55</v>
      </c>
      <c r="C44" s="26">
        <v>147432898</v>
      </c>
      <c r="D44" s="26">
        <v>173804229</v>
      </c>
      <c r="E44" s="57">
        <v>167919538</v>
      </c>
      <c r="F44" s="57">
        <v>164041399.26000002</v>
      </c>
      <c r="G44" s="26">
        <v>95708641.330000117</v>
      </c>
      <c r="H44" s="26"/>
      <c r="I44" s="27"/>
      <c r="J44" s="27">
        <f t="shared" ref="J44" si="3">IF(ISERROR(+G44/E44)=TRUE,0,++G44/E44)</f>
        <v>0.56996727402858927</v>
      </c>
      <c r="K44" s="27">
        <f t="shared" ref="K44" si="4">IF(ISERROR(+H44/E44)=TRUE,0,++H44/E44)</f>
        <v>0</v>
      </c>
      <c r="L44" s="28">
        <f t="shared" ref="L44" si="5">+D44-G44</f>
        <v>78095587.669999883</v>
      </c>
    </row>
    <row r="45" spans="2:12" ht="20.100000000000001" customHeight="1" x14ac:dyDescent="0.25">
      <c r="B45" s="25" t="s">
        <v>56</v>
      </c>
      <c r="C45" s="26">
        <v>25149214</v>
      </c>
      <c r="D45" s="26">
        <v>92095497</v>
      </c>
      <c r="E45" s="57">
        <v>87669092</v>
      </c>
      <c r="F45" s="57">
        <v>65621904.079999998</v>
      </c>
      <c r="G45" s="26">
        <v>52149786.510000005</v>
      </c>
      <c r="H45" s="26"/>
      <c r="I45" s="27"/>
      <c r="J45" s="27">
        <f t="shared" ref="J45" si="6">IF(ISERROR(+G45/E45)=TRUE,0,++G45/E45)</f>
        <v>0.59484802819675608</v>
      </c>
      <c r="K45" s="27">
        <f t="shared" ref="K45" si="7">IF(ISERROR(+H45/E45)=TRUE,0,++H45/E45)</f>
        <v>0</v>
      </c>
      <c r="L45" s="28">
        <f t="shared" ref="L45" si="8">+D45-G45</f>
        <v>39945710.489999995</v>
      </c>
    </row>
    <row r="46" spans="2:12" ht="20.100000000000001" customHeight="1" x14ac:dyDescent="0.25">
      <c r="B46" s="25" t="s">
        <v>57</v>
      </c>
      <c r="C46" s="26">
        <v>0</v>
      </c>
      <c r="D46" s="26">
        <v>26393595</v>
      </c>
      <c r="E46" s="57">
        <v>17400000</v>
      </c>
      <c r="F46" s="57">
        <v>10765947.289999999</v>
      </c>
      <c r="G46" s="26">
        <v>6194622.209999999</v>
      </c>
      <c r="H46" s="26"/>
      <c r="I46" s="27"/>
      <c r="J46" s="27">
        <f t="shared" si="0"/>
        <v>0.35601277068965509</v>
      </c>
      <c r="K46" s="27">
        <f t="shared" si="1"/>
        <v>0</v>
      </c>
      <c r="L46" s="28">
        <f t="shared" si="2"/>
        <v>20198972.789999999</v>
      </c>
    </row>
    <row r="47" spans="2:12" ht="23.25" customHeight="1" x14ac:dyDescent="0.25">
      <c r="B47" s="52" t="s">
        <v>4</v>
      </c>
      <c r="C47" s="53">
        <f t="shared" ref="C47:H47" si="9">SUM(C13:C46)</f>
        <v>7296309348</v>
      </c>
      <c r="D47" s="53">
        <f t="shared" si="9"/>
        <v>8910535550</v>
      </c>
      <c r="E47" s="53">
        <f>SUM(E13:E46)</f>
        <v>8007238536</v>
      </c>
      <c r="F47" s="53">
        <f t="shared" si="9"/>
        <v>7335265734.1699991</v>
      </c>
      <c r="G47" s="53">
        <f t="shared" si="9"/>
        <v>4478563097.3800001</v>
      </c>
      <c r="H47" s="53">
        <f t="shared" si="9"/>
        <v>0</v>
      </c>
      <c r="I47" s="54">
        <f>IF(ISERROR(+#REF!/E47)=TRUE,0,++#REF!/E47)</f>
        <v>0</v>
      </c>
      <c r="J47" s="54">
        <f>IF(ISERROR(+G47/E47)=TRUE,0,++G47/E47)</f>
        <v>0.55931431007639965</v>
      </c>
      <c r="K47" s="54">
        <f>IF(ISERROR(+H47/E47)=TRUE,0,++H47/E47)</f>
        <v>0</v>
      </c>
      <c r="L47" s="55">
        <f>SUM(L13:L46)</f>
        <v>4431972452.6199999</v>
      </c>
    </row>
    <row r="48" spans="2:12" x14ac:dyDescent="0.2">
      <c r="B48" s="11" t="s">
        <v>60</v>
      </c>
    </row>
    <row r="49" spans="2:12" s="22" customFormat="1" x14ac:dyDescent="0.2">
      <c r="B49" s="11"/>
    </row>
    <row r="50" spans="2:12" s="22" customFormat="1" x14ac:dyDescent="0.25">
      <c r="K50" s="23"/>
    </row>
    <row r="51" spans="2:12" s="22" customFormat="1" x14ac:dyDescent="0.25">
      <c r="K51" s="23"/>
    </row>
    <row r="52" spans="2:12" s="22" customFormat="1" x14ac:dyDescent="0.25">
      <c r="C52" s="22">
        <v>1000000</v>
      </c>
      <c r="K52" s="23"/>
    </row>
    <row r="53" spans="2:12" s="22" customFormat="1" ht="44.25" customHeight="1" x14ac:dyDescent="0.25">
      <c r="B53" s="30" t="s">
        <v>23</v>
      </c>
      <c r="C53" s="30" t="s">
        <v>3</v>
      </c>
      <c r="D53" s="30" t="s">
        <v>2</v>
      </c>
      <c r="E53" s="31" t="s">
        <v>18</v>
      </c>
      <c r="F53" s="31" t="s">
        <v>19</v>
      </c>
      <c r="G53" s="31" t="str">
        <f>MID(G11,1,25)</f>
        <v>DEVENGADO
A JULIO
(4)</v>
      </c>
      <c r="H53" s="32" t="s">
        <v>15</v>
      </c>
      <c r="I53" s="78"/>
      <c r="J53" s="78"/>
      <c r="K53" s="78"/>
      <c r="L53" s="31"/>
    </row>
    <row r="54" spans="2:12" s="22" customFormat="1" x14ac:dyDescent="0.25">
      <c r="B54" s="33" t="s">
        <v>24</v>
      </c>
      <c r="C54" s="67">
        <f>+C47/$C$52</f>
        <v>7296.3093479999998</v>
      </c>
      <c r="D54" s="67">
        <f>+D47/$C$52</f>
        <v>8910.5355500000005</v>
      </c>
      <c r="E54" s="33">
        <f>+E47/$C$52</f>
        <v>8007.2385359999998</v>
      </c>
      <c r="F54" s="67">
        <f>+F47/$C$52</f>
        <v>7335.2657341699987</v>
      </c>
      <c r="G54" s="67">
        <f>+G47/$C$52</f>
        <v>4478.5630973799998</v>
      </c>
      <c r="H54" s="35"/>
      <c r="I54" s="36"/>
      <c r="J54" s="36"/>
      <c r="K54" s="36"/>
      <c r="L54" s="37"/>
    </row>
    <row r="55" spans="2:12" s="22" customFormat="1" x14ac:dyDescent="0.25">
      <c r="B55" s="33"/>
      <c r="C55" s="34"/>
      <c r="D55" s="34"/>
      <c r="E55" s="33"/>
      <c r="F55" s="34"/>
      <c r="G55" s="34"/>
      <c r="H55" s="38"/>
      <c r="I55" s="36"/>
      <c r="J55" s="36"/>
      <c r="K55" s="36"/>
      <c r="L55" s="37"/>
    </row>
    <row r="56" spans="2:12" s="22" customFormat="1" x14ac:dyDescent="0.25">
      <c r="B56" s="33"/>
      <c r="C56" s="34"/>
      <c r="D56" s="34"/>
      <c r="E56" s="33"/>
      <c r="F56" s="34"/>
      <c r="G56" s="34"/>
      <c r="H56" s="38"/>
      <c r="I56" s="36"/>
      <c r="J56" s="36"/>
      <c r="K56" s="36"/>
      <c r="L56" s="37"/>
    </row>
    <row r="57" spans="2:12" s="22" customFormat="1" x14ac:dyDescent="0.25">
      <c r="B57" s="33"/>
      <c r="C57" s="34"/>
      <c r="D57" s="34"/>
      <c r="E57" s="33"/>
      <c r="F57" s="34"/>
      <c r="G57" s="34"/>
      <c r="H57" s="38"/>
      <c r="I57" s="36"/>
      <c r="J57" s="36"/>
      <c r="K57" s="36"/>
      <c r="L57" s="37"/>
    </row>
    <row r="58" spans="2:12" s="22" customFormat="1" x14ac:dyDescent="0.25">
      <c r="K58" s="23"/>
    </row>
    <row r="59" spans="2:12" s="22" customFormat="1" x14ac:dyDescent="0.25">
      <c r="K59" s="23"/>
    </row>
    <row r="60" spans="2:12" s="22" customFormat="1" x14ac:dyDescent="0.25">
      <c r="K60" s="23"/>
    </row>
    <row r="61" spans="2:12" s="22" customFormat="1" x14ac:dyDescent="0.25">
      <c r="K61" s="23"/>
    </row>
    <row r="62" spans="2:12" s="22" customFormat="1" x14ac:dyDescent="0.25">
      <c r="K62" s="23"/>
    </row>
    <row r="63" spans="2:12" s="22" customFormat="1" x14ac:dyDescent="0.25">
      <c r="K63" s="23"/>
    </row>
    <row r="64" spans="2:12" s="22" customFormat="1" x14ac:dyDescent="0.25">
      <c r="K64" s="23"/>
    </row>
    <row r="65" spans="11:11" s="22" customFormat="1" x14ac:dyDescent="0.25">
      <c r="K65" s="23"/>
    </row>
    <row r="66" spans="11:11" s="22" customFormat="1" x14ac:dyDescent="0.25">
      <c r="K66" s="23"/>
    </row>
    <row r="67" spans="11:11" s="22" customFormat="1" x14ac:dyDescent="0.25">
      <c r="K67" s="23"/>
    </row>
    <row r="68" spans="11:11" s="22" customFormat="1" x14ac:dyDescent="0.25">
      <c r="K68" s="23"/>
    </row>
    <row r="69" spans="11:11" s="22" customFormat="1" x14ac:dyDescent="0.25">
      <c r="K69" s="23"/>
    </row>
    <row r="70" spans="11:11" s="22" customFormat="1" x14ac:dyDescent="0.25">
      <c r="K70" s="23"/>
    </row>
    <row r="71" spans="11:11" s="22" customFormat="1" x14ac:dyDescent="0.25">
      <c r="K71" s="23"/>
    </row>
    <row r="72" spans="11:11" s="22" customFormat="1" x14ac:dyDescent="0.25">
      <c r="K72" s="23"/>
    </row>
    <row r="73" spans="11:11" s="22" customFormat="1" x14ac:dyDescent="0.25">
      <c r="K73" s="23"/>
    </row>
  </sheetData>
  <mergeCells count="11">
    <mergeCell ref="B6:L6"/>
    <mergeCell ref="I53:K53"/>
    <mergeCell ref="L11:L12"/>
    <mergeCell ref="H11:H12"/>
    <mergeCell ref="C11:D11"/>
    <mergeCell ref="B11:B12"/>
    <mergeCell ref="F11:F12"/>
    <mergeCell ref="G11:G12"/>
    <mergeCell ref="I10:K10"/>
    <mergeCell ref="E11:E12"/>
    <mergeCell ref="I11:K11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0" orientation="portrait" r:id="rId1"/>
  <headerFooter>
    <oddFooter>&amp;CPágina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M62"/>
  <sheetViews>
    <sheetView showGridLines="0" zoomScale="130" zoomScaleNormal="130" workbookViewId="0">
      <selection activeCell="E47" sqref="E47"/>
    </sheetView>
  </sheetViews>
  <sheetFormatPr baseColWidth="10" defaultRowHeight="15" x14ac:dyDescent="0.25"/>
  <cols>
    <col min="1" max="1" width="5.85546875" style="1" customWidth="1"/>
    <col min="2" max="2" width="82" style="1" bestFit="1" customWidth="1"/>
    <col min="3" max="5" width="14.7109375" style="1" customWidth="1"/>
    <col min="6" max="6" width="20.7109375" style="1" customWidth="1"/>
    <col min="7" max="7" width="17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6384" width="11.42578125" style="1"/>
  </cols>
  <sheetData>
    <row r="1" spans="1:13" s="48" customFormat="1" x14ac:dyDescent="0.25">
      <c r="A1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</row>
    <row r="2" spans="1:13" s="48" customFormat="1" x14ac:dyDescent="0.25">
      <c r="A2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</row>
    <row r="3" spans="1:13" s="48" customFormat="1" x14ac:dyDescent="0.25">
      <c r="A3"/>
      <c r="B3" s="47"/>
      <c r="C3" s="49"/>
      <c r="D3" s="47"/>
      <c r="E3" s="47"/>
      <c r="F3" s="47"/>
      <c r="G3" s="47"/>
      <c r="H3" s="47"/>
      <c r="I3" s="47"/>
      <c r="J3" s="47"/>
      <c r="K3" s="47"/>
      <c r="L3" s="47"/>
      <c r="M3" s="47"/>
    </row>
    <row r="4" spans="1:13" s="48" customFormat="1" x14ac:dyDescent="0.25">
      <c r="A4"/>
      <c r="B4" s="47"/>
      <c r="C4" s="49"/>
      <c r="D4" s="47"/>
      <c r="E4" s="47"/>
      <c r="F4" s="47"/>
      <c r="G4" s="47"/>
      <c r="H4" s="47"/>
      <c r="I4" s="47"/>
      <c r="J4" s="47"/>
      <c r="K4" s="47"/>
      <c r="L4" s="47"/>
      <c r="M4" s="47"/>
    </row>
    <row r="5" spans="1:13" ht="5.0999999999999996" customHeight="1" x14ac:dyDescent="0.25"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</row>
    <row r="6" spans="1:13" ht="43.5" customHeight="1" x14ac:dyDescent="0.25">
      <c r="B6" s="77" t="s">
        <v>58</v>
      </c>
      <c r="C6" s="77"/>
      <c r="D6" s="77"/>
      <c r="E6" s="77"/>
      <c r="F6" s="77"/>
      <c r="G6" s="77"/>
      <c r="H6" s="77"/>
      <c r="I6" s="77"/>
      <c r="J6" s="77"/>
      <c r="K6" s="77"/>
      <c r="L6" s="77"/>
    </row>
    <row r="8" spans="1:13" ht="15.75" x14ac:dyDescent="0.25">
      <c r="B8" s="2" t="s">
        <v>6</v>
      </c>
    </row>
    <row r="9" spans="1:13" x14ac:dyDescent="0.2">
      <c r="B9" s="3" t="s">
        <v>1</v>
      </c>
    </row>
    <row r="10" spans="1:13" x14ac:dyDescent="0.25">
      <c r="B10" s="4"/>
      <c r="I10" s="86"/>
      <c r="J10" s="86"/>
      <c r="K10" s="86"/>
      <c r="L10" s="21" t="s">
        <v>21</v>
      </c>
    </row>
    <row r="11" spans="1:13" s="5" customFormat="1" ht="15" customHeight="1" x14ac:dyDescent="0.25">
      <c r="B11" s="84" t="s">
        <v>20</v>
      </c>
      <c r="C11" s="83" t="s">
        <v>0</v>
      </c>
      <c r="D11" s="83"/>
      <c r="E11" s="81" t="s">
        <v>8</v>
      </c>
      <c r="F11" s="81" t="s">
        <v>22</v>
      </c>
      <c r="G11" s="81" t="s">
        <v>59</v>
      </c>
      <c r="H11" s="81" t="s">
        <v>15</v>
      </c>
      <c r="I11" s="87" t="s">
        <v>17</v>
      </c>
      <c r="J11" s="87"/>
      <c r="K11" s="87"/>
      <c r="L11" s="79" t="s">
        <v>16</v>
      </c>
    </row>
    <row r="12" spans="1:13" s="5" customFormat="1" ht="50.1" customHeight="1" x14ac:dyDescent="0.25">
      <c r="B12" s="85"/>
      <c r="C12" s="50" t="s">
        <v>3</v>
      </c>
      <c r="D12" s="50" t="s">
        <v>2</v>
      </c>
      <c r="E12" s="82"/>
      <c r="F12" s="82"/>
      <c r="G12" s="82"/>
      <c r="H12" s="82"/>
      <c r="I12" s="50" t="s">
        <v>9</v>
      </c>
      <c r="J12" s="50" t="s">
        <v>10</v>
      </c>
      <c r="K12" s="51" t="s">
        <v>11</v>
      </c>
      <c r="L12" s="80"/>
    </row>
    <row r="13" spans="1:13" ht="20.100000000000001" customHeight="1" x14ac:dyDescent="0.25">
      <c r="B13" s="6" t="s">
        <v>26</v>
      </c>
      <c r="C13" s="8">
        <v>61841545</v>
      </c>
      <c r="D13" s="8">
        <v>88074738</v>
      </c>
      <c r="E13" s="56">
        <v>48132365</v>
      </c>
      <c r="F13" s="56">
        <v>38934169.720000006</v>
      </c>
      <c r="G13" s="8">
        <v>20160471.890000008</v>
      </c>
      <c r="H13" s="8"/>
      <c r="I13" s="12">
        <f>IF(ISERROR(+#REF!/E13)=TRUE,0,++#REF!/E13)</f>
        <v>0</v>
      </c>
      <c r="J13" s="12">
        <f>IF(ISERROR(+G13/E13)=TRUE,0,++G13/E13)</f>
        <v>0.41885479531288372</v>
      </c>
      <c r="K13" s="12">
        <f>IF(ISERROR(+H13/E13)=TRUE,0,++H13/E13)</f>
        <v>0</v>
      </c>
      <c r="L13" s="14">
        <f>+D13-G13</f>
        <v>67914266.109999985</v>
      </c>
    </row>
    <row r="14" spans="1:13" ht="20.100000000000001" customHeight="1" x14ac:dyDescent="0.25">
      <c r="B14" s="7" t="s">
        <v>61</v>
      </c>
      <c r="C14" s="9">
        <v>1000000</v>
      </c>
      <c r="D14" s="9">
        <v>1704275</v>
      </c>
      <c r="E14" s="58">
        <v>1276822</v>
      </c>
      <c r="F14" s="59">
        <v>1124659.6299999999</v>
      </c>
      <c r="G14" s="9">
        <v>570657.48</v>
      </c>
      <c r="H14" s="9"/>
      <c r="I14" s="13">
        <f>IF(ISERROR(+#REF!/E14)=TRUE,0,++#REF!/E14)</f>
        <v>0</v>
      </c>
      <c r="J14" s="13">
        <f t="shared" ref="J14:J46" si="0">IF(ISERROR(+G14/E14)=TRUE,0,++G14/E14)</f>
        <v>0.44693581407588528</v>
      </c>
      <c r="K14" s="13">
        <f t="shared" ref="K14:K46" si="1">IF(ISERROR(+H14/E14)=TRUE,0,++H14/E14)</f>
        <v>0</v>
      </c>
      <c r="L14" s="15">
        <f t="shared" ref="L14:L46" si="2">+D14-G14</f>
        <v>1133617.52</v>
      </c>
    </row>
    <row r="15" spans="1:13" ht="20.100000000000001" customHeight="1" x14ac:dyDescent="0.25">
      <c r="B15" s="7" t="s">
        <v>62</v>
      </c>
      <c r="C15" s="9">
        <v>1500000</v>
      </c>
      <c r="D15" s="9">
        <v>2190097</v>
      </c>
      <c r="E15" s="58">
        <v>1419812</v>
      </c>
      <c r="F15" s="59">
        <v>924861.7699999999</v>
      </c>
      <c r="G15" s="9">
        <v>571939.72</v>
      </c>
      <c r="H15" s="9"/>
      <c r="I15" s="13"/>
      <c r="J15" s="13">
        <f t="shared" si="0"/>
        <v>0.40282778283322013</v>
      </c>
      <c r="K15" s="13">
        <f t="shared" si="1"/>
        <v>0</v>
      </c>
      <c r="L15" s="15">
        <f t="shared" si="2"/>
        <v>1618157.28</v>
      </c>
    </row>
    <row r="16" spans="1:13" ht="20.100000000000001" customHeight="1" x14ac:dyDescent="0.25">
      <c r="B16" s="7" t="s">
        <v>27</v>
      </c>
      <c r="C16" s="9">
        <v>9500000</v>
      </c>
      <c r="D16" s="9">
        <v>12426803</v>
      </c>
      <c r="E16" s="58">
        <v>11544447</v>
      </c>
      <c r="F16" s="59">
        <v>8480466.1800000053</v>
      </c>
      <c r="G16" s="9">
        <v>6022139.6100000013</v>
      </c>
      <c r="H16" s="9"/>
      <c r="I16" s="13"/>
      <c r="J16" s="13">
        <f t="shared" si="0"/>
        <v>0.52164816643014611</v>
      </c>
      <c r="K16" s="13">
        <f t="shared" si="1"/>
        <v>0</v>
      </c>
      <c r="L16" s="15">
        <f t="shared" si="2"/>
        <v>6404663.3899999987</v>
      </c>
    </row>
    <row r="17" spans="2:12" ht="20.100000000000001" customHeight="1" x14ac:dyDescent="0.25">
      <c r="B17" s="7" t="s">
        <v>28</v>
      </c>
      <c r="C17" s="9">
        <v>1500000</v>
      </c>
      <c r="D17" s="9">
        <v>2029059</v>
      </c>
      <c r="E17" s="58">
        <v>1287580</v>
      </c>
      <c r="F17" s="59">
        <v>379957.14</v>
      </c>
      <c r="G17" s="9">
        <v>76688.820000000007</v>
      </c>
      <c r="H17" s="9"/>
      <c r="I17" s="13"/>
      <c r="J17" s="13">
        <f t="shared" ref="J17" si="3">IF(ISERROR(+G17/E17)=TRUE,0,++G17/E17)</f>
        <v>5.9560431196508182E-2</v>
      </c>
      <c r="K17" s="13">
        <f t="shared" ref="K17" si="4">IF(ISERROR(+H17/E17)=TRUE,0,++H17/E17)</f>
        <v>0</v>
      </c>
      <c r="L17" s="15">
        <f t="shared" ref="L17" si="5">+D17-G17</f>
        <v>1952370.18</v>
      </c>
    </row>
    <row r="18" spans="2:12" ht="20.100000000000001" customHeight="1" x14ac:dyDescent="0.25">
      <c r="B18" s="7" t="s">
        <v>29</v>
      </c>
      <c r="C18" s="9">
        <v>6003000</v>
      </c>
      <c r="D18" s="9">
        <v>10890534</v>
      </c>
      <c r="E18" s="58">
        <v>4961000</v>
      </c>
      <c r="F18" s="59">
        <v>4779304.41</v>
      </c>
      <c r="G18" s="9">
        <v>3619191.99</v>
      </c>
      <c r="H18" s="9"/>
      <c r="I18" s="13"/>
      <c r="J18" s="13">
        <f t="shared" si="0"/>
        <v>0.72952872203184849</v>
      </c>
      <c r="K18" s="13">
        <f t="shared" si="1"/>
        <v>0</v>
      </c>
      <c r="L18" s="15">
        <f t="shared" si="2"/>
        <v>7271342.0099999998</v>
      </c>
    </row>
    <row r="19" spans="2:12" ht="20.100000000000001" customHeight="1" x14ac:dyDescent="0.25">
      <c r="B19" s="7" t="s">
        <v>30</v>
      </c>
      <c r="C19" s="9">
        <v>3013658</v>
      </c>
      <c r="D19" s="9">
        <v>3228341</v>
      </c>
      <c r="E19" s="58">
        <v>2804742</v>
      </c>
      <c r="F19" s="59">
        <v>1966064.2800000003</v>
      </c>
      <c r="G19" s="9">
        <v>1248929.0099999998</v>
      </c>
      <c r="H19" s="9"/>
      <c r="I19" s="13"/>
      <c r="J19" s="13">
        <f t="shared" si="0"/>
        <v>0.44529194129085664</v>
      </c>
      <c r="K19" s="13">
        <f t="shared" si="1"/>
        <v>0</v>
      </c>
      <c r="L19" s="15">
        <f t="shared" si="2"/>
        <v>1979411.9900000002</v>
      </c>
    </row>
    <row r="20" spans="2:12" ht="20.100000000000001" customHeight="1" x14ac:dyDescent="0.25">
      <c r="B20" s="7" t="s">
        <v>31</v>
      </c>
      <c r="C20" s="9">
        <v>5000000</v>
      </c>
      <c r="D20" s="9">
        <v>6639618</v>
      </c>
      <c r="E20" s="58">
        <v>4495524</v>
      </c>
      <c r="F20" s="59">
        <v>4241037.4000000004</v>
      </c>
      <c r="G20" s="9">
        <v>893245.94</v>
      </c>
      <c r="H20" s="9"/>
      <c r="I20" s="13"/>
      <c r="J20" s="13">
        <f t="shared" si="0"/>
        <v>0.19869673479665551</v>
      </c>
      <c r="K20" s="13">
        <f t="shared" si="1"/>
        <v>0</v>
      </c>
      <c r="L20" s="15">
        <f t="shared" si="2"/>
        <v>5746372.0600000005</v>
      </c>
    </row>
    <row r="21" spans="2:12" ht="20.100000000000001" customHeight="1" x14ac:dyDescent="0.25">
      <c r="B21" s="7" t="s">
        <v>32</v>
      </c>
      <c r="C21" s="9">
        <v>3000000</v>
      </c>
      <c r="D21" s="9">
        <v>3664590</v>
      </c>
      <c r="E21" s="58">
        <v>2700000</v>
      </c>
      <c r="F21" s="59">
        <v>887444.28</v>
      </c>
      <c r="G21" s="9">
        <v>475408.22</v>
      </c>
      <c r="H21" s="9"/>
      <c r="I21" s="13"/>
      <c r="J21" s="13">
        <f t="shared" si="0"/>
        <v>0.17607711851851851</v>
      </c>
      <c r="K21" s="13">
        <f t="shared" si="1"/>
        <v>0</v>
      </c>
      <c r="L21" s="15">
        <f t="shared" si="2"/>
        <v>3189181.7800000003</v>
      </c>
    </row>
    <row r="22" spans="2:12" ht="20.100000000000001" customHeight="1" x14ac:dyDescent="0.25">
      <c r="B22" s="7" t="s">
        <v>33</v>
      </c>
      <c r="C22" s="9">
        <v>3000000</v>
      </c>
      <c r="D22" s="9">
        <v>4656810</v>
      </c>
      <c r="E22" s="58">
        <v>3694809</v>
      </c>
      <c r="F22" s="59">
        <v>1828261.82</v>
      </c>
      <c r="G22" s="9">
        <v>1023877.7100000001</v>
      </c>
      <c r="H22" s="9"/>
      <c r="I22" s="13"/>
      <c r="J22" s="13">
        <f t="shared" si="0"/>
        <v>0.27711248673476763</v>
      </c>
      <c r="K22" s="13">
        <f t="shared" si="1"/>
        <v>0</v>
      </c>
      <c r="L22" s="15">
        <f t="shared" si="2"/>
        <v>3632932.29</v>
      </c>
    </row>
    <row r="23" spans="2:12" ht="20.100000000000001" customHeight="1" x14ac:dyDescent="0.25">
      <c r="B23" s="7" t="s">
        <v>34</v>
      </c>
      <c r="C23" s="9">
        <v>6000000</v>
      </c>
      <c r="D23" s="9">
        <v>9243343</v>
      </c>
      <c r="E23" s="58">
        <v>6310204</v>
      </c>
      <c r="F23" s="59">
        <v>5576154.459999999</v>
      </c>
      <c r="G23" s="9">
        <v>3581372.68</v>
      </c>
      <c r="H23" s="9"/>
      <c r="I23" s="13"/>
      <c r="J23" s="13">
        <f t="shared" si="0"/>
        <v>0.56755259893341015</v>
      </c>
      <c r="K23" s="13">
        <f t="shared" si="1"/>
        <v>0</v>
      </c>
      <c r="L23" s="15">
        <f t="shared" si="2"/>
        <v>5661970.3200000003</v>
      </c>
    </row>
    <row r="24" spans="2:12" ht="20.100000000000001" customHeight="1" x14ac:dyDescent="0.25">
      <c r="B24" s="7" t="s">
        <v>35</v>
      </c>
      <c r="C24" s="9">
        <v>3500000</v>
      </c>
      <c r="D24" s="9">
        <v>5731439</v>
      </c>
      <c r="E24" s="58">
        <v>2105000</v>
      </c>
      <c r="F24" s="59">
        <v>1775434.99</v>
      </c>
      <c r="G24" s="9">
        <v>700327.94000000006</v>
      </c>
      <c r="H24" s="9"/>
      <c r="I24" s="13"/>
      <c r="J24" s="13">
        <f t="shared" si="0"/>
        <v>0.33269735866983374</v>
      </c>
      <c r="K24" s="13">
        <f t="shared" si="1"/>
        <v>0</v>
      </c>
      <c r="L24" s="15">
        <f t="shared" si="2"/>
        <v>5031111.0599999996</v>
      </c>
    </row>
    <row r="25" spans="2:12" ht="20.100000000000001" customHeight="1" x14ac:dyDescent="0.25">
      <c r="B25" s="7" t="s">
        <v>36</v>
      </c>
      <c r="C25" s="9">
        <v>6000000</v>
      </c>
      <c r="D25" s="9">
        <v>8725321</v>
      </c>
      <c r="E25" s="58">
        <v>5919711</v>
      </c>
      <c r="F25" s="59">
        <v>4938200.43</v>
      </c>
      <c r="G25" s="9">
        <v>1343599.9200000002</v>
      </c>
      <c r="H25" s="9"/>
      <c r="I25" s="13"/>
      <c r="J25" s="13">
        <f t="shared" si="0"/>
        <v>0.22697052609493945</v>
      </c>
      <c r="K25" s="13">
        <f t="shared" si="1"/>
        <v>0</v>
      </c>
      <c r="L25" s="15">
        <f t="shared" si="2"/>
        <v>7381721.0800000001</v>
      </c>
    </row>
    <row r="26" spans="2:12" ht="20.100000000000001" customHeight="1" x14ac:dyDescent="0.25">
      <c r="B26" s="7" t="s">
        <v>37</v>
      </c>
      <c r="C26" s="9">
        <v>4000000</v>
      </c>
      <c r="D26" s="9">
        <v>5261348</v>
      </c>
      <c r="E26" s="58">
        <v>5261188</v>
      </c>
      <c r="F26" s="59">
        <v>2869828.2399999993</v>
      </c>
      <c r="G26" s="9">
        <v>1784058.0299999998</v>
      </c>
      <c r="H26" s="9"/>
      <c r="I26" s="13"/>
      <c r="J26" s="13">
        <f t="shared" si="0"/>
        <v>0.33909794327821013</v>
      </c>
      <c r="K26" s="13">
        <f t="shared" si="1"/>
        <v>0</v>
      </c>
      <c r="L26" s="15">
        <f t="shared" si="2"/>
        <v>3477289.97</v>
      </c>
    </row>
    <row r="27" spans="2:12" ht="20.100000000000001" customHeight="1" x14ac:dyDescent="0.25">
      <c r="B27" s="7" t="s">
        <v>38</v>
      </c>
      <c r="C27" s="9">
        <v>2000000</v>
      </c>
      <c r="D27" s="9">
        <v>2598940</v>
      </c>
      <c r="E27" s="58">
        <v>1532300</v>
      </c>
      <c r="F27" s="59">
        <v>1532300</v>
      </c>
      <c r="G27" s="9">
        <v>1224596.6100000001</v>
      </c>
      <c r="H27" s="9"/>
      <c r="I27" s="13"/>
      <c r="J27" s="13">
        <f t="shared" si="0"/>
        <v>0.79918854662925021</v>
      </c>
      <c r="K27" s="13">
        <f t="shared" si="1"/>
        <v>0</v>
      </c>
      <c r="L27" s="15">
        <f t="shared" si="2"/>
        <v>1374343.39</v>
      </c>
    </row>
    <row r="28" spans="2:12" ht="20.100000000000001" customHeight="1" x14ac:dyDescent="0.25">
      <c r="B28" s="7" t="s">
        <v>39</v>
      </c>
      <c r="C28" s="9">
        <v>4000000</v>
      </c>
      <c r="D28" s="9">
        <v>4422647</v>
      </c>
      <c r="E28" s="58">
        <v>4398104</v>
      </c>
      <c r="F28" s="59">
        <v>3028968.2600000002</v>
      </c>
      <c r="G28" s="9">
        <v>1455714.11</v>
      </c>
      <c r="H28" s="9"/>
      <c r="I28" s="13"/>
      <c r="J28" s="13">
        <f t="shared" si="0"/>
        <v>0.33098674110480336</v>
      </c>
      <c r="K28" s="13">
        <f t="shared" si="1"/>
        <v>0</v>
      </c>
      <c r="L28" s="15">
        <f t="shared" si="2"/>
        <v>2966932.8899999997</v>
      </c>
    </row>
    <row r="29" spans="2:12" ht="20.100000000000001" customHeight="1" x14ac:dyDescent="0.25">
      <c r="B29" s="7" t="s">
        <v>40</v>
      </c>
      <c r="C29" s="9">
        <v>672906</v>
      </c>
      <c r="D29" s="9">
        <v>898772</v>
      </c>
      <c r="E29" s="58">
        <v>516766</v>
      </c>
      <c r="F29" s="59">
        <v>502031.96</v>
      </c>
      <c r="G29" s="9">
        <v>230794.57</v>
      </c>
      <c r="H29" s="9"/>
      <c r="I29" s="13"/>
      <c r="J29" s="13">
        <f t="shared" si="0"/>
        <v>0.44661330273276495</v>
      </c>
      <c r="K29" s="13">
        <f t="shared" si="1"/>
        <v>0</v>
      </c>
      <c r="L29" s="15">
        <f t="shared" si="2"/>
        <v>667977.42999999993</v>
      </c>
    </row>
    <row r="30" spans="2:12" ht="20.100000000000001" customHeight="1" x14ac:dyDescent="0.25">
      <c r="B30" s="7" t="s">
        <v>41</v>
      </c>
      <c r="C30" s="9">
        <v>2000000</v>
      </c>
      <c r="D30" s="9">
        <v>2087665</v>
      </c>
      <c r="E30" s="58">
        <v>2038513</v>
      </c>
      <c r="F30" s="59">
        <v>807685.8</v>
      </c>
      <c r="G30" s="9">
        <v>401041.18</v>
      </c>
      <c r="H30" s="9"/>
      <c r="I30" s="13"/>
      <c r="J30" s="13">
        <f t="shared" si="0"/>
        <v>0.19673221608103553</v>
      </c>
      <c r="K30" s="13">
        <f t="shared" si="1"/>
        <v>0</v>
      </c>
      <c r="L30" s="15">
        <f t="shared" si="2"/>
        <v>1686623.82</v>
      </c>
    </row>
    <row r="31" spans="2:12" ht="20.100000000000001" customHeight="1" x14ac:dyDescent="0.25">
      <c r="B31" s="7" t="s">
        <v>42</v>
      </c>
      <c r="C31" s="9">
        <v>3000000</v>
      </c>
      <c r="D31" s="9">
        <v>3786219</v>
      </c>
      <c r="E31" s="58">
        <v>1692277</v>
      </c>
      <c r="F31" s="59">
        <v>1676994.26</v>
      </c>
      <c r="G31" s="9">
        <v>1416925.2</v>
      </c>
      <c r="H31" s="9"/>
      <c r="I31" s="13"/>
      <c r="J31" s="13">
        <f t="shared" si="0"/>
        <v>0.83728916719898694</v>
      </c>
      <c r="K31" s="13">
        <f t="shared" si="1"/>
        <v>0</v>
      </c>
      <c r="L31" s="15">
        <f t="shared" si="2"/>
        <v>2369293.7999999998</v>
      </c>
    </row>
    <row r="32" spans="2:12" ht="20.100000000000001" customHeight="1" x14ac:dyDescent="0.25">
      <c r="B32" s="7" t="s">
        <v>43</v>
      </c>
      <c r="C32" s="9">
        <v>2000000</v>
      </c>
      <c r="D32" s="9">
        <v>2884983</v>
      </c>
      <c r="E32" s="58">
        <v>1184983</v>
      </c>
      <c r="F32" s="59">
        <v>633326.46000000008</v>
      </c>
      <c r="G32" s="9">
        <v>627436.46000000008</v>
      </c>
      <c r="H32" s="9"/>
      <c r="I32" s="13"/>
      <c r="J32" s="13">
        <f t="shared" si="0"/>
        <v>0.52948984078252603</v>
      </c>
      <c r="K32" s="13">
        <f t="shared" si="1"/>
        <v>0</v>
      </c>
      <c r="L32" s="15">
        <f t="shared" si="2"/>
        <v>2257546.54</v>
      </c>
    </row>
    <row r="33" spans="2:12" ht="20.100000000000001" customHeight="1" x14ac:dyDescent="0.25">
      <c r="B33" s="7" t="s">
        <v>44</v>
      </c>
      <c r="C33" s="9">
        <v>1500000</v>
      </c>
      <c r="D33" s="9">
        <v>2356799</v>
      </c>
      <c r="E33" s="58">
        <v>2060519</v>
      </c>
      <c r="F33" s="59">
        <v>2031059.5999999999</v>
      </c>
      <c r="G33" s="9">
        <v>653089.4</v>
      </c>
      <c r="H33" s="9"/>
      <c r="I33" s="13"/>
      <c r="J33" s="13">
        <f t="shared" si="0"/>
        <v>0.31695383541719346</v>
      </c>
      <c r="K33" s="13">
        <f t="shared" si="1"/>
        <v>0</v>
      </c>
      <c r="L33" s="15">
        <f t="shared" si="2"/>
        <v>1703709.6</v>
      </c>
    </row>
    <row r="34" spans="2:12" ht="20.100000000000001" customHeight="1" x14ac:dyDescent="0.25">
      <c r="B34" s="7" t="s">
        <v>45</v>
      </c>
      <c r="C34" s="9">
        <v>1500000</v>
      </c>
      <c r="D34" s="9">
        <v>1912748</v>
      </c>
      <c r="E34" s="58">
        <v>1126084</v>
      </c>
      <c r="F34" s="59">
        <v>771389.01</v>
      </c>
      <c r="G34" s="9">
        <v>432922.78</v>
      </c>
      <c r="H34" s="9"/>
      <c r="I34" s="13"/>
      <c r="J34" s="13">
        <f t="shared" si="0"/>
        <v>0.38444981013849766</v>
      </c>
      <c r="K34" s="13">
        <f t="shared" si="1"/>
        <v>0</v>
      </c>
      <c r="L34" s="15">
        <f t="shared" si="2"/>
        <v>1479825.22</v>
      </c>
    </row>
    <row r="35" spans="2:12" ht="20.100000000000001" customHeight="1" x14ac:dyDescent="0.25">
      <c r="B35" s="7" t="s">
        <v>46</v>
      </c>
      <c r="C35" s="9">
        <v>1000000</v>
      </c>
      <c r="D35" s="9">
        <v>2278840</v>
      </c>
      <c r="E35" s="58">
        <v>1903939</v>
      </c>
      <c r="F35" s="59">
        <v>1088181.5</v>
      </c>
      <c r="G35" s="9">
        <v>473271.5</v>
      </c>
      <c r="H35" s="9"/>
      <c r="I35" s="13"/>
      <c r="J35" s="13">
        <f t="shared" si="0"/>
        <v>0.2485749280833052</v>
      </c>
      <c r="K35" s="13">
        <f t="shared" si="1"/>
        <v>0</v>
      </c>
      <c r="L35" s="15">
        <f t="shared" si="2"/>
        <v>1805568.5</v>
      </c>
    </row>
    <row r="36" spans="2:12" ht="20.100000000000001" customHeight="1" x14ac:dyDescent="0.25">
      <c r="B36" s="7" t="s">
        <v>47</v>
      </c>
      <c r="C36" s="9">
        <v>13200000</v>
      </c>
      <c r="D36" s="9">
        <v>25498971</v>
      </c>
      <c r="E36" s="58">
        <v>16826623</v>
      </c>
      <c r="F36" s="59">
        <v>12997859.979999997</v>
      </c>
      <c r="G36" s="9">
        <v>4772819.2299999986</v>
      </c>
      <c r="H36" s="9"/>
      <c r="I36" s="13"/>
      <c r="J36" s="13">
        <f t="shared" si="0"/>
        <v>0.28364688684116823</v>
      </c>
      <c r="K36" s="13">
        <f t="shared" si="1"/>
        <v>0</v>
      </c>
      <c r="L36" s="15">
        <f t="shared" si="2"/>
        <v>20726151.770000003</v>
      </c>
    </row>
    <row r="37" spans="2:12" ht="20.100000000000001" customHeight="1" x14ac:dyDescent="0.25">
      <c r="B37" s="7" t="s">
        <v>49</v>
      </c>
      <c r="C37" s="9">
        <v>7026640</v>
      </c>
      <c r="D37" s="9">
        <v>8385776</v>
      </c>
      <c r="E37" s="58">
        <v>6155572</v>
      </c>
      <c r="F37" s="59">
        <v>3066499.8399999994</v>
      </c>
      <c r="G37" s="9">
        <v>1531659.31</v>
      </c>
      <c r="H37" s="9"/>
      <c r="I37" s="13"/>
      <c r="J37" s="13">
        <f t="shared" si="0"/>
        <v>0.24882485494443085</v>
      </c>
      <c r="K37" s="13">
        <f t="shared" si="1"/>
        <v>0</v>
      </c>
      <c r="L37" s="15">
        <f t="shared" si="2"/>
        <v>6854116.6899999995</v>
      </c>
    </row>
    <row r="38" spans="2:12" ht="20.100000000000001" customHeight="1" x14ac:dyDescent="0.25">
      <c r="B38" s="7" t="s">
        <v>50</v>
      </c>
      <c r="C38" s="9">
        <v>500000</v>
      </c>
      <c r="D38" s="9">
        <v>670423</v>
      </c>
      <c r="E38" s="58">
        <v>546320</v>
      </c>
      <c r="F38" s="59">
        <v>449859.20999999996</v>
      </c>
      <c r="G38" s="9">
        <v>80435.240000000005</v>
      </c>
      <c r="H38" s="9"/>
      <c r="I38" s="13"/>
      <c r="J38" s="13">
        <f t="shared" si="0"/>
        <v>0.14723100014643434</v>
      </c>
      <c r="K38" s="13">
        <f t="shared" si="1"/>
        <v>0</v>
      </c>
      <c r="L38" s="15">
        <f t="shared" si="2"/>
        <v>589987.76</v>
      </c>
    </row>
    <row r="39" spans="2:12" ht="20.100000000000001" customHeight="1" x14ac:dyDescent="0.25">
      <c r="B39" s="7" t="s">
        <v>48</v>
      </c>
      <c r="C39" s="9">
        <v>2766523</v>
      </c>
      <c r="D39" s="9">
        <v>10200560</v>
      </c>
      <c r="E39" s="58">
        <v>7146157</v>
      </c>
      <c r="F39" s="59">
        <v>3288306.5700000003</v>
      </c>
      <c r="G39" s="9">
        <v>2028929.86</v>
      </c>
      <c r="H39" s="9"/>
      <c r="I39" s="13"/>
      <c r="J39" s="13">
        <f t="shared" si="0"/>
        <v>0.28391901549322246</v>
      </c>
      <c r="K39" s="13">
        <f t="shared" si="1"/>
        <v>0</v>
      </c>
      <c r="L39" s="15">
        <f t="shared" si="2"/>
        <v>8171630.1399999997</v>
      </c>
    </row>
    <row r="40" spans="2:12" ht="20.100000000000001" customHeight="1" x14ac:dyDescent="0.25">
      <c r="B40" s="7" t="s">
        <v>51</v>
      </c>
      <c r="C40" s="9">
        <v>3000000</v>
      </c>
      <c r="D40" s="9">
        <v>4270897</v>
      </c>
      <c r="E40" s="58">
        <v>3307567</v>
      </c>
      <c r="F40" s="59">
        <v>2490316.98</v>
      </c>
      <c r="G40" s="9">
        <v>1728451.03</v>
      </c>
      <c r="H40" s="9"/>
      <c r="I40" s="13"/>
      <c r="J40" s="13">
        <f t="shared" si="0"/>
        <v>0.52257475963449873</v>
      </c>
      <c r="K40" s="13">
        <f t="shared" si="1"/>
        <v>0</v>
      </c>
      <c r="L40" s="15">
        <f t="shared" si="2"/>
        <v>2542445.9699999997</v>
      </c>
    </row>
    <row r="41" spans="2:12" ht="20.100000000000001" customHeight="1" x14ac:dyDescent="0.25">
      <c r="B41" s="7" t="s">
        <v>52</v>
      </c>
      <c r="C41" s="9">
        <v>4000000</v>
      </c>
      <c r="D41" s="9">
        <v>5959345</v>
      </c>
      <c r="E41" s="58">
        <v>4500000</v>
      </c>
      <c r="F41" s="59">
        <v>391424.79</v>
      </c>
      <c r="G41" s="9">
        <v>385724.79</v>
      </c>
      <c r="H41" s="9"/>
      <c r="I41" s="13"/>
      <c r="J41" s="13">
        <f t="shared" si="0"/>
        <v>8.5716619999999993E-2</v>
      </c>
      <c r="K41" s="13">
        <f t="shared" si="1"/>
        <v>0</v>
      </c>
      <c r="L41" s="15">
        <f t="shared" si="2"/>
        <v>5573620.21</v>
      </c>
    </row>
    <row r="42" spans="2:12" ht="20.100000000000001" customHeight="1" x14ac:dyDescent="0.25">
      <c r="B42" s="7" t="s">
        <v>53</v>
      </c>
      <c r="C42" s="9">
        <v>5000000</v>
      </c>
      <c r="D42" s="9">
        <v>5900336</v>
      </c>
      <c r="E42" s="58">
        <v>3507900</v>
      </c>
      <c r="F42" s="59">
        <v>3507900</v>
      </c>
      <c r="G42" s="9">
        <v>3507900</v>
      </c>
      <c r="H42" s="9"/>
      <c r="I42" s="13"/>
      <c r="J42" s="13">
        <f t="shared" si="0"/>
        <v>1</v>
      </c>
      <c r="K42" s="13">
        <f t="shared" si="1"/>
        <v>0</v>
      </c>
      <c r="L42" s="15">
        <f t="shared" si="2"/>
        <v>2392436</v>
      </c>
    </row>
    <row r="43" spans="2:12" ht="20.100000000000001" customHeight="1" x14ac:dyDescent="0.25">
      <c r="B43" s="7" t="s">
        <v>54</v>
      </c>
      <c r="C43" s="9">
        <v>5000000</v>
      </c>
      <c r="D43" s="9">
        <v>10273663</v>
      </c>
      <c r="E43" s="58">
        <v>3238333</v>
      </c>
      <c r="F43" s="59">
        <v>2193423.83</v>
      </c>
      <c r="G43" s="9">
        <v>1914620.81</v>
      </c>
      <c r="H43" s="9"/>
      <c r="I43" s="13"/>
      <c r="J43" s="13">
        <f t="shared" si="0"/>
        <v>0.59123654361673117</v>
      </c>
      <c r="K43" s="13">
        <f t="shared" si="1"/>
        <v>0</v>
      </c>
      <c r="L43" s="15">
        <f t="shared" si="2"/>
        <v>8359042.1899999995</v>
      </c>
    </row>
    <row r="44" spans="2:12" ht="20.100000000000001" customHeight="1" x14ac:dyDescent="0.25">
      <c r="B44" s="7" t="s">
        <v>55</v>
      </c>
      <c r="C44" s="9">
        <v>4000000</v>
      </c>
      <c r="D44" s="9">
        <v>5452060</v>
      </c>
      <c r="E44" s="58">
        <v>2617473</v>
      </c>
      <c r="F44" s="59">
        <v>1850097.7099999997</v>
      </c>
      <c r="G44" s="9">
        <v>1467826.72</v>
      </c>
      <c r="H44" s="9"/>
      <c r="I44" s="13"/>
      <c r="J44" s="13">
        <f t="shared" ref="J44" si="6">IF(ISERROR(+G44/E44)=TRUE,0,++G44/E44)</f>
        <v>0.56078008063502471</v>
      </c>
      <c r="K44" s="13">
        <f t="shared" ref="K44" si="7">IF(ISERROR(+H44/E44)=TRUE,0,++H44/E44)</f>
        <v>0</v>
      </c>
      <c r="L44" s="15">
        <f t="shared" ref="L44" si="8">+D44-G44</f>
        <v>3984233.2800000003</v>
      </c>
    </row>
    <row r="45" spans="2:12" ht="20.100000000000001" customHeight="1" x14ac:dyDescent="0.25">
      <c r="B45" s="7" t="s">
        <v>56</v>
      </c>
      <c r="C45" s="9">
        <v>65973</v>
      </c>
      <c r="D45" s="9">
        <v>296763</v>
      </c>
      <c r="E45" s="58">
        <v>165973</v>
      </c>
      <c r="F45" s="59">
        <v>69726.890000000014</v>
      </c>
      <c r="G45" s="9">
        <v>53228.7</v>
      </c>
      <c r="H45" s="9"/>
      <c r="I45" s="13"/>
      <c r="J45" s="13">
        <f t="shared" si="0"/>
        <v>0.32070698246100265</v>
      </c>
      <c r="K45" s="13">
        <f t="shared" si="1"/>
        <v>0</v>
      </c>
      <c r="L45" s="15">
        <f t="shared" si="2"/>
        <v>243534.3</v>
      </c>
    </row>
    <row r="46" spans="2:12" ht="20.100000000000001" customHeight="1" x14ac:dyDescent="0.25">
      <c r="B46" s="7" t="s">
        <v>57</v>
      </c>
      <c r="C46" s="9">
        <v>0</v>
      </c>
      <c r="D46" s="9">
        <v>271555</v>
      </c>
      <c r="E46" s="58">
        <v>271555</v>
      </c>
      <c r="F46" s="59">
        <v>271555</v>
      </c>
      <c r="G46" s="9">
        <v>271554.59999999998</v>
      </c>
      <c r="H46" s="9"/>
      <c r="I46" s="13"/>
      <c r="J46" s="13">
        <f t="shared" si="0"/>
        <v>0.9999985270018964</v>
      </c>
      <c r="K46" s="13">
        <f t="shared" si="1"/>
        <v>0</v>
      </c>
      <c r="L46" s="15">
        <f t="shared" si="2"/>
        <v>0.40000000002328306</v>
      </c>
    </row>
    <row r="47" spans="2:12" ht="23.25" customHeight="1" x14ac:dyDescent="0.25">
      <c r="B47" s="52" t="s">
        <v>4</v>
      </c>
      <c r="C47" s="53">
        <f t="shared" ref="C47:H47" si="9">SUM(C13:C46)</f>
        <v>177090245</v>
      </c>
      <c r="D47" s="53">
        <f t="shared" si="9"/>
        <v>264874278</v>
      </c>
      <c r="E47" s="53">
        <f t="shared" si="9"/>
        <v>166650162</v>
      </c>
      <c r="F47" s="53">
        <f t="shared" si="9"/>
        <v>121354752.40000002</v>
      </c>
      <c r="G47" s="53">
        <f t="shared" si="9"/>
        <v>66730851.060000025</v>
      </c>
      <c r="H47" s="53">
        <f t="shared" si="9"/>
        <v>0</v>
      </c>
      <c r="I47" s="54">
        <f>IF(ISERROR(+#REF!/E47)=TRUE,0,++#REF!/E47)</f>
        <v>0</v>
      </c>
      <c r="J47" s="54">
        <f>IF(ISERROR(+G47/E47)=TRUE,0,++G47/E47)</f>
        <v>0.40042475962309609</v>
      </c>
      <c r="K47" s="54">
        <f>IF(ISERROR(+H47/E47)=TRUE,0,++H47/E47)</f>
        <v>0</v>
      </c>
      <c r="L47" s="55">
        <f>SUM(L13:L46)</f>
        <v>198143426.94000003</v>
      </c>
    </row>
    <row r="48" spans="2:12" x14ac:dyDescent="0.2">
      <c r="B48" s="11" t="s">
        <v>60</v>
      </c>
    </row>
    <row r="50" spans="2:11" s="20" customFormat="1" x14ac:dyDescent="0.25">
      <c r="K50" s="24"/>
    </row>
    <row r="51" spans="2:11" s="22" customFormat="1" x14ac:dyDescent="0.25">
      <c r="K51" s="23"/>
    </row>
    <row r="52" spans="2:11" s="22" customFormat="1" x14ac:dyDescent="0.25">
      <c r="C52" s="22">
        <v>1000000</v>
      </c>
      <c r="K52" s="23"/>
    </row>
    <row r="53" spans="2:11" s="22" customFormat="1" ht="45" x14ac:dyDescent="0.25">
      <c r="B53" s="30" t="s">
        <v>23</v>
      </c>
      <c r="C53" s="30" t="s">
        <v>3</v>
      </c>
      <c r="D53" s="30" t="s">
        <v>2</v>
      </c>
      <c r="E53" s="31" t="s">
        <v>18</v>
      </c>
      <c r="F53" s="31" t="s">
        <v>19</v>
      </c>
      <c r="G53" s="31" t="str">
        <f>MID(G11,1,25)</f>
        <v>DEVENGADO
A JULIO
(4)</v>
      </c>
      <c r="K53" s="23"/>
    </row>
    <row r="54" spans="2:11" s="22" customFormat="1" x14ac:dyDescent="0.25">
      <c r="B54" s="22" t="s">
        <v>24</v>
      </c>
      <c r="C54" s="39">
        <f>+C47/$C$52</f>
        <v>177.09024500000001</v>
      </c>
      <c r="D54" s="39">
        <f>+D47/$C$52</f>
        <v>264.874278</v>
      </c>
      <c r="E54" s="39">
        <f>+E47/$C$52</f>
        <v>166.65016199999999</v>
      </c>
      <c r="F54" s="39">
        <f>+F47/$C$52</f>
        <v>121.35475240000002</v>
      </c>
      <c r="G54" s="39">
        <f>+G47/$C$52</f>
        <v>66.73085106000002</v>
      </c>
      <c r="K54" s="23"/>
    </row>
    <row r="55" spans="2:11" s="22" customFormat="1" x14ac:dyDescent="0.25">
      <c r="C55" s="39"/>
      <c r="D55" s="39"/>
      <c r="E55" s="39"/>
      <c r="F55" s="39"/>
      <c r="G55" s="39"/>
      <c r="K55" s="23"/>
    </row>
    <row r="56" spans="2:11" s="22" customFormat="1" x14ac:dyDescent="0.25">
      <c r="C56" s="39"/>
      <c r="D56" s="39"/>
      <c r="E56" s="39"/>
      <c r="F56" s="39"/>
      <c r="G56" s="39"/>
      <c r="K56" s="23"/>
    </row>
    <row r="57" spans="2:11" s="22" customFormat="1" x14ac:dyDescent="0.25">
      <c r="C57" s="39"/>
      <c r="D57" s="39"/>
      <c r="E57" s="39"/>
      <c r="F57" s="39"/>
      <c r="G57" s="39"/>
      <c r="K57" s="23"/>
    </row>
    <row r="58" spans="2:11" s="22" customFormat="1" x14ac:dyDescent="0.25">
      <c r="K58" s="23"/>
    </row>
    <row r="59" spans="2:11" s="22" customFormat="1" x14ac:dyDescent="0.25">
      <c r="K59" s="23"/>
    </row>
    <row r="60" spans="2:11" s="22" customFormat="1" x14ac:dyDescent="0.25">
      <c r="K60" s="23"/>
    </row>
    <row r="61" spans="2:11" s="22" customFormat="1" x14ac:dyDescent="0.25">
      <c r="K61" s="23"/>
    </row>
    <row r="62" spans="2:11" s="22" customFormat="1" x14ac:dyDescent="0.25">
      <c r="K62" s="23"/>
    </row>
  </sheetData>
  <mergeCells count="10">
    <mergeCell ref="B6:L6"/>
    <mergeCell ref="I10:K10"/>
    <mergeCell ref="I11:K11"/>
    <mergeCell ref="L11:L12"/>
    <mergeCell ref="H11:H12"/>
    <mergeCell ref="B11:B12"/>
    <mergeCell ref="C11:D11"/>
    <mergeCell ref="F11:F12"/>
    <mergeCell ref="G11:G12"/>
    <mergeCell ref="E11:E12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5" orientation="portrait" r:id="rId1"/>
  <headerFooter>
    <oddFooter>&amp;CPágina 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M60"/>
  <sheetViews>
    <sheetView showGridLines="0" zoomScale="130" zoomScaleNormal="130" workbookViewId="0">
      <selection activeCell="E46" sqref="E46"/>
    </sheetView>
  </sheetViews>
  <sheetFormatPr baseColWidth="10" defaultRowHeight="15" x14ac:dyDescent="0.25"/>
  <cols>
    <col min="1" max="1" width="5.85546875" style="1" customWidth="1"/>
    <col min="2" max="2" width="65.7109375" style="1" customWidth="1"/>
    <col min="3" max="3" width="16.140625" style="1" bestFit="1" customWidth="1"/>
    <col min="4" max="5" width="15.85546875" style="1" bestFit="1" customWidth="1"/>
    <col min="6" max="6" width="20.7109375" style="1" customWidth="1"/>
    <col min="7" max="7" width="17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6384" width="11.42578125" style="1"/>
  </cols>
  <sheetData>
    <row r="1" spans="1:13" s="48" customFormat="1" x14ac:dyDescent="0.25">
      <c r="A1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</row>
    <row r="2" spans="1:13" s="48" customFormat="1" x14ac:dyDescent="0.25">
      <c r="A2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</row>
    <row r="3" spans="1:13" s="48" customFormat="1" x14ac:dyDescent="0.25">
      <c r="A3"/>
      <c r="B3" s="47"/>
      <c r="C3" s="49"/>
      <c r="D3" s="47"/>
      <c r="E3" s="47"/>
      <c r="F3" s="47"/>
      <c r="G3" s="47"/>
      <c r="H3" s="47"/>
      <c r="I3" s="47"/>
      <c r="J3" s="47"/>
      <c r="K3" s="47"/>
      <c r="L3" s="47"/>
      <c r="M3" s="47"/>
    </row>
    <row r="4" spans="1:13" s="48" customFormat="1" x14ac:dyDescent="0.25">
      <c r="A4"/>
      <c r="B4" s="47"/>
      <c r="C4" s="49"/>
      <c r="D4" s="47"/>
      <c r="E4" s="47"/>
      <c r="F4" s="47"/>
      <c r="G4" s="47"/>
      <c r="H4" s="47"/>
      <c r="I4" s="47"/>
      <c r="J4" s="47"/>
      <c r="K4" s="47"/>
      <c r="L4" s="47"/>
      <c r="M4" s="47"/>
    </row>
    <row r="5" spans="1:13" ht="5.0999999999999996" customHeight="1" x14ac:dyDescent="0.25"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</row>
    <row r="6" spans="1:13" ht="43.5" customHeight="1" x14ac:dyDescent="0.25">
      <c r="B6" s="77" t="s">
        <v>58</v>
      </c>
      <c r="C6" s="77"/>
      <c r="D6" s="77"/>
      <c r="E6" s="77"/>
      <c r="F6" s="77"/>
      <c r="G6" s="77"/>
      <c r="H6" s="77"/>
      <c r="I6" s="77"/>
      <c r="J6" s="77"/>
      <c r="K6" s="77"/>
      <c r="L6" s="77"/>
    </row>
    <row r="8" spans="1:13" ht="15.75" x14ac:dyDescent="0.25">
      <c r="B8" s="2" t="s">
        <v>12</v>
      </c>
    </row>
    <row r="9" spans="1:13" x14ac:dyDescent="0.2">
      <c r="B9" s="3" t="s">
        <v>1</v>
      </c>
    </row>
    <row r="10" spans="1:13" x14ac:dyDescent="0.25">
      <c r="B10" s="4"/>
      <c r="I10" s="86"/>
      <c r="J10" s="86"/>
      <c r="K10" s="86"/>
      <c r="L10" s="21" t="s">
        <v>21</v>
      </c>
    </row>
    <row r="11" spans="1:13" s="5" customFormat="1" ht="15" customHeight="1" x14ac:dyDescent="0.25">
      <c r="B11" s="84" t="s">
        <v>20</v>
      </c>
      <c r="C11" s="83" t="s">
        <v>0</v>
      </c>
      <c r="D11" s="83"/>
      <c r="E11" s="81" t="s">
        <v>8</v>
      </c>
      <c r="F11" s="81" t="s">
        <v>22</v>
      </c>
      <c r="G11" s="81" t="s">
        <v>59</v>
      </c>
      <c r="H11" s="81" t="s">
        <v>15</v>
      </c>
      <c r="I11" s="87" t="s">
        <v>17</v>
      </c>
      <c r="J11" s="87"/>
      <c r="K11" s="87"/>
      <c r="L11" s="79" t="s">
        <v>16</v>
      </c>
    </row>
    <row r="12" spans="1:13" s="5" customFormat="1" ht="50.1" customHeight="1" x14ac:dyDescent="0.25">
      <c r="B12" s="85"/>
      <c r="C12" s="50" t="s">
        <v>3</v>
      </c>
      <c r="D12" s="50" t="s">
        <v>2</v>
      </c>
      <c r="E12" s="82"/>
      <c r="F12" s="82"/>
      <c r="G12" s="82"/>
      <c r="H12" s="82"/>
      <c r="I12" s="50" t="s">
        <v>9</v>
      </c>
      <c r="J12" s="50" t="s">
        <v>10</v>
      </c>
      <c r="K12" s="51" t="s">
        <v>11</v>
      </c>
      <c r="L12" s="80"/>
    </row>
    <row r="13" spans="1:13" ht="20.100000000000001" customHeight="1" x14ac:dyDescent="0.25">
      <c r="B13" s="6" t="s">
        <v>26</v>
      </c>
      <c r="C13" s="41">
        <v>338734303</v>
      </c>
      <c r="D13" s="41">
        <v>321432986</v>
      </c>
      <c r="E13" s="62">
        <v>320330861</v>
      </c>
      <c r="F13" s="62">
        <v>313315844.25999981</v>
      </c>
      <c r="G13" s="41">
        <v>292938845.15999979</v>
      </c>
      <c r="H13" s="8"/>
      <c r="I13" s="12">
        <f>IF(ISERROR(+#REF!/E13)=TRUE,0,++#REF!/E13)</f>
        <v>0</v>
      </c>
      <c r="J13" s="12">
        <f>IF(ISERROR(+G13/E13)=TRUE,0,++G13/E13)</f>
        <v>0.91448836445390069</v>
      </c>
      <c r="K13" s="12">
        <f>IF(ISERROR(+H13/E13)=TRUE,0,++H13/E13)</f>
        <v>0</v>
      </c>
      <c r="L13" s="14">
        <f>+D13-G13</f>
        <v>28494140.840000212</v>
      </c>
    </row>
    <row r="14" spans="1:13" ht="20.100000000000001" customHeight="1" x14ac:dyDescent="0.25">
      <c r="B14" s="25" t="s">
        <v>61</v>
      </c>
      <c r="C14" s="42">
        <v>0</v>
      </c>
      <c r="D14" s="42">
        <v>137974</v>
      </c>
      <c r="E14" s="63">
        <v>137974</v>
      </c>
      <c r="F14" s="63">
        <v>137974</v>
      </c>
      <c r="G14" s="42">
        <v>135456</v>
      </c>
      <c r="H14" s="26"/>
      <c r="I14" s="27"/>
      <c r="J14" s="27">
        <f t="shared" ref="J14:J45" si="0">IF(ISERROR(+G14/E14)=TRUE,0,++G14/E14)</f>
        <v>0.98175018481742937</v>
      </c>
      <c r="K14" s="27">
        <f t="shared" ref="K14:K45" si="1">IF(ISERROR(+H14/E14)=TRUE,0,++H14/E14)</f>
        <v>0</v>
      </c>
      <c r="L14" s="28">
        <f t="shared" ref="L14:L45" si="2">+D14-G14</f>
        <v>2518</v>
      </c>
    </row>
    <row r="15" spans="1:13" ht="20.100000000000001" customHeight="1" x14ac:dyDescent="0.25">
      <c r="B15" s="25" t="s">
        <v>62</v>
      </c>
      <c r="C15" s="42">
        <v>0</v>
      </c>
      <c r="D15" s="42">
        <v>1483605</v>
      </c>
      <c r="E15" s="63">
        <v>1483605</v>
      </c>
      <c r="F15" s="63">
        <v>1483605</v>
      </c>
      <c r="G15" s="42">
        <v>941584.22</v>
      </c>
      <c r="H15" s="26"/>
      <c r="I15" s="27"/>
      <c r="J15" s="27">
        <f t="shared" si="0"/>
        <v>0.63465964323387958</v>
      </c>
      <c r="K15" s="27">
        <f t="shared" si="1"/>
        <v>0</v>
      </c>
      <c r="L15" s="28">
        <f t="shared" si="2"/>
        <v>542020.78</v>
      </c>
    </row>
    <row r="16" spans="1:13" ht="20.100000000000001" customHeight="1" x14ac:dyDescent="0.25">
      <c r="B16" s="25" t="s">
        <v>28</v>
      </c>
      <c r="C16" s="42">
        <v>0</v>
      </c>
      <c r="D16" s="42">
        <v>522318</v>
      </c>
      <c r="E16" s="63">
        <v>522318</v>
      </c>
      <c r="F16" s="63">
        <v>522318</v>
      </c>
      <c r="G16" s="42">
        <v>522317.68</v>
      </c>
      <c r="H16" s="26"/>
      <c r="I16" s="27"/>
      <c r="J16" s="27">
        <f t="shared" ref="J16" si="3">IF(ISERROR(+G16/E16)=TRUE,0,++G16/E16)</f>
        <v>0.99999938734640581</v>
      </c>
      <c r="K16" s="27">
        <f t="shared" ref="K16" si="4">IF(ISERROR(+H16/E16)=TRUE,0,++H16/E16)</f>
        <v>0</v>
      </c>
      <c r="L16" s="28">
        <f t="shared" ref="L16" si="5">+D16-G16</f>
        <v>0.32000000000698492</v>
      </c>
    </row>
    <row r="17" spans="2:12" ht="20.100000000000001" customHeight="1" x14ac:dyDescent="0.25">
      <c r="B17" s="25" t="s">
        <v>29</v>
      </c>
      <c r="C17" s="42">
        <v>0</v>
      </c>
      <c r="D17" s="42">
        <v>3045043</v>
      </c>
      <c r="E17" s="63">
        <v>3045043</v>
      </c>
      <c r="F17" s="63">
        <v>3045043</v>
      </c>
      <c r="G17" s="42">
        <v>1727851.54</v>
      </c>
      <c r="H17" s="26"/>
      <c r="I17" s="27"/>
      <c r="J17" s="27">
        <f t="shared" si="0"/>
        <v>0.5674309164107042</v>
      </c>
      <c r="K17" s="27">
        <f t="shared" si="1"/>
        <v>0</v>
      </c>
      <c r="L17" s="28">
        <f t="shared" si="2"/>
        <v>1317191.46</v>
      </c>
    </row>
    <row r="18" spans="2:12" ht="20.100000000000001" customHeight="1" x14ac:dyDescent="0.25">
      <c r="B18" s="25" t="s">
        <v>30</v>
      </c>
      <c r="C18" s="42">
        <v>0</v>
      </c>
      <c r="D18" s="42">
        <v>5400387</v>
      </c>
      <c r="E18" s="63">
        <v>5400387</v>
      </c>
      <c r="F18" s="63">
        <v>5400344.2799999993</v>
      </c>
      <c r="G18" s="42">
        <v>4394198.38</v>
      </c>
      <c r="H18" s="26"/>
      <c r="I18" s="27"/>
      <c r="J18" s="27">
        <f t="shared" si="0"/>
        <v>0.81368212685498276</v>
      </c>
      <c r="K18" s="27">
        <f t="shared" si="1"/>
        <v>0</v>
      </c>
      <c r="L18" s="28">
        <f t="shared" si="2"/>
        <v>1006188.6200000001</v>
      </c>
    </row>
    <row r="19" spans="2:12" ht="20.100000000000001" customHeight="1" x14ac:dyDescent="0.25">
      <c r="B19" s="25" t="s">
        <v>31</v>
      </c>
      <c r="C19" s="42">
        <v>0</v>
      </c>
      <c r="D19" s="42">
        <v>17233521</v>
      </c>
      <c r="E19" s="63">
        <v>17233521</v>
      </c>
      <c r="F19" s="63">
        <v>17233288.73</v>
      </c>
      <c r="G19" s="42">
        <v>16939394.729999997</v>
      </c>
      <c r="H19" s="26"/>
      <c r="I19" s="27"/>
      <c r="J19" s="27">
        <f t="shared" ref="J19" si="6">IF(ISERROR(+G19/E19)=TRUE,0,++G19/E19)</f>
        <v>0.98293289746187074</v>
      </c>
      <c r="K19" s="27">
        <f t="shared" ref="K19" si="7">IF(ISERROR(+H19/E19)=TRUE,0,++H19/E19)</f>
        <v>0</v>
      </c>
      <c r="L19" s="28">
        <f t="shared" ref="L19" si="8">+D19-G19</f>
        <v>294126.27000000328</v>
      </c>
    </row>
    <row r="20" spans="2:12" ht="20.100000000000001" customHeight="1" x14ac:dyDescent="0.25">
      <c r="B20" s="25" t="s">
        <v>32</v>
      </c>
      <c r="C20" s="42">
        <v>0</v>
      </c>
      <c r="D20" s="42">
        <v>1063084</v>
      </c>
      <c r="E20" s="63">
        <v>1063084</v>
      </c>
      <c r="F20" s="63">
        <v>1063028</v>
      </c>
      <c r="G20" s="42">
        <v>747955.54</v>
      </c>
      <c r="H20" s="26"/>
      <c r="I20" s="27"/>
      <c r="J20" s="27">
        <f t="shared" si="0"/>
        <v>0.7035714393218222</v>
      </c>
      <c r="K20" s="27">
        <f t="shared" si="1"/>
        <v>0</v>
      </c>
      <c r="L20" s="28">
        <f t="shared" si="2"/>
        <v>315128.45999999996</v>
      </c>
    </row>
    <row r="21" spans="2:12" ht="20.100000000000001" customHeight="1" x14ac:dyDescent="0.25">
      <c r="B21" s="25" t="s">
        <v>33</v>
      </c>
      <c r="C21" s="42">
        <v>0</v>
      </c>
      <c r="D21" s="42">
        <v>4468959</v>
      </c>
      <c r="E21" s="63">
        <v>4468959</v>
      </c>
      <c r="F21" s="63">
        <v>4423241.3100000005</v>
      </c>
      <c r="G21" s="42">
        <v>3926248.31</v>
      </c>
      <c r="H21" s="26"/>
      <c r="I21" s="27"/>
      <c r="J21" s="27">
        <f t="shared" si="0"/>
        <v>0.87855993084743</v>
      </c>
      <c r="K21" s="27">
        <f t="shared" si="1"/>
        <v>0</v>
      </c>
      <c r="L21" s="28">
        <f t="shared" si="2"/>
        <v>542710.68999999994</v>
      </c>
    </row>
    <row r="22" spans="2:12" ht="20.100000000000001" customHeight="1" x14ac:dyDescent="0.25">
      <c r="B22" s="25" t="s">
        <v>34</v>
      </c>
      <c r="C22" s="42">
        <v>0</v>
      </c>
      <c r="D22" s="42">
        <v>8247884</v>
      </c>
      <c r="E22" s="63">
        <v>8247884</v>
      </c>
      <c r="F22" s="63">
        <v>8230433.7199999997</v>
      </c>
      <c r="G22" s="42">
        <v>6216198.7999999998</v>
      </c>
      <c r="H22" s="26"/>
      <c r="I22" s="27"/>
      <c r="J22" s="27">
        <f t="shared" si="0"/>
        <v>0.75367194785959646</v>
      </c>
      <c r="K22" s="27">
        <f t="shared" si="1"/>
        <v>0</v>
      </c>
      <c r="L22" s="28">
        <f t="shared" si="2"/>
        <v>2031685.2000000002</v>
      </c>
    </row>
    <row r="23" spans="2:12" ht="20.100000000000001" customHeight="1" x14ac:dyDescent="0.25">
      <c r="B23" s="25" t="s">
        <v>35</v>
      </c>
      <c r="C23" s="42">
        <v>0</v>
      </c>
      <c r="D23" s="42">
        <v>6351822</v>
      </c>
      <c r="E23" s="63">
        <v>6351822</v>
      </c>
      <c r="F23" s="63">
        <v>6351822</v>
      </c>
      <c r="G23" s="42">
        <v>4116183.3000000003</v>
      </c>
      <c r="H23" s="26"/>
      <c r="I23" s="27"/>
      <c r="J23" s="27">
        <f t="shared" si="0"/>
        <v>0.64803190328696247</v>
      </c>
      <c r="K23" s="27">
        <f t="shared" si="1"/>
        <v>0</v>
      </c>
      <c r="L23" s="28">
        <f t="shared" si="2"/>
        <v>2235638.6999999997</v>
      </c>
    </row>
    <row r="24" spans="2:12" ht="20.100000000000001" customHeight="1" x14ac:dyDescent="0.25">
      <c r="B24" s="25" t="s">
        <v>36</v>
      </c>
      <c r="C24" s="42">
        <v>0</v>
      </c>
      <c r="D24" s="42">
        <v>12431899</v>
      </c>
      <c r="E24" s="63">
        <v>12431899</v>
      </c>
      <c r="F24" s="63">
        <v>12395899</v>
      </c>
      <c r="G24" s="42">
        <v>9941478.5499999989</v>
      </c>
      <c r="H24" s="26"/>
      <c r="I24" s="27"/>
      <c r="J24" s="27">
        <f t="shared" si="0"/>
        <v>0.79967497725005643</v>
      </c>
      <c r="K24" s="27">
        <f t="shared" si="1"/>
        <v>0</v>
      </c>
      <c r="L24" s="28">
        <f t="shared" si="2"/>
        <v>2490420.4500000011</v>
      </c>
    </row>
    <row r="25" spans="2:12" ht="20.100000000000001" customHeight="1" x14ac:dyDescent="0.25">
      <c r="B25" s="25" t="s">
        <v>37</v>
      </c>
      <c r="C25" s="42">
        <v>0</v>
      </c>
      <c r="D25" s="42">
        <v>19595094</v>
      </c>
      <c r="E25" s="63">
        <v>19595094</v>
      </c>
      <c r="F25" s="63">
        <v>19592194</v>
      </c>
      <c r="G25" s="42">
        <v>8101380.3700000001</v>
      </c>
      <c r="H25" s="26"/>
      <c r="I25" s="27"/>
      <c r="J25" s="27">
        <f t="shared" si="0"/>
        <v>0.41343921953117452</v>
      </c>
      <c r="K25" s="27">
        <f t="shared" si="1"/>
        <v>0</v>
      </c>
      <c r="L25" s="28">
        <f t="shared" si="2"/>
        <v>11493713.629999999</v>
      </c>
    </row>
    <row r="26" spans="2:12" ht="20.100000000000001" customHeight="1" x14ac:dyDescent="0.25">
      <c r="B26" s="25" t="s">
        <v>38</v>
      </c>
      <c r="C26" s="42">
        <v>0</v>
      </c>
      <c r="D26" s="42">
        <v>5410724</v>
      </c>
      <c r="E26" s="63">
        <v>5410724</v>
      </c>
      <c r="F26" s="63">
        <v>5410724</v>
      </c>
      <c r="G26" s="42">
        <v>4828238.0200000005</v>
      </c>
      <c r="H26" s="26"/>
      <c r="I26" s="27"/>
      <c r="J26" s="27">
        <f t="shared" si="0"/>
        <v>0.89234601875830299</v>
      </c>
      <c r="K26" s="27">
        <f t="shared" si="1"/>
        <v>0</v>
      </c>
      <c r="L26" s="28">
        <f t="shared" si="2"/>
        <v>582485.97999999952</v>
      </c>
    </row>
    <row r="27" spans="2:12" ht="20.100000000000001" customHeight="1" x14ac:dyDescent="0.25">
      <c r="B27" s="25" t="s">
        <v>39</v>
      </c>
      <c r="C27" s="42">
        <v>0</v>
      </c>
      <c r="D27" s="42">
        <v>4058451</v>
      </c>
      <c r="E27" s="63">
        <v>4058451</v>
      </c>
      <c r="F27" s="63">
        <v>4027529.94</v>
      </c>
      <c r="G27" s="42">
        <v>3330034.9399999995</v>
      </c>
      <c r="H27" s="26"/>
      <c r="I27" s="27"/>
      <c r="J27" s="27">
        <f t="shared" si="0"/>
        <v>0.82051870036129537</v>
      </c>
      <c r="K27" s="27">
        <f t="shared" si="1"/>
        <v>0</v>
      </c>
      <c r="L27" s="28">
        <f t="shared" si="2"/>
        <v>728416.06000000052</v>
      </c>
    </row>
    <row r="28" spans="2:12" ht="20.100000000000001" customHeight="1" x14ac:dyDescent="0.25">
      <c r="B28" s="25" t="s">
        <v>40</v>
      </c>
      <c r="C28" s="42">
        <v>0</v>
      </c>
      <c r="D28" s="42">
        <v>1988771</v>
      </c>
      <c r="E28" s="63">
        <v>1988771</v>
      </c>
      <c r="F28" s="63">
        <v>1988771</v>
      </c>
      <c r="G28" s="42">
        <v>581629.91999999993</v>
      </c>
      <c r="H28" s="26"/>
      <c r="I28" s="27"/>
      <c r="J28" s="27">
        <f t="shared" si="0"/>
        <v>0.29245695959967233</v>
      </c>
      <c r="K28" s="27">
        <f t="shared" si="1"/>
        <v>0</v>
      </c>
      <c r="L28" s="28">
        <f t="shared" si="2"/>
        <v>1407141.08</v>
      </c>
    </row>
    <row r="29" spans="2:12" ht="20.100000000000001" customHeight="1" x14ac:dyDescent="0.25">
      <c r="B29" s="25" t="s">
        <v>41</v>
      </c>
      <c r="C29" s="42">
        <v>0</v>
      </c>
      <c r="D29" s="42">
        <v>183656</v>
      </c>
      <c r="E29" s="63">
        <v>183656</v>
      </c>
      <c r="F29" s="63">
        <v>178383</v>
      </c>
      <c r="G29" s="42">
        <v>115827</v>
      </c>
      <c r="H29" s="26"/>
      <c r="I29" s="27"/>
      <c r="J29" s="27">
        <f t="shared" si="0"/>
        <v>0.63067365073833692</v>
      </c>
      <c r="K29" s="27">
        <f t="shared" si="1"/>
        <v>0</v>
      </c>
      <c r="L29" s="28">
        <f t="shared" si="2"/>
        <v>67829</v>
      </c>
    </row>
    <row r="30" spans="2:12" ht="20.100000000000001" customHeight="1" x14ac:dyDescent="0.25">
      <c r="B30" s="25" t="s">
        <v>42</v>
      </c>
      <c r="C30" s="42">
        <v>0</v>
      </c>
      <c r="D30" s="42">
        <v>3609038</v>
      </c>
      <c r="E30" s="63">
        <v>3609038</v>
      </c>
      <c r="F30" s="63">
        <v>3609037.9299999997</v>
      </c>
      <c r="G30" s="42">
        <v>2132365.14</v>
      </c>
      <c r="H30" s="26"/>
      <c r="I30" s="27"/>
      <c r="J30" s="27">
        <f t="shared" si="0"/>
        <v>0.59084031257082914</v>
      </c>
      <c r="K30" s="27">
        <f t="shared" si="1"/>
        <v>0</v>
      </c>
      <c r="L30" s="28">
        <f t="shared" si="2"/>
        <v>1476672.8599999999</v>
      </c>
    </row>
    <row r="31" spans="2:12" ht="20.100000000000001" customHeight="1" x14ac:dyDescent="0.25">
      <c r="B31" s="25" t="s">
        <v>43</v>
      </c>
      <c r="C31" s="42">
        <v>0</v>
      </c>
      <c r="D31" s="42">
        <v>6419729</v>
      </c>
      <c r="E31" s="63">
        <v>6419729</v>
      </c>
      <c r="F31" s="63">
        <v>6419729</v>
      </c>
      <c r="G31" s="42">
        <v>5463815.3799999999</v>
      </c>
      <c r="H31" s="26"/>
      <c r="I31" s="27"/>
      <c r="J31" s="27">
        <f t="shared" si="0"/>
        <v>0.85109751206008855</v>
      </c>
      <c r="K31" s="27">
        <f t="shared" si="1"/>
        <v>0</v>
      </c>
      <c r="L31" s="28">
        <f t="shared" si="2"/>
        <v>955913.62000000011</v>
      </c>
    </row>
    <row r="32" spans="2:12" ht="20.100000000000001" customHeight="1" x14ac:dyDescent="0.25">
      <c r="B32" s="25" t="s">
        <v>44</v>
      </c>
      <c r="C32" s="42">
        <v>0</v>
      </c>
      <c r="D32" s="42">
        <v>1911787</v>
      </c>
      <c r="E32" s="63">
        <v>1911787</v>
      </c>
      <c r="F32" s="63">
        <v>1911787</v>
      </c>
      <c r="G32" s="42">
        <v>1704975.94</v>
      </c>
      <c r="H32" s="26"/>
      <c r="I32" s="27"/>
      <c r="J32" s="27">
        <f t="shared" si="0"/>
        <v>0.89182316858520327</v>
      </c>
      <c r="K32" s="27">
        <f t="shared" si="1"/>
        <v>0</v>
      </c>
      <c r="L32" s="28">
        <f t="shared" si="2"/>
        <v>206811.06000000006</v>
      </c>
    </row>
    <row r="33" spans="2:12" ht="20.100000000000001" customHeight="1" x14ac:dyDescent="0.25">
      <c r="B33" s="25" t="s">
        <v>45</v>
      </c>
      <c r="C33" s="42">
        <v>0</v>
      </c>
      <c r="D33" s="42">
        <v>5402026</v>
      </c>
      <c r="E33" s="63">
        <v>5402026</v>
      </c>
      <c r="F33" s="63">
        <v>5401583.0700000003</v>
      </c>
      <c r="G33" s="42">
        <v>3833859.07</v>
      </c>
      <c r="H33" s="26"/>
      <c r="I33" s="27"/>
      <c r="J33" s="27">
        <f t="shared" si="0"/>
        <v>0.70970763006323923</v>
      </c>
      <c r="K33" s="27">
        <f t="shared" si="1"/>
        <v>0</v>
      </c>
      <c r="L33" s="28">
        <f t="shared" si="2"/>
        <v>1568166.9300000002</v>
      </c>
    </row>
    <row r="34" spans="2:12" ht="20.100000000000001" customHeight="1" x14ac:dyDescent="0.25">
      <c r="B34" s="25" t="s">
        <v>46</v>
      </c>
      <c r="C34" s="42">
        <v>0</v>
      </c>
      <c r="D34" s="42">
        <v>2359916</v>
      </c>
      <c r="E34" s="63">
        <v>2359916</v>
      </c>
      <c r="F34" s="63">
        <v>2359915.6999999997</v>
      </c>
      <c r="G34" s="42">
        <v>1034154.3599999999</v>
      </c>
      <c r="H34" s="26"/>
      <c r="I34" s="27"/>
      <c r="J34" s="27">
        <f t="shared" si="0"/>
        <v>0.43821659753991238</v>
      </c>
      <c r="K34" s="27">
        <f t="shared" si="1"/>
        <v>0</v>
      </c>
      <c r="L34" s="28">
        <f t="shared" si="2"/>
        <v>1325761.6400000001</v>
      </c>
    </row>
    <row r="35" spans="2:12" ht="20.100000000000001" customHeight="1" x14ac:dyDescent="0.25">
      <c r="B35" s="25" t="s">
        <v>47</v>
      </c>
      <c r="C35" s="42">
        <v>200000000</v>
      </c>
      <c r="D35" s="42">
        <v>1397473054</v>
      </c>
      <c r="E35" s="63">
        <v>1338086815</v>
      </c>
      <c r="F35" s="63">
        <v>1148519312.6200001</v>
      </c>
      <c r="G35" s="42">
        <v>1060192139.7800001</v>
      </c>
      <c r="H35" s="26"/>
      <c r="I35" s="27"/>
      <c r="J35" s="27">
        <f t="shared" si="0"/>
        <v>0.79231939803547058</v>
      </c>
      <c r="K35" s="27">
        <f t="shared" si="1"/>
        <v>0</v>
      </c>
      <c r="L35" s="28">
        <f t="shared" si="2"/>
        <v>337280914.21999991</v>
      </c>
    </row>
    <row r="36" spans="2:12" ht="20.100000000000001" customHeight="1" x14ac:dyDescent="0.25">
      <c r="B36" s="25" t="s">
        <v>49</v>
      </c>
      <c r="C36" s="42">
        <v>0</v>
      </c>
      <c r="D36" s="42">
        <v>9349444</v>
      </c>
      <c r="E36" s="63">
        <v>9349444</v>
      </c>
      <c r="F36" s="63">
        <v>9349444</v>
      </c>
      <c r="G36" s="42">
        <v>6031771.6600000001</v>
      </c>
      <c r="H36" s="26"/>
      <c r="I36" s="27"/>
      <c r="J36" s="27">
        <f t="shared" si="0"/>
        <v>0.64514763230840255</v>
      </c>
      <c r="K36" s="27">
        <f t="shared" si="1"/>
        <v>0</v>
      </c>
      <c r="L36" s="28">
        <f t="shared" si="2"/>
        <v>3317672.34</v>
      </c>
    </row>
    <row r="37" spans="2:12" ht="20.100000000000001" customHeight="1" x14ac:dyDescent="0.25">
      <c r="B37" s="25" t="s">
        <v>50</v>
      </c>
      <c r="C37" s="42">
        <v>0</v>
      </c>
      <c r="D37" s="42">
        <v>3120306</v>
      </c>
      <c r="E37" s="63">
        <v>3120306</v>
      </c>
      <c r="F37" s="63">
        <v>3120306</v>
      </c>
      <c r="G37" s="42">
        <v>3012929.16</v>
      </c>
      <c r="H37" s="26"/>
      <c r="I37" s="27"/>
      <c r="J37" s="27">
        <f t="shared" si="0"/>
        <v>0.9655877212042665</v>
      </c>
      <c r="K37" s="27">
        <f t="shared" si="1"/>
        <v>0</v>
      </c>
      <c r="L37" s="28">
        <f t="shared" si="2"/>
        <v>107376.83999999985</v>
      </c>
    </row>
    <row r="38" spans="2:12" ht="20.100000000000001" customHeight="1" x14ac:dyDescent="0.25">
      <c r="B38" s="25" t="s">
        <v>48</v>
      </c>
      <c r="C38" s="42">
        <v>628474823</v>
      </c>
      <c r="D38" s="42">
        <v>124220788</v>
      </c>
      <c r="E38" s="63">
        <v>114068004</v>
      </c>
      <c r="F38" s="63">
        <v>89163760.329999983</v>
      </c>
      <c r="G38" s="42">
        <v>62246157.920000002</v>
      </c>
      <c r="H38" s="26"/>
      <c r="I38" s="27"/>
      <c r="J38" s="13">
        <f t="shared" si="0"/>
        <v>0.54569340864419791</v>
      </c>
      <c r="K38" s="13">
        <f t="shared" si="1"/>
        <v>0</v>
      </c>
      <c r="L38" s="15">
        <f t="shared" si="2"/>
        <v>61974630.079999998</v>
      </c>
    </row>
    <row r="39" spans="2:12" ht="20.100000000000001" customHeight="1" x14ac:dyDescent="0.25">
      <c r="B39" s="25" t="s">
        <v>51</v>
      </c>
      <c r="C39" s="42">
        <v>0</v>
      </c>
      <c r="D39" s="42">
        <v>42554538</v>
      </c>
      <c r="E39" s="63">
        <v>42554538</v>
      </c>
      <c r="F39" s="63">
        <v>42485813</v>
      </c>
      <c r="G39" s="42">
        <v>40756441.410000004</v>
      </c>
      <c r="H39" s="26"/>
      <c r="I39" s="27"/>
      <c r="J39" s="13">
        <f t="shared" si="0"/>
        <v>0.95774606717619648</v>
      </c>
      <c r="K39" s="13">
        <f t="shared" si="1"/>
        <v>0</v>
      </c>
      <c r="L39" s="15">
        <f t="shared" si="2"/>
        <v>1798096.5899999961</v>
      </c>
    </row>
    <row r="40" spans="2:12" ht="20.100000000000001" customHeight="1" x14ac:dyDescent="0.25">
      <c r="B40" s="25" t="s">
        <v>52</v>
      </c>
      <c r="C40" s="42">
        <v>0</v>
      </c>
      <c r="D40" s="42">
        <v>58845950</v>
      </c>
      <c r="E40" s="63">
        <v>58845950</v>
      </c>
      <c r="F40" s="63">
        <v>58842079.020000003</v>
      </c>
      <c r="G40" s="42">
        <v>36677853.210000001</v>
      </c>
      <c r="H40" s="26"/>
      <c r="I40" s="27"/>
      <c r="J40" s="13">
        <f t="shared" ref="J40:J41" si="9">IF(ISERROR(+G40/E40)=TRUE,0,++G40/E40)</f>
        <v>0.62328593913429897</v>
      </c>
      <c r="K40" s="13">
        <f t="shared" ref="K40:K41" si="10">IF(ISERROR(+H40/E40)=TRUE,0,++H40/E40)</f>
        <v>0</v>
      </c>
      <c r="L40" s="15">
        <f t="shared" ref="L40:L41" si="11">+D40-G40</f>
        <v>22168096.789999999</v>
      </c>
    </row>
    <row r="41" spans="2:12" ht="20.100000000000001" customHeight="1" x14ac:dyDescent="0.25">
      <c r="B41" s="25" t="s">
        <v>53</v>
      </c>
      <c r="C41" s="42">
        <v>0</v>
      </c>
      <c r="D41" s="42">
        <v>32539394</v>
      </c>
      <c r="E41" s="63">
        <v>32539394</v>
      </c>
      <c r="F41" s="63">
        <v>32539394</v>
      </c>
      <c r="G41" s="42">
        <v>18985620.509999998</v>
      </c>
      <c r="H41" s="26"/>
      <c r="I41" s="27"/>
      <c r="J41" s="13">
        <f t="shared" si="9"/>
        <v>0.58346570652176244</v>
      </c>
      <c r="K41" s="13">
        <f t="shared" si="10"/>
        <v>0</v>
      </c>
      <c r="L41" s="15">
        <f t="shared" si="11"/>
        <v>13553773.490000002</v>
      </c>
    </row>
    <row r="42" spans="2:12" ht="20.100000000000001" customHeight="1" x14ac:dyDescent="0.25">
      <c r="B42" s="25" t="s">
        <v>54</v>
      </c>
      <c r="C42" s="42">
        <v>0</v>
      </c>
      <c r="D42" s="42">
        <v>15539773</v>
      </c>
      <c r="E42" s="63">
        <v>15539773</v>
      </c>
      <c r="F42" s="63">
        <v>15539773</v>
      </c>
      <c r="G42" s="42">
        <v>12072636.640000001</v>
      </c>
      <c r="H42" s="26"/>
      <c r="I42" s="27"/>
      <c r="J42" s="13">
        <f t="shared" si="0"/>
        <v>0.77688629299797374</v>
      </c>
      <c r="K42" s="13">
        <f t="shared" si="1"/>
        <v>0</v>
      </c>
      <c r="L42" s="15">
        <f t="shared" si="2"/>
        <v>3467136.3599999994</v>
      </c>
    </row>
    <row r="43" spans="2:12" ht="20.100000000000001" customHeight="1" x14ac:dyDescent="0.25">
      <c r="B43" s="25" t="s">
        <v>55</v>
      </c>
      <c r="C43" s="42">
        <v>0</v>
      </c>
      <c r="D43" s="42">
        <v>7909017</v>
      </c>
      <c r="E43" s="63">
        <v>7909017</v>
      </c>
      <c r="F43" s="63">
        <v>7905116.1600000001</v>
      </c>
      <c r="G43" s="42">
        <v>7312969.8200000003</v>
      </c>
      <c r="H43" s="26"/>
      <c r="I43" s="27"/>
      <c r="J43" s="13">
        <f t="shared" ref="J43" si="12">IF(ISERROR(+G43/E43)=TRUE,0,++G43/E43)</f>
        <v>0.92463700861940246</v>
      </c>
      <c r="K43" s="13">
        <f t="shared" ref="K43" si="13">IF(ISERROR(+H43/E43)=TRUE,0,++H43/E43)</f>
        <v>0</v>
      </c>
      <c r="L43" s="15">
        <f t="shared" ref="L43" si="14">+D43-G43</f>
        <v>596047.1799999997</v>
      </c>
    </row>
    <row r="44" spans="2:12" ht="20.100000000000001" customHeight="1" x14ac:dyDescent="0.25">
      <c r="B44" s="7" t="s">
        <v>56</v>
      </c>
      <c r="C44" s="42">
        <v>0</v>
      </c>
      <c r="D44" s="42">
        <v>20640041</v>
      </c>
      <c r="E44" s="63">
        <v>20640041</v>
      </c>
      <c r="F44" s="64">
        <v>20640040.16</v>
      </c>
      <c r="G44" s="43">
        <v>18190931.289999999</v>
      </c>
      <c r="H44" s="9"/>
      <c r="I44" s="13"/>
      <c r="J44" s="13">
        <f t="shared" si="0"/>
        <v>0.88134181952448631</v>
      </c>
      <c r="K44" s="13">
        <f t="shared" si="1"/>
        <v>0</v>
      </c>
      <c r="L44" s="15">
        <f t="shared" si="2"/>
        <v>2449109.7100000009</v>
      </c>
    </row>
    <row r="45" spans="2:12" ht="20.100000000000001" customHeight="1" x14ac:dyDescent="0.25">
      <c r="B45" s="7" t="s">
        <v>57</v>
      </c>
      <c r="C45" s="42">
        <v>0</v>
      </c>
      <c r="D45" s="42">
        <v>388414203</v>
      </c>
      <c r="E45" s="64">
        <v>95000000</v>
      </c>
      <c r="F45" s="64">
        <v>0</v>
      </c>
      <c r="G45" s="43">
        <v>0</v>
      </c>
      <c r="H45" s="9"/>
      <c r="I45" s="13">
        <f>IF(ISERROR(+#REF!/E45)=TRUE,0,++#REF!/E45)</f>
        <v>0</v>
      </c>
      <c r="J45" s="13">
        <f t="shared" si="0"/>
        <v>0</v>
      </c>
      <c r="K45" s="13">
        <f t="shared" si="1"/>
        <v>0</v>
      </c>
      <c r="L45" s="15">
        <f t="shared" si="2"/>
        <v>388414203</v>
      </c>
    </row>
    <row r="46" spans="2:12" ht="23.25" customHeight="1" x14ac:dyDescent="0.25">
      <c r="B46" s="52" t="s">
        <v>4</v>
      </c>
      <c r="C46" s="65">
        <f t="shared" ref="C46:H46" si="15">SUM(C13:C45)</f>
        <v>1167209126</v>
      </c>
      <c r="D46" s="65">
        <f t="shared" si="15"/>
        <v>2533365182</v>
      </c>
      <c r="E46" s="65">
        <f t="shared" si="15"/>
        <v>2169309831</v>
      </c>
      <c r="F46" s="65">
        <f t="shared" si="15"/>
        <v>1852607534.23</v>
      </c>
      <c r="G46" s="65">
        <f t="shared" si="15"/>
        <v>1639153443.7500005</v>
      </c>
      <c r="H46" s="53">
        <f t="shared" si="15"/>
        <v>0</v>
      </c>
      <c r="I46" s="54">
        <f>IF(ISERROR(+#REF!/E46)=TRUE,0,++#REF!/E46)</f>
        <v>0</v>
      </c>
      <c r="J46" s="54">
        <f>IF(ISERROR(+G46/E46)=TRUE,0,++G46/E46)</f>
        <v>0.75561057269278586</v>
      </c>
      <c r="K46" s="54">
        <f>IF(ISERROR(+H46/E46)=TRUE,0,++H46/E46)</f>
        <v>0</v>
      </c>
      <c r="L46" s="55">
        <f>SUM(L13:L45)</f>
        <v>894211738.25</v>
      </c>
    </row>
    <row r="47" spans="2:12" x14ac:dyDescent="0.2">
      <c r="B47" s="11" t="s">
        <v>60</v>
      </c>
    </row>
    <row r="48" spans="2:12" s="20" customFormat="1" x14ac:dyDescent="0.25">
      <c r="K48" s="24"/>
    </row>
    <row r="49" spans="2:11" s="20" customFormat="1" x14ac:dyDescent="0.25">
      <c r="K49" s="24"/>
    </row>
    <row r="50" spans="2:11" s="22" customFormat="1" x14ac:dyDescent="0.25">
      <c r="K50" s="23"/>
    </row>
    <row r="51" spans="2:11" s="22" customFormat="1" x14ac:dyDescent="0.25">
      <c r="B51" s="22">
        <v>1000000</v>
      </c>
      <c r="K51" s="23"/>
    </row>
    <row r="52" spans="2:11" s="22" customFormat="1" ht="45" x14ac:dyDescent="0.25">
      <c r="B52" s="30" t="s">
        <v>23</v>
      </c>
      <c r="C52" s="30" t="s">
        <v>3</v>
      </c>
      <c r="D52" s="30" t="s">
        <v>2</v>
      </c>
      <c r="E52" s="31" t="s">
        <v>18</v>
      </c>
      <c r="F52" s="31" t="s">
        <v>25</v>
      </c>
      <c r="G52" s="31" t="str">
        <f>MID(G11,1,25)</f>
        <v>DEVENGADO
A JULIO
(4)</v>
      </c>
      <c r="K52" s="23"/>
    </row>
    <row r="53" spans="2:11" s="22" customFormat="1" x14ac:dyDescent="0.25">
      <c r="B53" s="22" t="s">
        <v>24</v>
      </c>
      <c r="C53" s="39">
        <f>+C46/$B$51</f>
        <v>1167.209126</v>
      </c>
      <c r="D53" s="39">
        <f t="shared" ref="D53:G53" si="16">+D46/$B$51</f>
        <v>2533.365182</v>
      </c>
      <c r="E53" s="39">
        <f t="shared" si="16"/>
        <v>2169.309831</v>
      </c>
      <c r="F53" s="39">
        <f t="shared" si="16"/>
        <v>1852.6075342300001</v>
      </c>
      <c r="G53" s="39">
        <f t="shared" si="16"/>
        <v>1639.1534437500004</v>
      </c>
      <c r="K53" s="23"/>
    </row>
    <row r="54" spans="2:11" s="22" customFormat="1" x14ac:dyDescent="0.25">
      <c r="C54" s="39"/>
      <c r="D54" s="39"/>
      <c r="E54" s="39"/>
      <c r="F54" s="39"/>
      <c r="G54" s="39"/>
      <c r="K54" s="23"/>
    </row>
    <row r="55" spans="2:11" s="22" customFormat="1" x14ac:dyDescent="0.25">
      <c r="C55" s="39"/>
      <c r="D55" s="39"/>
      <c r="E55" s="39"/>
      <c r="F55" s="39"/>
      <c r="G55" s="39"/>
      <c r="K55" s="23"/>
    </row>
    <row r="56" spans="2:11" s="22" customFormat="1" x14ac:dyDescent="0.25">
      <c r="C56" s="39"/>
      <c r="D56" s="39"/>
      <c r="E56" s="39"/>
      <c r="F56" s="39"/>
      <c r="G56" s="39"/>
      <c r="K56" s="23"/>
    </row>
    <row r="57" spans="2:11" s="22" customFormat="1" x14ac:dyDescent="0.25">
      <c r="K57" s="23"/>
    </row>
    <row r="58" spans="2:11" s="22" customFormat="1" x14ac:dyDescent="0.25">
      <c r="K58" s="23"/>
    </row>
    <row r="59" spans="2:11" s="22" customFormat="1" x14ac:dyDescent="0.25">
      <c r="K59" s="23"/>
    </row>
    <row r="60" spans="2:11" s="22" customFormat="1" x14ac:dyDescent="0.25">
      <c r="K60" s="23"/>
    </row>
  </sheetData>
  <mergeCells count="10">
    <mergeCell ref="B6:L6"/>
    <mergeCell ref="I10:K10"/>
    <mergeCell ref="I11:K11"/>
    <mergeCell ref="L11:L12"/>
    <mergeCell ref="H11:H12"/>
    <mergeCell ref="B11:B12"/>
    <mergeCell ref="C11:D11"/>
    <mergeCell ref="F11:F12"/>
    <mergeCell ref="G11:G12"/>
    <mergeCell ref="E11:E12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5" orientation="portrait" r:id="rId1"/>
  <headerFooter>
    <oddFooter>&amp;CPágina &amp;P de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M59"/>
  <sheetViews>
    <sheetView showGridLines="0" zoomScale="130" zoomScaleNormal="130" workbookViewId="0">
      <selection activeCell="E45" sqref="E45"/>
    </sheetView>
  </sheetViews>
  <sheetFormatPr baseColWidth="10" defaultRowHeight="15" x14ac:dyDescent="0.25"/>
  <cols>
    <col min="1" max="1" width="5.85546875" style="1" customWidth="1"/>
    <col min="2" max="2" width="76.85546875" style="1" customWidth="1"/>
    <col min="3" max="5" width="14.7109375" style="1" customWidth="1"/>
    <col min="6" max="6" width="20.7109375" style="1" customWidth="1"/>
    <col min="7" max="7" width="17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6384" width="11.42578125" style="1"/>
  </cols>
  <sheetData>
    <row r="1" spans="1:13" s="48" customFormat="1" x14ac:dyDescent="0.25">
      <c r="A1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</row>
    <row r="2" spans="1:13" s="48" customFormat="1" x14ac:dyDescent="0.25">
      <c r="A2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</row>
    <row r="3" spans="1:13" s="48" customFormat="1" x14ac:dyDescent="0.25">
      <c r="A3"/>
      <c r="B3" s="47"/>
      <c r="C3" s="49"/>
      <c r="D3" s="47"/>
      <c r="E3" s="47"/>
      <c r="F3" s="47"/>
      <c r="G3" s="47"/>
      <c r="H3" s="47"/>
      <c r="I3" s="47"/>
      <c r="J3" s="47"/>
      <c r="K3" s="47"/>
      <c r="L3" s="47"/>
      <c r="M3" s="47"/>
    </row>
    <row r="4" spans="1:13" s="48" customFormat="1" x14ac:dyDescent="0.25">
      <c r="A4"/>
      <c r="B4" s="47"/>
      <c r="C4" s="49"/>
      <c r="D4" s="47"/>
      <c r="E4" s="47"/>
      <c r="F4" s="47"/>
      <c r="G4" s="47"/>
      <c r="H4" s="47"/>
      <c r="I4" s="47"/>
      <c r="J4" s="47"/>
      <c r="K4" s="47"/>
      <c r="L4" s="47"/>
      <c r="M4" s="47"/>
    </row>
    <row r="5" spans="1:13" ht="5.0999999999999996" customHeight="1" x14ac:dyDescent="0.25"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</row>
    <row r="6" spans="1:13" ht="43.5" customHeight="1" x14ac:dyDescent="0.25">
      <c r="B6" s="77" t="s">
        <v>58</v>
      </c>
      <c r="C6" s="77"/>
      <c r="D6" s="77"/>
      <c r="E6" s="77"/>
      <c r="F6" s="77"/>
      <c r="G6" s="77"/>
      <c r="H6" s="77"/>
      <c r="I6" s="77"/>
      <c r="J6" s="77"/>
      <c r="K6" s="77"/>
      <c r="L6" s="77"/>
    </row>
    <row r="8" spans="1:13" ht="15.75" x14ac:dyDescent="0.25">
      <c r="B8" s="2" t="s">
        <v>7</v>
      </c>
    </row>
    <row r="9" spans="1:13" x14ac:dyDescent="0.2">
      <c r="B9" s="3" t="s">
        <v>1</v>
      </c>
    </row>
    <row r="10" spans="1:13" x14ac:dyDescent="0.25">
      <c r="B10" s="4"/>
      <c r="I10" s="86"/>
      <c r="J10" s="86"/>
      <c r="K10" s="86"/>
      <c r="L10" s="21" t="s">
        <v>21</v>
      </c>
    </row>
    <row r="11" spans="1:13" s="5" customFormat="1" ht="15" customHeight="1" x14ac:dyDescent="0.25">
      <c r="B11" s="84" t="s">
        <v>20</v>
      </c>
      <c r="C11" s="83" t="s">
        <v>0</v>
      </c>
      <c r="D11" s="83"/>
      <c r="E11" s="81" t="s">
        <v>8</v>
      </c>
      <c r="F11" s="81" t="s">
        <v>22</v>
      </c>
      <c r="G11" s="81" t="s">
        <v>59</v>
      </c>
      <c r="H11" s="81" t="s">
        <v>15</v>
      </c>
      <c r="I11" s="87" t="s">
        <v>17</v>
      </c>
      <c r="J11" s="87"/>
      <c r="K11" s="87"/>
      <c r="L11" s="79" t="s">
        <v>16</v>
      </c>
    </row>
    <row r="12" spans="1:13" s="5" customFormat="1" ht="50.1" customHeight="1" x14ac:dyDescent="0.25">
      <c r="B12" s="85"/>
      <c r="C12" s="50" t="s">
        <v>3</v>
      </c>
      <c r="D12" s="50" t="s">
        <v>2</v>
      </c>
      <c r="E12" s="82"/>
      <c r="F12" s="82"/>
      <c r="G12" s="82"/>
      <c r="H12" s="82"/>
      <c r="I12" s="50" t="s">
        <v>9</v>
      </c>
      <c r="J12" s="50" t="s">
        <v>10</v>
      </c>
      <c r="K12" s="51" t="s">
        <v>11</v>
      </c>
      <c r="L12" s="80"/>
    </row>
    <row r="13" spans="1:13" ht="20.100000000000001" customHeight="1" x14ac:dyDescent="0.25">
      <c r="B13" s="17" t="s">
        <v>26</v>
      </c>
      <c r="C13" s="44">
        <v>0</v>
      </c>
      <c r="D13" s="44">
        <v>1201944</v>
      </c>
      <c r="E13" s="60">
        <v>836786</v>
      </c>
      <c r="F13" s="60">
        <v>650062.18000000005</v>
      </c>
      <c r="G13" s="41">
        <v>403936.63</v>
      </c>
      <c r="H13" s="8"/>
      <c r="I13" s="12">
        <f>IF(ISERROR(+#REF!/E13)=TRUE,0,++#REF!/E13)</f>
        <v>0</v>
      </c>
      <c r="J13" s="12">
        <f>IF(ISERROR(+G13/E13)=TRUE,0,++G13/E13)</f>
        <v>0.48272393419583981</v>
      </c>
      <c r="K13" s="12">
        <f>IF(ISERROR(+H13/E13)=TRUE,0,++H13/E13)</f>
        <v>0</v>
      </c>
      <c r="L13" s="14">
        <f>+D13-G13</f>
        <v>798007.37</v>
      </c>
    </row>
    <row r="14" spans="1:13" ht="20.100000000000001" customHeight="1" x14ac:dyDescent="0.25">
      <c r="B14" s="29" t="s">
        <v>61</v>
      </c>
      <c r="C14" s="45">
        <v>0</v>
      </c>
      <c r="D14" s="45">
        <v>2892978</v>
      </c>
      <c r="E14" s="61">
        <v>2892895</v>
      </c>
      <c r="F14" s="61">
        <v>2559644.1999999997</v>
      </c>
      <c r="G14" s="42">
        <v>1762644.21</v>
      </c>
      <c r="H14" s="26"/>
      <c r="I14" s="27"/>
      <c r="J14" s="27">
        <f t="shared" ref="J14:J41" si="0">IF(ISERROR(+G14/E14)=TRUE,0,++G14/E14)</f>
        <v>0.6093011360592071</v>
      </c>
      <c r="K14" s="27">
        <f t="shared" ref="K14:K41" si="1">IF(ISERROR(+H14/E14)=TRUE,0,++H14/E14)</f>
        <v>0</v>
      </c>
      <c r="L14" s="28">
        <f t="shared" ref="L14:L41" si="2">+D14-G14</f>
        <v>1130333.79</v>
      </c>
    </row>
    <row r="15" spans="1:13" ht="20.100000000000001" customHeight="1" x14ac:dyDescent="0.25">
      <c r="B15" s="29" t="s">
        <v>62</v>
      </c>
      <c r="C15" s="45">
        <v>0</v>
      </c>
      <c r="D15" s="45">
        <v>7126409</v>
      </c>
      <c r="E15" s="61">
        <v>5618241</v>
      </c>
      <c r="F15" s="61">
        <v>4591845.5200000005</v>
      </c>
      <c r="G15" s="42">
        <v>3504475.09</v>
      </c>
      <c r="H15" s="26"/>
      <c r="I15" s="27"/>
      <c r="J15" s="27">
        <f t="shared" si="0"/>
        <v>0.62376731258057461</v>
      </c>
      <c r="K15" s="27">
        <f t="shared" si="1"/>
        <v>0</v>
      </c>
      <c r="L15" s="28">
        <f t="shared" si="2"/>
        <v>3621933.91</v>
      </c>
    </row>
    <row r="16" spans="1:13" ht="20.100000000000001" customHeight="1" x14ac:dyDescent="0.25">
      <c r="B16" s="29" t="s">
        <v>27</v>
      </c>
      <c r="C16" s="45">
        <v>0</v>
      </c>
      <c r="D16" s="45">
        <v>7251697</v>
      </c>
      <c r="E16" s="61">
        <v>6764564</v>
      </c>
      <c r="F16" s="61">
        <v>6564663.7299999995</v>
      </c>
      <c r="G16" s="42">
        <v>4203069.57</v>
      </c>
      <c r="H16" s="26"/>
      <c r="I16" s="27"/>
      <c r="J16" s="27">
        <f t="shared" si="0"/>
        <v>0.62133635959390732</v>
      </c>
      <c r="K16" s="27">
        <f t="shared" si="1"/>
        <v>0</v>
      </c>
      <c r="L16" s="28">
        <f t="shared" si="2"/>
        <v>3048627.4299999997</v>
      </c>
    </row>
    <row r="17" spans="2:12" ht="20.100000000000001" customHeight="1" x14ac:dyDescent="0.25">
      <c r="B17" s="29" t="s">
        <v>28</v>
      </c>
      <c r="C17" s="45">
        <v>0</v>
      </c>
      <c r="D17" s="45">
        <v>1578802</v>
      </c>
      <c r="E17" s="61">
        <v>1578802</v>
      </c>
      <c r="F17" s="61">
        <v>1267172.74</v>
      </c>
      <c r="G17" s="42">
        <v>1153989.8</v>
      </c>
      <c r="H17" s="26"/>
      <c r="I17" s="27"/>
      <c r="J17" s="27">
        <f t="shared" si="0"/>
        <v>0.73092750072523349</v>
      </c>
      <c r="K17" s="27">
        <f t="shared" si="1"/>
        <v>0</v>
      </c>
      <c r="L17" s="28">
        <f t="shared" si="2"/>
        <v>424812.19999999995</v>
      </c>
    </row>
    <row r="18" spans="2:12" ht="20.100000000000001" customHeight="1" x14ac:dyDescent="0.25">
      <c r="B18" s="29" t="s">
        <v>29</v>
      </c>
      <c r="C18" s="45">
        <v>0</v>
      </c>
      <c r="D18" s="45">
        <v>29943163</v>
      </c>
      <c r="E18" s="61">
        <v>28332890</v>
      </c>
      <c r="F18" s="61">
        <v>20624170.210000005</v>
      </c>
      <c r="G18" s="42">
        <v>12720387.92</v>
      </c>
      <c r="H18" s="26"/>
      <c r="I18" s="27"/>
      <c r="J18" s="27">
        <f t="shared" si="0"/>
        <v>0.44896189269785047</v>
      </c>
      <c r="K18" s="27">
        <f t="shared" si="1"/>
        <v>0</v>
      </c>
      <c r="L18" s="28">
        <f t="shared" si="2"/>
        <v>17222775.079999998</v>
      </c>
    </row>
    <row r="19" spans="2:12" ht="20.100000000000001" customHeight="1" x14ac:dyDescent="0.25">
      <c r="B19" s="29" t="s">
        <v>30</v>
      </c>
      <c r="C19" s="45">
        <v>0</v>
      </c>
      <c r="D19" s="45">
        <v>16221268</v>
      </c>
      <c r="E19" s="61">
        <v>15384969</v>
      </c>
      <c r="F19" s="61">
        <v>13806217.959999999</v>
      </c>
      <c r="G19" s="42">
        <v>9900936.679999996</v>
      </c>
      <c r="H19" s="26"/>
      <c r="I19" s="27"/>
      <c r="J19" s="27">
        <f t="shared" si="0"/>
        <v>0.64354609229306836</v>
      </c>
      <c r="K19" s="27">
        <f t="shared" si="1"/>
        <v>0</v>
      </c>
      <c r="L19" s="28">
        <f t="shared" si="2"/>
        <v>6320331.320000004</v>
      </c>
    </row>
    <row r="20" spans="2:12" ht="20.100000000000001" customHeight="1" x14ac:dyDescent="0.25">
      <c r="B20" s="29" t="s">
        <v>31</v>
      </c>
      <c r="C20" s="45">
        <v>0</v>
      </c>
      <c r="D20" s="45">
        <v>24911504</v>
      </c>
      <c r="E20" s="61">
        <v>24010274</v>
      </c>
      <c r="F20" s="61">
        <v>20774182.030000001</v>
      </c>
      <c r="G20" s="42">
        <v>12153528.780000001</v>
      </c>
      <c r="H20" s="26"/>
      <c r="I20" s="27"/>
      <c r="J20" s="27">
        <f t="shared" si="0"/>
        <v>0.50618034513058874</v>
      </c>
      <c r="K20" s="27">
        <f t="shared" si="1"/>
        <v>0</v>
      </c>
      <c r="L20" s="28">
        <f t="shared" si="2"/>
        <v>12757975.219999999</v>
      </c>
    </row>
    <row r="21" spans="2:12" ht="20.100000000000001" customHeight="1" x14ac:dyDescent="0.25">
      <c r="B21" s="29" t="s">
        <v>32</v>
      </c>
      <c r="C21" s="45">
        <v>0</v>
      </c>
      <c r="D21" s="45">
        <v>3394402</v>
      </c>
      <c r="E21" s="61">
        <v>3394402</v>
      </c>
      <c r="F21" s="61">
        <v>2614318.0199999996</v>
      </c>
      <c r="G21" s="42">
        <v>2034846.1800000002</v>
      </c>
      <c r="H21" s="26"/>
      <c r="I21" s="27"/>
      <c r="J21" s="27">
        <f t="shared" si="0"/>
        <v>0.5994711822583183</v>
      </c>
      <c r="K21" s="27">
        <f t="shared" si="1"/>
        <v>0</v>
      </c>
      <c r="L21" s="28">
        <f t="shared" si="2"/>
        <v>1359555.8199999998</v>
      </c>
    </row>
    <row r="22" spans="2:12" ht="20.100000000000001" customHeight="1" x14ac:dyDescent="0.25">
      <c r="B22" s="29" t="s">
        <v>33</v>
      </c>
      <c r="C22" s="45">
        <v>0</v>
      </c>
      <c r="D22" s="45">
        <v>5154613</v>
      </c>
      <c r="E22" s="61">
        <v>4689239</v>
      </c>
      <c r="F22" s="61">
        <v>4341578.05</v>
      </c>
      <c r="G22" s="42">
        <v>2912472.9899999998</v>
      </c>
      <c r="H22" s="26"/>
      <c r="I22" s="27"/>
      <c r="J22" s="27">
        <f t="shared" si="0"/>
        <v>0.62109715243774088</v>
      </c>
      <c r="K22" s="27">
        <f t="shared" si="1"/>
        <v>0</v>
      </c>
      <c r="L22" s="28">
        <f t="shared" si="2"/>
        <v>2242140.0100000002</v>
      </c>
    </row>
    <row r="23" spans="2:12" ht="20.100000000000001" customHeight="1" x14ac:dyDescent="0.25">
      <c r="B23" s="29" t="s">
        <v>34</v>
      </c>
      <c r="C23" s="45">
        <v>0</v>
      </c>
      <c r="D23" s="45">
        <v>29034716</v>
      </c>
      <c r="E23" s="61">
        <v>27394143</v>
      </c>
      <c r="F23" s="61">
        <v>22193941.769999996</v>
      </c>
      <c r="G23" s="42">
        <v>15604995</v>
      </c>
      <c r="H23" s="26"/>
      <c r="I23" s="27"/>
      <c r="J23" s="27">
        <f t="shared" si="0"/>
        <v>0.56964713223552932</v>
      </c>
      <c r="K23" s="27">
        <f t="shared" si="1"/>
        <v>0</v>
      </c>
      <c r="L23" s="28">
        <f t="shared" si="2"/>
        <v>13429721</v>
      </c>
    </row>
    <row r="24" spans="2:12" ht="20.100000000000001" customHeight="1" x14ac:dyDescent="0.25">
      <c r="B24" s="29" t="s">
        <v>35</v>
      </c>
      <c r="C24" s="45">
        <v>0</v>
      </c>
      <c r="D24" s="45">
        <v>25190344</v>
      </c>
      <c r="E24" s="61">
        <v>23539070</v>
      </c>
      <c r="F24" s="61">
        <v>19158004.77</v>
      </c>
      <c r="G24" s="42">
        <v>13701230.530000001</v>
      </c>
      <c r="H24" s="26"/>
      <c r="I24" s="27"/>
      <c r="J24" s="27">
        <f t="shared" si="0"/>
        <v>0.58206337506112182</v>
      </c>
      <c r="K24" s="27">
        <f t="shared" si="1"/>
        <v>0</v>
      </c>
      <c r="L24" s="28">
        <f t="shared" si="2"/>
        <v>11489113.469999999</v>
      </c>
    </row>
    <row r="25" spans="2:12" ht="20.100000000000001" customHeight="1" x14ac:dyDescent="0.25">
      <c r="B25" s="29" t="s">
        <v>36</v>
      </c>
      <c r="C25" s="45">
        <v>0</v>
      </c>
      <c r="D25" s="45">
        <v>26512791</v>
      </c>
      <c r="E25" s="61">
        <v>18618455</v>
      </c>
      <c r="F25" s="61">
        <v>15620147.569999998</v>
      </c>
      <c r="G25" s="42">
        <v>7970762.0400000019</v>
      </c>
      <c r="H25" s="26"/>
      <c r="I25" s="27"/>
      <c r="J25" s="27">
        <f t="shared" si="0"/>
        <v>0.4281108201512962</v>
      </c>
      <c r="K25" s="27">
        <f t="shared" si="1"/>
        <v>0</v>
      </c>
      <c r="L25" s="28">
        <f t="shared" si="2"/>
        <v>18542028.959999997</v>
      </c>
    </row>
    <row r="26" spans="2:12" ht="20.100000000000001" customHeight="1" x14ac:dyDescent="0.25">
      <c r="B26" s="29" t="s">
        <v>37</v>
      </c>
      <c r="C26" s="45">
        <v>0</v>
      </c>
      <c r="D26" s="45">
        <v>21523114</v>
      </c>
      <c r="E26" s="61">
        <v>21153813</v>
      </c>
      <c r="F26" s="61">
        <v>17805084.710000001</v>
      </c>
      <c r="G26" s="42">
        <v>12121196.379999999</v>
      </c>
      <c r="H26" s="26"/>
      <c r="I26" s="27"/>
      <c r="J26" s="27">
        <f t="shared" si="0"/>
        <v>0.57300290874274051</v>
      </c>
      <c r="K26" s="27">
        <f t="shared" si="1"/>
        <v>0</v>
      </c>
      <c r="L26" s="28">
        <f t="shared" si="2"/>
        <v>9401917.620000001</v>
      </c>
    </row>
    <row r="27" spans="2:12" ht="20.100000000000001" customHeight="1" x14ac:dyDescent="0.25">
      <c r="B27" s="29" t="s">
        <v>38</v>
      </c>
      <c r="C27" s="45">
        <v>0</v>
      </c>
      <c r="D27" s="45">
        <v>6961177</v>
      </c>
      <c r="E27" s="61">
        <v>6330901</v>
      </c>
      <c r="F27" s="61">
        <v>5167342.3099999996</v>
      </c>
      <c r="G27" s="42">
        <v>2914767.9599999995</v>
      </c>
      <c r="H27" s="26"/>
      <c r="I27" s="27"/>
      <c r="J27" s="27">
        <f t="shared" si="0"/>
        <v>0.46040333911397435</v>
      </c>
      <c r="K27" s="27">
        <f t="shared" si="1"/>
        <v>0</v>
      </c>
      <c r="L27" s="28">
        <f t="shared" si="2"/>
        <v>4046409.0400000005</v>
      </c>
    </row>
    <row r="28" spans="2:12" ht="20.100000000000001" customHeight="1" x14ac:dyDescent="0.25">
      <c r="B28" s="29" t="s">
        <v>39</v>
      </c>
      <c r="C28" s="45">
        <v>0</v>
      </c>
      <c r="D28" s="45">
        <v>4822976</v>
      </c>
      <c r="E28" s="61">
        <v>4772976</v>
      </c>
      <c r="F28" s="61">
        <v>3800072.6100000003</v>
      </c>
      <c r="G28" s="42">
        <v>2736600.85</v>
      </c>
      <c r="H28" s="26"/>
      <c r="I28" s="27"/>
      <c r="J28" s="27">
        <f t="shared" si="0"/>
        <v>0.57335315534794229</v>
      </c>
      <c r="K28" s="27">
        <f t="shared" si="1"/>
        <v>0</v>
      </c>
      <c r="L28" s="28">
        <f t="shared" si="2"/>
        <v>2086375.15</v>
      </c>
    </row>
    <row r="29" spans="2:12" ht="20.100000000000001" customHeight="1" x14ac:dyDescent="0.25">
      <c r="B29" s="29" t="s">
        <v>40</v>
      </c>
      <c r="C29" s="45">
        <v>0</v>
      </c>
      <c r="D29" s="45">
        <v>3627286</v>
      </c>
      <c r="E29" s="61">
        <v>3427154</v>
      </c>
      <c r="F29" s="61">
        <v>2968445.5700000003</v>
      </c>
      <c r="G29" s="42">
        <v>2041230.7200000002</v>
      </c>
      <c r="H29" s="26"/>
      <c r="I29" s="27"/>
      <c r="J29" s="27">
        <f t="shared" si="0"/>
        <v>0.5956051931135864</v>
      </c>
      <c r="K29" s="27">
        <f t="shared" si="1"/>
        <v>0</v>
      </c>
      <c r="L29" s="28">
        <f t="shared" si="2"/>
        <v>1586055.2799999998</v>
      </c>
    </row>
    <row r="30" spans="2:12" ht="20.100000000000001" customHeight="1" x14ac:dyDescent="0.25">
      <c r="B30" s="29" t="s">
        <v>41</v>
      </c>
      <c r="C30" s="45">
        <v>0</v>
      </c>
      <c r="D30" s="45">
        <v>3257617</v>
      </c>
      <c r="E30" s="61">
        <v>3257617</v>
      </c>
      <c r="F30" s="61">
        <v>2943197.99</v>
      </c>
      <c r="G30" s="42">
        <v>1511250.9500000002</v>
      </c>
      <c r="H30" s="26"/>
      <c r="I30" s="27"/>
      <c r="J30" s="27">
        <f t="shared" si="0"/>
        <v>0.4639130229244261</v>
      </c>
      <c r="K30" s="27">
        <f t="shared" si="1"/>
        <v>0</v>
      </c>
      <c r="L30" s="28">
        <f t="shared" si="2"/>
        <v>1746366.0499999998</v>
      </c>
    </row>
    <row r="31" spans="2:12" ht="20.100000000000001" customHeight="1" x14ac:dyDescent="0.25">
      <c r="B31" s="29" t="s">
        <v>42</v>
      </c>
      <c r="C31" s="45">
        <v>0</v>
      </c>
      <c r="D31" s="45">
        <v>12712307</v>
      </c>
      <c r="E31" s="61">
        <v>12695282</v>
      </c>
      <c r="F31" s="61">
        <v>10899262.83</v>
      </c>
      <c r="G31" s="42">
        <v>8009089.0999999996</v>
      </c>
      <c r="H31" s="26"/>
      <c r="I31" s="27"/>
      <c r="J31" s="27">
        <f t="shared" si="0"/>
        <v>0.63087130321327245</v>
      </c>
      <c r="K31" s="27">
        <f t="shared" si="1"/>
        <v>0</v>
      </c>
      <c r="L31" s="28">
        <f t="shared" si="2"/>
        <v>4703217.9000000004</v>
      </c>
    </row>
    <row r="32" spans="2:12" ht="20.100000000000001" customHeight="1" x14ac:dyDescent="0.25">
      <c r="B32" s="29" t="s">
        <v>43</v>
      </c>
      <c r="C32" s="45">
        <v>0</v>
      </c>
      <c r="D32" s="45">
        <v>11007877</v>
      </c>
      <c r="E32" s="61">
        <v>6619456</v>
      </c>
      <c r="F32" s="61">
        <v>5374835.8300000001</v>
      </c>
      <c r="G32" s="42">
        <v>3404599.8600000003</v>
      </c>
      <c r="H32" s="26"/>
      <c r="I32" s="27"/>
      <c r="J32" s="27">
        <f t="shared" si="0"/>
        <v>0.51433227443463636</v>
      </c>
      <c r="K32" s="27">
        <f t="shared" si="1"/>
        <v>0</v>
      </c>
      <c r="L32" s="28">
        <f t="shared" si="2"/>
        <v>7603277.1399999997</v>
      </c>
    </row>
    <row r="33" spans="2:12" ht="20.100000000000001" customHeight="1" x14ac:dyDescent="0.25">
      <c r="B33" s="29" t="s">
        <v>44</v>
      </c>
      <c r="C33" s="45">
        <v>0</v>
      </c>
      <c r="D33" s="45">
        <v>2968402</v>
      </c>
      <c r="E33" s="61">
        <v>2961267</v>
      </c>
      <c r="F33" s="61">
        <v>2421160.02</v>
      </c>
      <c r="G33" s="42">
        <v>1578948.68</v>
      </c>
      <c r="H33" s="26"/>
      <c r="I33" s="27"/>
      <c r="J33" s="27">
        <f t="shared" si="0"/>
        <v>0.53320037673063592</v>
      </c>
      <c r="K33" s="27">
        <f t="shared" si="1"/>
        <v>0</v>
      </c>
      <c r="L33" s="28">
        <f t="shared" si="2"/>
        <v>1389453.32</v>
      </c>
    </row>
    <row r="34" spans="2:12" ht="20.100000000000001" customHeight="1" x14ac:dyDescent="0.25">
      <c r="B34" s="29" t="s">
        <v>45</v>
      </c>
      <c r="C34" s="45">
        <v>0</v>
      </c>
      <c r="D34" s="45">
        <v>8140947</v>
      </c>
      <c r="E34" s="61">
        <v>7556038</v>
      </c>
      <c r="F34" s="61">
        <v>5901644.3000000007</v>
      </c>
      <c r="G34" s="42">
        <v>3883974.24</v>
      </c>
      <c r="H34" s="26"/>
      <c r="I34" s="27"/>
      <c r="J34" s="27">
        <f t="shared" si="0"/>
        <v>0.51402259226329994</v>
      </c>
      <c r="K34" s="27">
        <f t="shared" si="1"/>
        <v>0</v>
      </c>
      <c r="L34" s="28">
        <f t="shared" si="2"/>
        <v>4256972.76</v>
      </c>
    </row>
    <row r="35" spans="2:12" ht="20.100000000000001" customHeight="1" x14ac:dyDescent="0.25">
      <c r="B35" s="29" t="s">
        <v>46</v>
      </c>
      <c r="C35" s="45">
        <v>0</v>
      </c>
      <c r="D35" s="45">
        <v>3376173</v>
      </c>
      <c r="E35" s="61">
        <v>3178870</v>
      </c>
      <c r="F35" s="61">
        <v>2972329.09</v>
      </c>
      <c r="G35" s="42">
        <v>1675544.94</v>
      </c>
      <c r="H35" s="26"/>
      <c r="I35" s="27"/>
      <c r="J35" s="27">
        <f t="shared" si="0"/>
        <v>0.52708822317364346</v>
      </c>
      <c r="K35" s="27">
        <f t="shared" si="1"/>
        <v>0</v>
      </c>
      <c r="L35" s="28">
        <f t="shared" si="2"/>
        <v>1700628.06</v>
      </c>
    </row>
    <row r="36" spans="2:12" ht="20.100000000000001" customHeight="1" x14ac:dyDescent="0.25">
      <c r="B36" s="29" t="s">
        <v>49</v>
      </c>
      <c r="C36" s="45">
        <v>0</v>
      </c>
      <c r="D36" s="45">
        <v>52362705</v>
      </c>
      <c r="E36" s="61">
        <v>45318072</v>
      </c>
      <c r="F36" s="61">
        <v>41582790.090000026</v>
      </c>
      <c r="G36" s="42">
        <v>25656054.289999995</v>
      </c>
      <c r="H36" s="26"/>
      <c r="I36" s="27"/>
      <c r="J36" s="27">
        <f t="shared" si="0"/>
        <v>0.56613296104035482</v>
      </c>
      <c r="K36" s="27">
        <f t="shared" si="1"/>
        <v>0</v>
      </c>
      <c r="L36" s="28">
        <f t="shared" si="2"/>
        <v>26706650.710000005</v>
      </c>
    </row>
    <row r="37" spans="2:12" ht="20.100000000000001" customHeight="1" x14ac:dyDescent="0.25">
      <c r="B37" s="29" t="s">
        <v>50</v>
      </c>
      <c r="C37" s="45">
        <v>0</v>
      </c>
      <c r="D37" s="45">
        <v>2901794</v>
      </c>
      <c r="E37" s="61">
        <v>2895634</v>
      </c>
      <c r="F37" s="61">
        <v>2248798.06</v>
      </c>
      <c r="G37" s="42">
        <v>1560671.1600000001</v>
      </c>
      <c r="H37" s="26"/>
      <c r="I37" s="27"/>
      <c r="J37" s="27">
        <f t="shared" ref="J37:J39" si="3">IF(ISERROR(+G37/E37)=TRUE,0,++G37/E37)</f>
        <v>0.53897390346984464</v>
      </c>
      <c r="K37" s="27">
        <f t="shared" ref="K37:K39" si="4">IF(ISERROR(+H37/E37)=TRUE,0,++H37/E37)</f>
        <v>0</v>
      </c>
      <c r="L37" s="28">
        <f t="shared" ref="L37:L39" si="5">+D37-G37</f>
        <v>1341122.8399999999</v>
      </c>
    </row>
    <row r="38" spans="2:12" ht="20.100000000000001" customHeight="1" x14ac:dyDescent="0.25">
      <c r="B38" s="29" t="s">
        <v>48</v>
      </c>
      <c r="C38" s="45">
        <v>0</v>
      </c>
      <c r="D38" s="45">
        <v>24010106</v>
      </c>
      <c r="E38" s="61">
        <v>15379700</v>
      </c>
      <c r="F38" s="61">
        <v>1540961.9799999997</v>
      </c>
      <c r="G38" s="42">
        <v>1328291.8099999998</v>
      </c>
      <c r="H38" s="26"/>
      <c r="I38" s="27"/>
      <c r="J38" s="27">
        <f t="shared" si="3"/>
        <v>8.6366561766484384E-2</v>
      </c>
      <c r="K38" s="27">
        <f t="shared" si="4"/>
        <v>0</v>
      </c>
      <c r="L38" s="28">
        <f t="shared" si="5"/>
        <v>22681814.190000001</v>
      </c>
    </row>
    <row r="39" spans="2:12" ht="20.100000000000001" customHeight="1" x14ac:dyDescent="0.25">
      <c r="B39" s="29" t="s">
        <v>51</v>
      </c>
      <c r="C39" s="45">
        <v>0</v>
      </c>
      <c r="D39" s="45">
        <v>29205445</v>
      </c>
      <c r="E39" s="61">
        <v>20793957</v>
      </c>
      <c r="F39" s="61">
        <v>16237754.07</v>
      </c>
      <c r="G39" s="42">
        <v>10153043.959999999</v>
      </c>
      <c r="H39" s="26"/>
      <c r="I39" s="27"/>
      <c r="J39" s="27">
        <f t="shared" si="3"/>
        <v>0.4882689696819128</v>
      </c>
      <c r="K39" s="27">
        <f t="shared" si="4"/>
        <v>0</v>
      </c>
      <c r="L39" s="28">
        <f t="shared" si="5"/>
        <v>19052401.039999999</v>
      </c>
    </row>
    <row r="40" spans="2:12" ht="20.100000000000001" customHeight="1" x14ac:dyDescent="0.25">
      <c r="B40" s="29" t="s">
        <v>52</v>
      </c>
      <c r="C40" s="45">
        <v>0</v>
      </c>
      <c r="D40" s="45">
        <v>51704866</v>
      </c>
      <c r="E40" s="61">
        <v>36749016</v>
      </c>
      <c r="F40" s="61">
        <v>26641731.360000003</v>
      </c>
      <c r="G40" s="42">
        <v>13076935.449999999</v>
      </c>
      <c r="H40" s="26"/>
      <c r="I40" s="27"/>
      <c r="J40" s="27">
        <f t="shared" si="0"/>
        <v>0.35584450614949797</v>
      </c>
      <c r="K40" s="27">
        <f t="shared" si="1"/>
        <v>0</v>
      </c>
      <c r="L40" s="28">
        <f t="shared" si="2"/>
        <v>38627930.549999997</v>
      </c>
    </row>
    <row r="41" spans="2:12" ht="20.100000000000001" customHeight="1" x14ac:dyDescent="0.25">
      <c r="B41" s="29" t="s">
        <v>53</v>
      </c>
      <c r="C41" s="45">
        <v>0</v>
      </c>
      <c r="D41" s="45">
        <v>57084556</v>
      </c>
      <c r="E41" s="61">
        <v>46923677</v>
      </c>
      <c r="F41" s="61">
        <v>37787079.859999999</v>
      </c>
      <c r="G41" s="42">
        <v>24356697.210000001</v>
      </c>
      <c r="H41" s="26"/>
      <c r="I41" s="27"/>
      <c r="J41" s="27">
        <f t="shared" si="0"/>
        <v>0.51907051550968608</v>
      </c>
      <c r="K41" s="27">
        <f t="shared" si="1"/>
        <v>0</v>
      </c>
      <c r="L41" s="28">
        <f t="shared" si="2"/>
        <v>32727858.789999999</v>
      </c>
    </row>
    <row r="42" spans="2:12" ht="20.100000000000001" customHeight="1" x14ac:dyDescent="0.25">
      <c r="B42" s="29" t="s">
        <v>54</v>
      </c>
      <c r="C42" s="45">
        <v>0</v>
      </c>
      <c r="D42" s="45">
        <v>49215034</v>
      </c>
      <c r="E42" s="61">
        <v>31151136</v>
      </c>
      <c r="F42" s="61">
        <v>18365195.850000005</v>
      </c>
      <c r="G42" s="42">
        <v>7290833.8399999999</v>
      </c>
      <c r="H42" s="26"/>
      <c r="I42" s="27"/>
      <c r="J42" s="27">
        <f t="shared" ref="J42:J44" si="6">IF(ISERROR(+G42/E42)=TRUE,0,++G42/E42)</f>
        <v>0.23404712560081276</v>
      </c>
      <c r="K42" s="27">
        <f t="shared" ref="K42:K44" si="7">IF(ISERROR(+H42/E42)=TRUE,0,++H42/E42)</f>
        <v>0</v>
      </c>
      <c r="L42" s="28">
        <f t="shared" ref="L42:L44" si="8">+D42-G42</f>
        <v>41924200.159999996</v>
      </c>
    </row>
    <row r="43" spans="2:12" ht="20.100000000000001" customHeight="1" x14ac:dyDescent="0.25">
      <c r="B43" s="29" t="s">
        <v>55</v>
      </c>
      <c r="C43" s="45">
        <v>0</v>
      </c>
      <c r="D43" s="45">
        <v>26287026</v>
      </c>
      <c r="E43" s="61">
        <v>20807671</v>
      </c>
      <c r="F43" s="61">
        <v>15896049.84</v>
      </c>
      <c r="G43" s="42">
        <v>13069913.369999999</v>
      </c>
      <c r="H43" s="26"/>
      <c r="I43" s="27"/>
      <c r="J43" s="27">
        <f t="shared" si="6"/>
        <v>0.62812956673526787</v>
      </c>
      <c r="K43" s="27">
        <f t="shared" si="7"/>
        <v>0</v>
      </c>
      <c r="L43" s="28">
        <f t="shared" si="8"/>
        <v>13217112.630000001</v>
      </c>
    </row>
    <row r="44" spans="2:12" ht="20.100000000000001" customHeight="1" x14ac:dyDescent="0.25">
      <c r="B44" s="29" t="s">
        <v>56</v>
      </c>
      <c r="C44" s="45">
        <v>0</v>
      </c>
      <c r="D44" s="45">
        <v>18218531</v>
      </c>
      <c r="E44" s="61">
        <v>5491330</v>
      </c>
      <c r="F44" s="61">
        <v>2429847.34</v>
      </c>
      <c r="G44" s="42">
        <v>770590.10000000009</v>
      </c>
      <c r="H44" s="26"/>
      <c r="I44" s="27"/>
      <c r="J44" s="27">
        <f t="shared" si="6"/>
        <v>0.14032849965308952</v>
      </c>
      <c r="K44" s="27">
        <f t="shared" si="7"/>
        <v>0</v>
      </c>
      <c r="L44" s="28">
        <f t="shared" si="8"/>
        <v>17447940.899999999</v>
      </c>
    </row>
    <row r="45" spans="2:12" ht="23.25" customHeight="1" x14ac:dyDescent="0.25">
      <c r="B45" s="52" t="s">
        <v>4</v>
      </c>
      <c r="C45" s="65">
        <f t="shared" ref="C45:H45" si="9">SUM(C13:C44)</f>
        <v>0</v>
      </c>
      <c r="D45" s="65">
        <f t="shared" si="9"/>
        <v>569802570</v>
      </c>
      <c r="E45" s="65">
        <f t="shared" si="9"/>
        <v>460518297</v>
      </c>
      <c r="F45" s="65">
        <f t="shared" si="9"/>
        <v>357749532.4600001</v>
      </c>
      <c r="G45" s="65">
        <f t="shared" si="9"/>
        <v>225167510.28999999</v>
      </c>
      <c r="H45" s="53">
        <f t="shared" si="9"/>
        <v>0</v>
      </c>
      <c r="I45" s="54">
        <f>IF(ISERROR(+#REF!/E45)=TRUE,0,++#REF!/E45)</f>
        <v>0</v>
      </c>
      <c r="J45" s="54">
        <f>IF(ISERROR(+G45/E45)=TRUE,0,++G45/E45)</f>
        <v>0.48894367880023665</v>
      </c>
      <c r="K45" s="54">
        <f>IF(ISERROR(+H45/E45)=TRUE,0,++H45/E45)</f>
        <v>0</v>
      </c>
      <c r="L45" s="55">
        <f>SUM(L13:L44)</f>
        <v>344635059.71000004</v>
      </c>
    </row>
    <row r="46" spans="2:12" x14ac:dyDescent="0.2">
      <c r="B46" s="11" t="s">
        <v>60</v>
      </c>
    </row>
    <row r="49" spans="2:11" s="22" customFormat="1" x14ac:dyDescent="0.25">
      <c r="K49" s="23"/>
    </row>
    <row r="50" spans="2:11" s="22" customFormat="1" x14ac:dyDescent="0.25">
      <c r="C50" s="22">
        <v>1000000</v>
      </c>
      <c r="K50" s="23"/>
    </row>
    <row r="51" spans="2:11" s="22" customFormat="1" ht="45" x14ac:dyDescent="0.25">
      <c r="B51" s="30" t="s">
        <v>23</v>
      </c>
      <c r="C51" s="30" t="s">
        <v>3</v>
      </c>
      <c r="D51" s="30" t="s">
        <v>2</v>
      </c>
      <c r="E51" s="31" t="s">
        <v>18</v>
      </c>
      <c r="F51" s="31" t="s">
        <v>19</v>
      </c>
      <c r="G51" s="31" t="str">
        <f>MID(G11,1,25)</f>
        <v>DEVENGADO
A JULIO
(4)</v>
      </c>
      <c r="K51" s="23"/>
    </row>
    <row r="52" spans="2:11" s="22" customFormat="1" x14ac:dyDescent="0.25">
      <c r="B52" s="22" t="s">
        <v>24</v>
      </c>
      <c r="C52" s="66">
        <f>+C45/$C$50</f>
        <v>0</v>
      </c>
      <c r="D52" s="40">
        <f>+D45/$C$50</f>
        <v>569.80256999999995</v>
      </c>
      <c r="E52" s="40">
        <f>+E45/$C$50</f>
        <v>460.51829700000002</v>
      </c>
      <c r="F52" s="40">
        <f>+F45/$C$50</f>
        <v>357.74953246000013</v>
      </c>
      <c r="G52" s="40">
        <f>+G45/$C$50</f>
        <v>225.16751029</v>
      </c>
      <c r="H52" s="22">
        <v>1373981</v>
      </c>
      <c r="K52" s="23"/>
    </row>
    <row r="53" spans="2:11" s="22" customFormat="1" x14ac:dyDescent="0.25">
      <c r="C53" s="40"/>
      <c r="D53" s="40"/>
      <c r="E53" s="40"/>
      <c r="F53" s="40"/>
      <c r="G53" s="40"/>
      <c r="H53" s="22">
        <v>5072</v>
      </c>
      <c r="K53" s="23"/>
    </row>
    <row r="54" spans="2:11" s="22" customFormat="1" x14ac:dyDescent="0.25">
      <c r="C54" s="40"/>
      <c r="D54" s="40"/>
      <c r="E54" s="40"/>
      <c r="F54" s="40"/>
      <c r="G54" s="40"/>
      <c r="H54" s="22">
        <v>3078714.9799999995</v>
      </c>
      <c r="K54" s="23"/>
    </row>
    <row r="55" spans="2:11" s="22" customFormat="1" x14ac:dyDescent="0.25">
      <c r="C55" s="40"/>
      <c r="D55" s="40"/>
      <c r="E55" s="40"/>
      <c r="F55" s="40"/>
      <c r="G55" s="40"/>
      <c r="H55" s="22">
        <v>0</v>
      </c>
      <c r="K55" s="23"/>
    </row>
    <row r="56" spans="2:11" s="22" customFormat="1" x14ac:dyDescent="0.25">
      <c r="K56" s="23"/>
    </row>
    <row r="57" spans="2:11" s="22" customFormat="1" x14ac:dyDescent="0.25">
      <c r="K57" s="23"/>
    </row>
    <row r="58" spans="2:11" s="22" customFormat="1" x14ac:dyDescent="0.25">
      <c r="K58" s="23"/>
    </row>
    <row r="59" spans="2:11" s="22" customFormat="1" x14ac:dyDescent="0.25">
      <c r="K59" s="23"/>
    </row>
  </sheetData>
  <mergeCells count="10">
    <mergeCell ref="B6:L6"/>
    <mergeCell ref="I10:K10"/>
    <mergeCell ref="I11:K11"/>
    <mergeCell ref="L11:L12"/>
    <mergeCell ref="H11:H12"/>
    <mergeCell ref="B11:B12"/>
    <mergeCell ref="C11:D11"/>
    <mergeCell ref="F11:F12"/>
    <mergeCell ref="G11:G12"/>
    <mergeCell ref="E11:E12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5" orientation="portrait" r:id="rId1"/>
  <headerFooter>
    <oddFooter>&amp;CPágina &amp;P de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M31"/>
  <sheetViews>
    <sheetView showGridLines="0" zoomScale="130" zoomScaleNormal="130" workbookViewId="0">
      <selection activeCell="E17" sqref="E17"/>
    </sheetView>
  </sheetViews>
  <sheetFormatPr baseColWidth="10" defaultRowHeight="15" x14ac:dyDescent="0.25"/>
  <cols>
    <col min="1" max="1" width="5.85546875" style="1" customWidth="1"/>
    <col min="2" max="2" width="65.7109375" style="1" customWidth="1"/>
    <col min="3" max="5" width="14.7109375" style="1" customWidth="1"/>
    <col min="6" max="6" width="16.85546875" style="1" customWidth="1"/>
    <col min="7" max="7" width="17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6384" width="11.42578125" style="1"/>
  </cols>
  <sheetData>
    <row r="1" spans="1:13" s="48" customFormat="1" x14ac:dyDescent="0.25">
      <c r="A1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</row>
    <row r="2" spans="1:13" s="48" customFormat="1" ht="15" customHeight="1" x14ac:dyDescent="0.25">
      <c r="A2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7"/>
    </row>
    <row r="3" spans="1:13" s="48" customFormat="1" ht="15" customHeight="1" x14ac:dyDescent="0.25">
      <c r="A3"/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7"/>
    </row>
    <row r="4" spans="1:13" s="48" customFormat="1" ht="15" customHeight="1" x14ac:dyDescent="0.25">
      <c r="A4"/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7"/>
    </row>
    <row r="5" spans="1:13" ht="5.0999999999999996" customHeight="1" x14ac:dyDescent="0.25"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</row>
    <row r="6" spans="1:13" ht="43.5" customHeight="1" x14ac:dyDescent="0.25">
      <c r="B6" s="77" t="s">
        <v>58</v>
      </c>
      <c r="C6" s="77"/>
      <c r="D6" s="77"/>
      <c r="E6" s="77"/>
      <c r="F6" s="77"/>
      <c r="G6" s="77"/>
      <c r="H6" s="77"/>
      <c r="I6" s="77"/>
      <c r="J6" s="77"/>
      <c r="K6" s="77"/>
      <c r="L6" s="77"/>
    </row>
    <row r="8" spans="1:13" ht="15.75" x14ac:dyDescent="0.25">
      <c r="B8" s="2" t="s">
        <v>14</v>
      </c>
    </row>
    <row r="9" spans="1:13" x14ac:dyDescent="0.2">
      <c r="B9" s="3" t="s">
        <v>1</v>
      </c>
    </row>
    <row r="10" spans="1:13" x14ac:dyDescent="0.25">
      <c r="L10" s="21" t="s">
        <v>21</v>
      </c>
    </row>
    <row r="11" spans="1:13" s="5" customFormat="1" ht="15" customHeight="1" x14ac:dyDescent="0.25">
      <c r="B11" s="84" t="s">
        <v>20</v>
      </c>
      <c r="C11" s="83" t="s">
        <v>0</v>
      </c>
      <c r="D11" s="83"/>
      <c r="E11" s="81" t="s">
        <v>8</v>
      </c>
      <c r="F11" s="81" t="s">
        <v>22</v>
      </c>
      <c r="G11" s="81" t="s">
        <v>59</v>
      </c>
      <c r="H11" s="81" t="s">
        <v>15</v>
      </c>
      <c r="I11" s="87" t="s">
        <v>17</v>
      </c>
      <c r="J11" s="87"/>
      <c r="K11" s="87"/>
      <c r="L11" s="79" t="s">
        <v>16</v>
      </c>
    </row>
    <row r="12" spans="1:13" s="5" customFormat="1" ht="46.5" customHeight="1" x14ac:dyDescent="0.25">
      <c r="B12" s="85"/>
      <c r="C12" s="50" t="s">
        <v>3</v>
      </c>
      <c r="D12" s="50" t="s">
        <v>2</v>
      </c>
      <c r="E12" s="82"/>
      <c r="F12" s="82"/>
      <c r="G12" s="82"/>
      <c r="H12" s="82"/>
      <c r="I12" s="50" t="s">
        <v>9</v>
      </c>
      <c r="J12" s="50" t="s">
        <v>10</v>
      </c>
      <c r="K12" s="51" t="s">
        <v>11</v>
      </c>
      <c r="L12" s="80"/>
    </row>
    <row r="13" spans="1:13" ht="20.100000000000001" customHeight="1" x14ac:dyDescent="0.25">
      <c r="B13" s="17" t="s">
        <v>52</v>
      </c>
      <c r="C13" s="18">
        <v>0</v>
      </c>
      <c r="D13" s="18">
        <v>600613</v>
      </c>
      <c r="E13" s="59">
        <v>230000</v>
      </c>
      <c r="F13" s="73">
        <v>0</v>
      </c>
      <c r="G13" s="8">
        <v>0</v>
      </c>
      <c r="H13" s="8"/>
      <c r="I13" s="12">
        <f>IF(ISERROR(+#REF!/E13)=TRUE,0,++#REF!/E13)</f>
        <v>0</v>
      </c>
      <c r="J13" s="12">
        <f>IF(ISERROR(+G13/E13)=TRUE,0,++G13/E13)</f>
        <v>0</v>
      </c>
      <c r="K13" s="12">
        <f>IF(ISERROR(+H13/E13)=TRUE,0,++H13/E13)</f>
        <v>0</v>
      </c>
      <c r="L13" s="14">
        <f>+D13-G13</f>
        <v>600613</v>
      </c>
    </row>
    <row r="14" spans="1:13" ht="20.100000000000001" customHeight="1" x14ac:dyDescent="0.25">
      <c r="B14" s="16" t="s">
        <v>53</v>
      </c>
      <c r="C14" s="19">
        <v>0</v>
      </c>
      <c r="D14" s="19">
        <v>1054907</v>
      </c>
      <c r="E14" s="59">
        <v>1054907</v>
      </c>
      <c r="F14" s="59">
        <v>1054907</v>
      </c>
      <c r="G14" s="9">
        <v>588137</v>
      </c>
      <c r="H14" s="9"/>
      <c r="I14" s="13">
        <f>IF(ISERROR(+#REF!/E14)=TRUE,0,++#REF!/E14)</f>
        <v>0</v>
      </c>
      <c r="J14" s="13">
        <f>IF(ISERROR(+G14/E14)=TRUE,0,++G14/E14)</f>
        <v>0.55752497613533702</v>
      </c>
      <c r="K14" s="13">
        <f>IF(ISERROR(+H14/E14)=TRUE,0,++H14/E14)</f>
        <v>0</v>
      </c>
      <c r="L14" s="15">
        <f>+D14-G14</f>
        <v>466770</v>
      </c>
    </row>
    <row r="15" spans="1:13" ht="20.100000000000001" customHeight="1" x14ac:dyDescent="0.25">
      <c r="B15" s="16" t="s">
        <v>54</v>
      </c>
      <c r="C15" s="19">
        <v>0</v>
      </c>
      <c r="D15" s="19">
        <v>593140</v>
      </c>
      <c r="E15" s="59">
        <v>222918</v>
      </c>
      <c r="F15" s="59">
        <v>40877.54</v>
      </c>
      <c r="G15" s="9">
        <v>0</v>
      </c>
      <c r="H15" s="9"/>
      <c r="I15" s="13">
        <f>IF(ISERROR(+#REF!/E15)=TRUE,0,++#REF!/E15)</f>
        <v>0</v>
      </c>
      <c r="J15" s="13">
        <f>IF(ISERROR(+G15/E15)=TRUE,0,++G15/E15)</f>
        <v>0</v>
      </c>
      <c r="K15" s="13">
        <f>IF(ISERROR(+H15/E15)=TRUE,0,++H15/E15)</f>
        <v>0</v>
      </c>
      <c r="L15" s="15">
        <f>+D15-G15</f>
        <v>593140</v>
      </c>
    </row>
    <row r="16" spans="1:13" ht="20.100000000000001" customHeight="1" x14ac:dyDescent="0.25">
      <c r="B16" s="68" t="s">
        <v>55</v>
      </c>
      <c r="C16" s="69">
        <v>0</v>
      </c>
      <c r="D16" s="69">
        <v>961485</v>
      </c>
      <c r="E16" s="74">
        <v>223433</v>
      </c>
      <c r="F16" s="74">
        <v>172000</v>
      </c>
      <c r="G16" s="70">
        <v>18000</v>
      </c>
      <c r="H16" s="70"/>
      <c r="I16" s="71">
        <f>IF(ISERROR(+#REF!/E16)=TRUE,0,++#REF!/E16)</f>
        <v>0</v>
      </c>
      <c r="J16" s="71">
        <f>IF(ISERROR(+G16/E16)=TRUE,0,++G16/E16)</f>
        <v>8.0561063047983064E-2</v>
      </c>
      <c r="K16" s="71">
        <f>IF(ISERROR(+H16/E16)=TRUE,0,++H16/E16)</f>
        <v>0</v>
      </c>
      <c r="L16" s="72">
        <f>+D16-G16</f>
        <v>943485</v>
      </c>
    </row>
    <row r="17" spans="2:12" ht="23.25" customHeight="1" x14ac:dyDescent="0.25">
      <c r="B17" s="52" t="s">
        <v>4</v>
      </c>
      <c r="C17" s="65">
        <f t="shared" ref="C17:H17" si="0">SUM(C13:C16)</f>
        <v>0</v>
      </c>
      <c r="D17" s="65">
        <f t="shared" si="0"/>
        <v>3210145</v>
      </c>
      <c r="E17" s="65">
        <f t="shared" si="0"/>
        <v>1731258</v>
      </c>
      <c r="F17" s="65">
        <f t="shared" si="0"/>
        <v>1267784.54</v>
      </c>
      <c r="G17" s="65">
        <f t="shared" si="0"/>
        <v>606137</v>
      </c>
      <c r="H17" s="53">
        <f t="shared" si="0"/>
        <v>0</v>
      </c>
      <c r="I17" s="54">
        <f>IF(ISERROR(+#REF!/E17)=TRUE,0,++#REF!/E17)</f>
        <v>0</v>
      </c>
      <c r="J17" s="54">
        <f>IF(ISERROR(+G17/E17)=TRUE,0,++G17/E17)</f>
        <v>0.35011361680350356</v>
      </c>
      <c r="K17" s="54">
        <f>IF(ISERROR(+H17/E17)=TRUE,0,++H17/E17)</f>
        <v>0</v>
      </c>
      <c r="L17" s="55">
        <f>SUM(L13:L16)</f>
        <v>2604008</v>
      </c>
    </row>
    <row r="18" spans="2:12" x14ac:dyDescent="0.2">
      <c r="B18" s="11" t="s">
        <v>60</v>
      </c>
    </row>
    <row r="19" spans="2:12" s="22" customFormat="1" x14ac:dyDescent="0.25">
      <c r="K19" s="23"/>
    </row>
    <row r="20" spans="2:12" s="22" customFormat="1" x14ac:dyDescent="0.25">
      <c r="K20" s="23"/>
    </row>
    <row r="21" spans="2:12" s="22" customFormat="1" x14ac:dyDescent="0.25">
      <c r="K21" s="23"/>
    </row>
    <row r="22" spans="2:12" s="22" customFormat="1" x14ac:dyDescent="0.25">
      <c r="C22" s="22">
        <v>1000000</v>
      </c>
      <c r="K22" s="23"/>
    </row>
    <row r="23" spans="2:12" s="22" customFormat="1" ht="45" x14ac:dyDescent="0.25">
      <c r="B23" s="30" t="s">
        <v>23</v>
      </c>
      <c r="C23" s="30" t="s">
        <v>3</v>
      </c>
      <c r="D23" s="30" t="s">
        <v>2</v>
      </c>
      <c r="E23" s="31" t="s">
        <v>18</v>
      </c>
      <c r="F23" s="31" t="s">
        <v>19</v>
      </c>
      <c r="G23" s="31" t="str">
        <f>MID(G11,1,25)</f>
        <v>DEVENGADO
A JULIO
(4)</v>
      </c>
      <c r="K23" s="23"/>
    </row>
    <row r="24" spans="2:12" s="22" customFormat="1" x14ac:dyDescent="0.25">
      <c r="B24" s="22" t="s">
        <v>24</v>
      </c>
      <c r="C24" s="66">
        <f>+C17/$C$22</f>
        <v>0</v>
      </c>
      <c r="D24" s="40">
        <f>+D17/$C$22</f>
        <v>3.2101449999999998</v>
      </c>
      <c r="E24" s="40">
        <f>+E17/$C$22</f>
        <v>1.731258</v>
      </c>
      <c r="F24" s="40">
        <f>+F17/$C$22</f>
        <v>1.2677845400000001</v>
      </c>
      <c r="G24" s="40">
        <f>+G17/$C$22</f>
        <v>0.60613700000000004</v>
      </c>
      <c r="H24" s="22">
        <v>1373981</v>
      </c>
      <c r="K24" s="23"/>
    </row>
    <row r="25" spans="2:12" s="22" customFormat="1" x14ac:dyDescent="0.25">
      <c r="C25" s="40"/>
      <c r="D25" s="40"/>
      <c r="E25" s="40"/>
      <c r="F25" s="40"/>
      <c r="G25" s="40"/>
      <c r="H25" s="22">
        <v>5072</v>
      </c>
      <c r="K25" s="23"/>
    </row>
    <row r="26" spans="2:12" s="22" customFormat="1" x14ac:dyDescent="0.25">
      <c r="C26" s="40"/>
      <c r="D26" s="40"/>
      <c r="E26" s="40"/>
      <c r="F26" s="40"/>
      <c r="G26" s="40"/>
      <c r="H26" s="22">
        <v>3078714.9799999995</v>
      </c>
      <c r="K26" s="23"/>
    </row>
    <row r="27" spans="2:12" s="22" customFormat="1" x14ac:dyDescent="0.25">
      <c r="C27" s="40"/>
      <c r="D27" s="40"/>
      <c r="E27" s="40"/>
      <c r="F27" s="40"/>
      <c r="G27" s="40"/>
      <c r="H27" s="22">
        <v>0</v>
      </c>
      <c r="K27" s="23"/>
    </row>
    <row r="28" spans="2:12" s="22" customFormat="1" x14ac:dyDescent="0.25">
      <c r="K28" s="23"/>
    </row>
    <row r="29" spans="2:12" s="22" customFormat="1" x14ac:dyDescent="0.25">
      <c r="K29" s="23"/>
    </row>
    <row r="30" spans="2:12" s="22" customFormat="1" x14ac:dyDescent="0.25">
      <c r="K30" s="23"/>
    </row>
    <row r="31" spans="2:12" s="22" customFormat="1" x14ac:dyDescent="0.25">
      <c r="K31" s="23"/>
    </row>
  </sheetData>
  <mergeCells count="9">
    <mergeCell ref="B6:L6"/>
    <mergeCell ref="L11:L12"/>
    <mergeCell ref="B11:B12"/>
    <mergeCell ref="C11:D11"/>
    <mergeCell ref="E11:E12"/>
    <mergeCell ref="F11:F12"/>
    <mergeCell ref="G11:G12"/>
    <mergeCell ref="H11:H12"/>
    <mergeCell ref="I11:K11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5" orientation="portrait" r:id="rId1"/>
  <headerFooter>
    <oddFooter>&amp;CPágina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RO</vt:lpstr>
      <vt:lpstr>RDR</vt:lpstr>
      <vt:lpstr>ROOC</vt:lpstr>
      <vt:lpstr>DYT</vt:lpstr>
      <vt:lpstr>RD</vt:lpstr>
      <vt:lpstr>DYT!Área_de_impresión</vt:lpstr>
      <vt:lpstr>RD!Área_de_impresión</vt:lpstr>
      <vt:lpstr>RDR!Área_de_impresión</vt:lpstr>
      <vt:lpstr>RO!Área_de_impresión</vt:lpstr>
      <vt:lpstr>ROOC!Área_de_impresión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dvicente</dc:creator>
  <cp:lastModifiedBy>DAMIAN VICENTE GALLO</cp:lastModifiedBy>
  <cp:lastPrinted>2014-05-15T17:44:28Z</cp:lastPrinted>
  <dcterms:created xsi:type="dcterms:W3CDTF">2011-03-09T14:32:28Z</dcterms:created>
  <dcterms:modified xsi:type="dcterms:W3CDTF">2022-08-31T15:41:38Z</dcterms:modified>
</cp:coreProperties>
</file>