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ño 2022\5.- Informacion Portal MINSA - Transparencia\PCA - 2022\8.- Agosto - 2022\"/>
    </mc:Choice>
  </mc:AlternateContent>
  <bookViews>
    <workbookView xWindow="-120" yWindow="-120" windowWidth="29040" windowHeight="15840"/>
  </bookViews>
  <sheets>
    <sheet name="RO" sheetId="1" r:id="rId1"/>
    <sheet name="RDR" sheetId="4" r:id="rId2"/>
    <sheet name="ROOC" sheetId="5" r:id="rId3"/>
    <sheet name="DYT" sheetId="6" r:id="rId4"/>
    <sheet name="RD" sheetId="7" r:id="rId5"/>
  </sheets>
  <definedNames>
    <definedName name="_xlnm._FilterDatabase" localSheetId="0" hidden="1">RO!$B$11:$L$46</definedName>
    <definedName name="_xlnm.Print_Area" localSheetId="3">DYT!$B$2:$L$47</definedName>
    <definedName name="_xlnm.Print_Area" localSheetId="4">RD!$B$2:$L$19</definedName>
    <definedName name="_xlnm.Print_Area" localSheetId="1">RDR!$B$2:$L$49</definedName>
    <definedName name="_xlnm.Print_Area" localSheetId="0">RO!$B$2:$L$49</definedName>
    <definedName name="_xlnm.Print_Area" localSheetId="2">ROOC!$B$2:$L$48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5" i="6" l="1"/>
  <c r="L17" i="4" l="1"/>
  <c r="K17" i="4"/>
  <c r="J17" i="4"/>
  <c r="C47" i="4"/>
  <c r="D47" i="4"/>
  <c r="F47" i="4"/>
  <c r="G47" i="4"/>
  <c r="L45" i="1" l="1"/>
  <c r="K45" i="1"/>
  <c r="J45" i="1"/>
  <c r="C47" i="1"/>
  <c r="D47" i="1"/>
  <c r="C46" i="5" l="1"/>
  <c r="D46" i="5"/>
  <c r="L44" i="6"/>
  <c r="K44" i="6"/>
  <c r="J44" i="6"/>
  <c r="L43" i="6"/>
  <c r="K43" i="6"/>
  <c r="J43" i="6"/>
  <c r="L42" i="6"/>
  <c r="K42" i="6"/>
  <c r="J42" i="6"/>
  <c r="L43" i="5"/>
  <c r="K43" i="5"/>
  <c r="J43" i="5"/>
  <c r="L44" i="4"/>
  <c r="K44" i="4"/>
  <c r="J44" i="4"/>
  <c r="L16" i="5" l="1"/>
  <c r="K16" i="5"/>
  <c r="J16" i="5"/>
  <c r="E46" i="5" l="1"/>
  <c r="L19" i="5"/>
  <c r="K19" i="5"/>
  <c r="J19" i="5"/>
  <c r="L41" i="5" l="1"/>
  <c r="K41" i="5"/>
  <c r="J41" i="5"/>
  <c r="L40" i="5"/>
  <c r="K40" i="5"/>
  <c r="J40" i="5"/>
  <c r="L45" i="5" l="1"/>
  <c r="L44" i="5"/>
  <c r="L42" i="5"/>
  <c r="L39" i="5"/>
  <c r="L38" i="5"/>
  <c r="L37" i="5"/>
  <c r="L36" i="5"/>
  <c r="L35" i="5"/>
  <c r="L34" i="5"/>
  <c r="L33" i="5"/>
  <c r="L32" i="5"/>
  <c r="L31" i="5"/>
  <c r="L30" i="5"/>
  <c r="L29" i="5"/>
  <c r="L28" i="5"/>
  <c r="L27" i="5"/>
  <c r="L26" i="5"/>
  <c r="L25" i="5"/>
  <c r="L24" i="5"/>
  <c r="L23" i="5"/>
  <c r="L22" i="5"/>
  <c r="L21" i="5"/>
  <c r="L20" i="5"/>
  <c r="L18" i="5"/>
  <c r="L17" i="5"/>
  <c r="L15" i="5"/>
  <c r="L14" i="5"/>
  <c r="K14" i="5"/>
  <c r="J14" i="5"/>
  <c r="K15" i="5" l="1"/>
  <c r="J15" i="5"/>
  <c r="L44" i="1"/>
  <c r="K44" i="1"/>
  <c r="J44" i="1"/>
  <c r="J17" i="5" l="1"/>
  <c r="K17" i="5"/>
  <c r="E47" i="1"/>
  <c r="K18" i="5" l="1"/>
  <c r="J18" i="5"/>
  <c r="D45" i="6"/>
  <c r="K20" i="5" l="1"/>
  <c r="J20" i="5"/>
  <c r="J37" i="6"/>
  <c r="K21" i="5" l="1"/>
  <c r="J21" i="5"/>
  <c r="G23" i="7"/>
  <c r="G51" i="6"/>
  <c r="G52" i="5"/>
  <c r="G53" i="4"/>
  <c r="G53" i="1"/>
  <c r="K22" i="5" l="1"/>
  <c r="J22" i="5"/>
  <c r="K36" i="6"/>
  <c r="J23" i="5" l="1"/>
  <c r="K23" i="5"/>
  <c r="J36" i="6"/>
  <c r="L36" i="6"/>
  <c r="K24" i="5" l="1"/>
  <c r="J24" i="5"/>
  <c r="L39" i="6"/>
  <c r="K39" i="6"/>
  <c r="J39" i="6"/>
  <c r="L38" i="6"/>
  <c r="K38" i="6"/>
  <c r="J38" i="6"/>
  <c r="L37" i="6"/>
  <c r="K37" i="6"/>
  <c r="C52" i="6"/>
  <c r="D52" i="6"/>
  <c r="K25" i="5" l="1"/>
  <c r="J25" i="5"/>
  <c r="G46" i="5"/>
  <c r="G53" i="5" s="1"/>
  <c r="F46" i="5"/>
  <c r="F53" i="5" s="1"/>
  <c r="D53" i="5"/>
  <c r="C53" i="5"/>
  <c r="J26" i="5" l="1"/>
  <c r="K26" i="5"/>
  <c r="G45" i="6"/>
  <c r="G52" i="6" s="1"/>
  <c r="F45" i="6"/>
  <c r="F52" i="6" s="1"/>
  <c r="E45" i="6"/>
  <c r="E52" i="6" s="1"/>
  <c r="K27" i="5" l="1"/>
  <c r="J27" i="5"/>
  <c r="L41" i="6"/>
  <c r="K41" i="6"/>
  <c r="J41" i="6"/>
  <c r="L40" i="6"/>
  <c r="K40" i="6"/>
  <c r="J40" i="6"/>
  <c r="L35" i="6"/>
  <c r="K35" i="6"/>
  <c r="J35" i="6"/>
  <c r="L34" i="6"/>
  <c r="K34" i="6"/>
  <c r="J34" i="6"/>
  <c r="L33" i="6"/>
  <c r="K33" i="6"/>
  <c r="J33" i="6"/>
  <c r="L32" i="6"/>
  <c r="K32" i="6"/>
  <c r="J32" i="6"/>
  <c r="L31" i="6"/>
  <c r="K31" i="6"/>
  <c r="J31" i="6"/>
  <c r="L30" i="6"/>
  <c r="K30" i="6"/>
  <c r="J30" i="6"/>
  <c r="L29" i="6"/>
  <c r="K29" i="6"/>
  <c r="J29" i="6"/>
  <c r="L28" i="6"/>
  <c r="K28" i="6"/>
  <c r="J28" i="6"/>
  <c r="L27" i="6"/>
  <c r="K27" i="6"/>
  <c r="J27" i="6"/>
  <c r="L26" i="6"/>
  <c r="K26" i="6"/>
  <c r="J26" i="6"/>
  <c r="L25" i="6"/>
  <c r="K25" i="6"/>
  <c r="J25" i="6"/>
  <c r="L24" i="6"/>
  <c r="K24" i="6"/>
  <c r="J24" i="6"/>
  <c r="L23" i="6"/>
  <c r="K23" i="6"/>
  <c r="J23" i="6"/>
  <c r="L22" i="6"/>
  <c r="K22" i="6"/>
  <c r="J22" i="6"/>
  <c r="L21" i="6"/>
  <c r="K21" i="6"/>
  <c r="J21" i="6"/>
  <c r="L20" i="6"/>
  <c r="K20" i="6"/>
  <c r="J20" i="6"/>
  <c r="L19" i="6"/>
  <c r="K19" i="6"/>
  <c r="J19" i="6"/>
  <c r="L18" i="6"/>
  <c r="K18" i="6"/>
  <c r="J18" i="6"/>
  <c r="L17" i="6"/>
  <c r="K17" i="6"/>
  <c r="J17" i="6"/>
  <c r="L16" i="6"/>
  <c r="K16" i="6"/>
  <c r="J16" i="6"/>
  <c r="L15" i="6"/>
  <c r="K15" i="6"/>
  <c r="J15" i="6"/>
  <c r="L14" i="6"/>
  <c r="K14" i="6"/>
  <c r="J14" i="6"/>
  <c r="K28" i="5" l="1"/>
  <c r="J28" i="5"/>
  <c r="L46" i="4"/>
  <c r="K46" i="4"/>
  <c r="J46" i="4"/>
  <c r="L45" i="4"/>
  <c r="K45" i="4"/>
  <c r="J45" i="4"/>
  <c r="L43" i="4"/>
  <c r="K43" i="4"/>
  <c r="J43" i="4"/>
  <c r="L42" i="4"/>
  <c r="K42" i="4"/>
  <c r="J42" i="4"/>
  <c r="L41" i="4"/>
  <c r="K41" i="4"/>
  <c r="J41" i="4"/>
  <c r="L40" i="4"/>
  <c r="K40" i="4"/>
  <c r="J40" i="4"/>
  <c r="L39" i="4"/>
  <c r="K39" i="4"/>
  <c r="J39" i="4"/>
  <c r="L38" i="4"/>
  <c r="K38" i="4"/>
  <c r="J38" i="4"/>
  <c r="L37" i="4"/>
  <c r="K37" i="4"/>
  <c r="J37" i="4"/>
  <c r="L36" i="4"/>
  <c r="K36" i="4"/>
  <c r="J36" i="4"/>
  <c r="L35" i="4"/>
  <c r="K35" i="4"/>
  <c r="J35" i="4"/>
  <c r="L34" i="4"/>
  <c r="K34" i="4"/>
  <c r="J34" i="4"/>
  <c r="L33" i="4"/>
  <c r="K33" i="4"/>
  <c r="J33" i="4"/>
  <c r="L32" i="4"/>
  <c r="K32" i="4"/>
  <c r="J32" i="4"/>
  <c r="L31" i="4"/>
  <c r="K31" i="4"/>
  <c r="J31" i="4"/>
  <c r="L30" i="4"/>
  <c r="K30" i="4"/>
  <c r="J30" i="4"/>
  <c r="L29" i="4"/>
  <c r="K29" i="4"/>
  <c r="J29" i="4"/>
  <c r="L28" i="4"/>
  <c r="K28" i="4"/>
  <c r="J28" i="4"/>
  <c r="L27" i="4"/>
  <c r="K27" i="4"/>
  <c r="J27" i="4"/>
  <c r="L26" i="4"/>
  <c r="K26" i="4"/>
  <c r="J26" i="4"/>
  <c r="L25" i="4"/>
  <c r="K25" i="4"/>
  <c r="J25" i="4"/>
  <c r="L24" i="4"/>
  <c r="K24" i="4"/>
  <c r="J24" i="4"/>
  <c r="L23" i="4"/>
  <c r="K23" i="4"/>
  <c r="J23" i="4"/>
  <c r="L22" i="4"/>
  <c r="K22" i="4"/>
  <c r="J22" i="4"/>
  <c r="L21" i="4"/>
  <c r="K21" i="4"/>
  <c r="J21" i="4"/>
  <c r="L20" i="4"/>
  <c r="K20" i="4"/>
  <c r="J20" i="4"/>
  <c r="L19" i="4"/>
  <c r="K19" i="4"/>
  <c r="J19" i="4"/>
  <c r="L18" i="4"/>
  <c r="K18" i="4"/>
  <c r="J18" i="4"/>
  <c r="L16" i="4"/>
  <c r="K16" i="4"/>
  <c r="J16" i="4"/>
  <c r="L15" i="4"/>
  <c r="K15" i="4"/>
  <c r="J15" i="4"/>
  <c r="L14" i="4"/>
  <c r="K14" i="4"/>
  <c r="J14" i="4"/>
  <c r="K46" i="1"/>
  <c r="K42" i="1"/>
  <c r="K40" i="1"/>
  <c r="J39" i="1"/>
  <c r="K38" i="1"/>
  <c r="J37" i="1"/>
  <c r="K36" i="1"/>
  <c r="K34" i="1"/>
  <c r="J32" i="1"/>
  <c r="J31" i="1"/>
  <c r="K30" i="1"/>
  <c r="K29" i="1"/>
  <c r="K28" i="1"/>
  <c r="K26" i="1"/>
  <c r="K24" i="1"/>
  <c r="J23" i="1"/>
  <c r="J22" i="1"/>
  <c r="K21" i="1"/>
  <c r="K20" i="1"/>
  <c r="K18" i="1"/>
  <c r="J16" i="1"/>
  <c r="J15" i="1"/>
  <c r="J14" i="1"/>
  <c r="L46" i="1"/>
  <c r="L43" i="1"/>
  <c r="K43" i="1"/>
  <c r="J43" i="1"/>
  <c r="L42" i="1"/>
  <c r="L41" i="1"/>
  <c r="K41" i="1"/>
  <c r="J41" i="1"/>
  <c r="L40" i="1"/>
  <c r="J40" i="1"/>
  <c r="L39" i="1"/>
  <c r="K39" i="1"/>
  <c r="L38" i="1"/>
  <c r="L37" i="1"/>
  <c r="L36" i="1"/>
  <c r="L35" i="1"/>
  <c r="K35" i="1"/>
  <c r="J35" i="1"/>
  <c r="L34" i="1"/>
  <c r="L33" i="1"/>
  <c r="K33" i="1"/>
  <c r="J33" i="1"/>
  <c r="L32" i="1"/>
  <c r="K32" i="1"/>
  <c r="L31" i="1"/>
  <c r="L30" i="1"/>
  <c r="L29" i="1"/>
  <c r="J29" i="1"/>
  <c r="L28" i="1"/>
  <c r="L27" i="1"/>
  <c r="K27" i="1"/>
  <c r="J27" i="1"/>
  <c r="L26" i="1"/>
  <c r="L25" i="1"/>
  <c r="K25" i="1"/>
  <c r="J25" i="1"/>
  <c r="L24" i="1"/>
  <c r="J24" i="1"/>
  <c r="L23" i="1"/>
  <c r="K23" i="1"/>
  <c r="L22" i="1"/>
  <c r="L21" i="1"/>
  <c r="J21" i="1"/>
  <c r="L20" i="1"/>
  <c r="L19" i="1"/>
  <c r="K19" i="1"/>
  <c r="J19" i="1"/>
  <c r="L18" i="1"/>
  <c r="L17" i="1"/>
  <c r="K17" i="1"/>
  <c r="J17" i="1"/>
  <c r="L16" i="1"/>
  <c r="K16" i="1"/>
  <c r="L15" i="1"/>
  <c r="L14" i="1"/>
  <c r="K14" i="1"/>
  <c r="K29" i="5" l="1"/>
  <c r="J29" i="5"/>
  <c r="J18" i="1"/>
  <c r="J26" i="1"/>
  <c r="J34" i="1"/>
  <c r="J42" i="1"/>
  <c r="K22" i="1"/>
  <c r="K31" i="1"/>
  <c r="J38" i="1"/>
  <c r="J30" i="1"/>
  <c r="K15" i="1"/>
  <c r="K37" i="1"/>
  <c r="J20" i="1"/>
  <c r="J28" i="1"/>
  <c r="J36" i="1"/>
  <c r="J46" i="1"/>
  <c r="C54" i="1"/>
  <c r="D54" i="1"/>
  <c r="K30" i="5" l="1"/>
  <c r="J30" i="5"/>
  <c r="C54" i="4"/>
  <c r="J31" i="5" l="1"/>
  <c r="K31" i="5"/>
  <c r="G54" i="4"/>
  <c r="F54" i="4"/>
  <c r="D54" i="4"/>
  <c r="G17" i="7"/>
  <c r="G24" i="7" s="1"/>
  <c r="F17" i="7"/>
  <c r="F24" i="7" s="1"/>
  <c r="E17" i="7"/>
  <c r="E24" i="7" s="1"/>
  <c r="D17" i="7"/>
  <c r="D24" i="7" s="1"/>
  <c r="G47" i="1"/>
  <c r="G54" i="1" s="1"/>
  <c r="F47" i="1"/>
  <c r="F54" i="1" s="1"/>
  <c r="C17" i="7"/>
  <c r="C24" i="7" s="1"/>
  <c r="K32" i="5" l="1"/>
  <c r="J32" i="5"/>
  <c r="L16" i="7"/>
  <c r="L15" i="7"/>
  <c r="L14" i="7"/>
  <c r="L13" i="4"/>
  <c r="L13" i="6"/>
  <c r="L13" i="5"/>
  <c r="L13" i="7"/>
  <c r="L13" i="1"/>
  <c r="E47" i="4"/>
  <c r="E54" i="4" s="1"/>
  <c r="K33" i="5" l="1"/>
  <c r="J33" i="5"/>
  <c r="E54" i="1"/>
  <c r="J34" i="5" l="1"/>
  <c r="K34" i="5"/>
  <c r="H17" i="7"/>
  <c r="K16" i="7"/>
  <c r="J16" i="7"/>
  <c r="I16" i="7"/>
  <c r="K15" i="7"/>
  <c r="J15" i="7"/>
  <c r="I15" i="7"/>
  <c r="K14" i="7"/>
  <c r="J14" i="7"/>
  <c r="I14" i="7"/>
  <c r="L17" i="7"/>
  <c r="K13" i="7"/>
  <c r="J13" i="7"/>
  <c r="I13" i="7"/>
  <c r="H47" i="1"/>
  <c r="I13" i="1"/>
  <c r="H45" i="6"/>
  <c r="K13" i="6"/>
  <c r="J13" i="6"/>
  <c r="I13" i="6"/>
  <c r="H46" i="5"/>
  <c r="K13" i="5"/>
  <c r="J13" i="5"/>
  <c r="I13" i="5"/>
  <c r="H47" i="4"/>
  <c r="I14" i="4"/>
  <c r="K13" i="4"/>
  <c r="J13" i="4"/>
  <c r="I13" i="4"/>
  <c r="K13" i="1"/>
  <c r="J13" i="1"/>
  <c r="K35" i="5" l="1"/>
  <c r="J35" i="5"/>
  <c r="L46" i="5"/>
  <c r="L45" i="6"/>
  <c r="L47" i="4"/>
  <c r="L47" i="1"/>
  <c r="I17" i="7"/>
  <c r="K17" i="7"/>
  <c r="J17" i="7"/>
  <c r="J45" i="6"/>
  <c r="I45" i="6"/>
  <c r="K45" i="6"/>
  <c r="I47" i="4"/>
  <c r="K47" i="4"/>
  <c r="J47" i="4"/>
  <c r="K47" i="1"/>
  <c r="K36" i="5" l="1"/>
  <c r="J36" i="5"/>
  <c r="I47" i="1"/>
  <c r="J47" i="1"/>
  <c r="K37" i="5" l="1"/>
  <c r="J37" i="5"/>
  <c r="K38" i="5" l="1"/>
  <c r="J38" i="5"/>
  <c r="J39" i="5" l="1"/>
  <c r="K39" i="5"/>
  <c r="K42" i="5" l="1"/>
  <c r="J42" i="5"/>
  <c r="K44" i="5" l="1"/>
  <c r="J44" i="5"/>
  <c r="J45" i="5" l="1"/>
  <c r="K45" i="5"/>
  <c r="I45" i="5"/>
  <c r="E53" i="5" l="1"/>
  <c r="J46" i="5"/>
  <c r="I46" i="5"/>
  <c r="K46" i="5"/>
</calcChain>
</file>

<file path=xl/sharedStrings.xml><?xml version="1.0" encoding="utf-8"?>
<sst xmlns="http://schemas.openxmlformats.org/spreadsheetml/2006/main" count="263" uniqueCount="63">
  <si>
    <t>PRESUPUESTO</t>
  </si>
  <si>
    <t>PLIEGO 011 MINISTERIO DE SALUD</t>
  </si>
  <si>
    <t>PIM</t>
  </si>
  <si>
    <t>PIA</t>
  </si>
  <si>
    <t>TOTAL PLIEGO &gt;&gt;&gt;&gt;&gt;&gt;&gt;&gt;&gt;&gt;&gt;&gt;&gt;&gt;&gt;&gt;&gt;&gt;</t>
  </si>
  <si>
    <t>SEGÚN FUENTE DE FINANCIAMIENTO 1: RECURSOS ORDINARIOS</t>
  </si>
  <si>
    <t>SEGÚN FUENTE DE FINANCIAMIENTO 2: RECURSOS DIRECTAMENTE RECAUDADOS</t>
  </si>
  <si>
    <t>SEGÚN FUENTE DE FINANCIAMIENTO 4: DONACIONES Y TRANSFERENCIAS</t>
  </si>
  <si>
    <t>PCA
(1)</t>
  </si>
  <si>
    <t>(COM/PCA)
(3/1)</t>
  </si>
  <si>
    <t>(DEV/PCA)
(4/1)</t>
  </si>
  <si>
    <t>(GIR/PCA)
(5/1)</t>
  </si>
  <si>
    <t>SEGÚN FUENTE DE FINANCIAMIENTO 3: RECURSOS POR OPERACIONES OFICIALES DE CREDITO</t>
  </si>
  <si>
    <t xml:space="preserve">PCA
(1) </t>
  </si>
  <si>
    <t>SEGÚN FUENTE DE FINANCIAMIENTO 5: RECURSOS DETERMINADOS</t>
  </si>
  <si>
    <t>GIRO
ENE-SET
(5)</t>
  </si>
  <si>
    <t>SALDO
PIM - DEV</t>
  </si>
  <si>
    <t>INDICADOR</t>
  </si>
  <si>
    <t>PCA</t>
  </si>
  <si>
    <t>COMP. ANUAL</t>
  </si>
  <si>
    <t>UNIDADES EJECUTORAS</t>
  </si>
  <si>
    <t>(EN SOLES)</t>
  </si>
  <si>
    <t>COMPROMETIDO
ANUAL
(2)</t>
  </si>
  <si>
    <t>PLIEGO</t>
  </si>
  <si>
    <t>011 MINISTERIO DE SALUD</t>
  </si>
  <si>
    <t>COMP ANUAL</t>
  </si>
  <si>
    <t>001-117: ADMINISTRACION CENTRAL - MINSA</t>
  </si>
  <si>
    <t>008-124: INSTITUTO NACIONAL DE OFTALMOLOGIA</t>
  </si>
  <si>
    <t>009-125: INSTITUTO NACIONAL DE REHABILITACION</t>
  </si>
  <si>
    <t>010-126: INSTITUTO NACIONAL DE SALUD DEL NIÑO</t>
  </si>
  <si>
    <t>011-127: INSTITUTO NACIONAL MATERNO PERINATAL</t>
  </si>
  <si>
    <t>016-132: HOSPITAL NACIONAL HIPOLITO UNANUE</t>
  </si>
  <si>
    <t>017-133: HOSPITAL HERMILIO VALDIZAN</t>
  </si>
  <si>
    <t>020-136: HOSPITAL SERGIO BERNALES</t>
  </si>
  <si>
    <t>021-137: HOSPITAL CAYETANO HEREDIA</t>
  </si>
  <si>
    <t>025-141: HOSPITAL DE APOYO DEPARTAMENTAL MARIA AUXILIADORA</t>
  </si>
  <si>
    <t>027-143: HOSPITAL NACIONAL ARZOBISPO LOAYZA</t>
  </si>
  <si>
    <t>028-144: HOSPITAL NACIONAL DOS DE MAYO</t>
  </si>
  <si>
    <t>029-145: HOSPITAL DE APOYO SANTA ROSA</t>
  </si>
  <si>
    <t>030-146: HOSPITAL DE EMERGENCIAS CASIMIRO ULLOA</t>
  </si>
  <si>
    <t>031-147: HOSPITAL DE EMERGENCIAS PEDIATRICAS</t>
  </si>
  <si>
    <t>032-148: HOSPITAL NACIONAL VICTOR LARCO HERRERA</t>
  </si>
  <si>
    <t>033-149: HOSPITAL NACIONAL DOCENTE MADRE NIÑO - SAN BARTOLOME</t>
  </si>
  <si>
    <t>036-522: HOSPITAL CARLOS LANFRANCO LA HOZ</t>
  </si>
  <si>
    <t>042-1138: HOSPITAL "JOSE AGURTO TELLO DE CHOSICA"</t>
  </si>
  <si>
    <t>049-1216: HOSPITAL SAN JUAN DE LURIGANCHO</t>
  </si>
  <si>
    <t>050-1217: HOSPITAL VITARTE</t>
  </si>
  <si>
    <t>124-1345: CENTRO NACIONAL DE ABASTECIMIENTOS DE RECURSOS ESTRATEGICOS DE SALUD</t>
  </si>
  <si>
    <t>125-1655: PROGRAMA NACIONAL DE INVERSIONES EN SALUD</t>
  </si>
  <si>
    <t>139-1512: INSTITUTO NACIONAL DE SALUD DEL NIÑO - SAN BORJA</t>
  </si>
  <si>
    <t>140-1528: HOSPITAL DE HUAYCAN</t>
  </si>
  <si>
    <t>142-1670: HOSPITAL DE EMERGENCIAS VILLA EL SALVADOR</t>
  </si>
  <si>
    <t>143-1683: DIRECCION DE REDES INTEGRADAS DE SALUD LIMA CENTRO</t>
  </si>
  <si>
    <t>144-1684: DIRECCION DE REDES INTEGRADAS DE SALUD LIMA NORTE</t>
  </si>
  <si>
    <t>145-1685: DIRECCION DE REDES INTEGRADAS DE SALUD LIMA SUR</t>
  </si>
  <si>
    <t>146-1686: DIRECCION DE REDES INTEGRADAS DE SALUD LIMA ESTE</t>
  </si>
  <si>
    <t>148-1726: HOSPITAL EMERGENCIA ATE VITARTE</t>
  </si>
  <si>
    <t>149-1734: PROGRAMA DE CREACIÓN DE REDES INTEGRADAS EN SALUD</t>
  </si>
  <si>
    <t>005-121: INSTITUTO NACIONAL DE SALUD MENTAL</t>
  </si>
  <si>
    <t>007-123: INSTITUTO NACIONAL DE CIENCIAS NEUROLOGICAS</t>
  </si>
  <si>
    <t>DEVENGADO
A AGOSTO
(4)</t>
  </si>
  <si>
    <t>EJECUCION PRESUPUESTAL MENSUALIZADA DE GASTOS 
AL MES DE AGOSTO 2022</t>
  </si>
  <si>
    <t>Fuente: Reporte SIAF Operaciones en Linea al 31 de Agosto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</si>
</sst>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-* #,##0_-;\-* #,##0_-;_-* &quot;-&quot;_-;_-@_-"/>
    <numFmt numFmtId="43" formatCode="_-* #,##0.00_-;\-* #,##0.00_-;_-* &quot;-&quot;??_-;_-@_-"/>
    <numFmt numFmtId="164" formatCode="_ * #,##0_ ;_ * \-#,##0_ ;_ * &quot;-&quot;_ ;_ @_ "/>
    <numFmt numFmtId="165" formatCode="0.0%"/>
    <numFmt numFmtId="166" formatCode="#,##0.0"/>
    <numFmt numFmtId="167" formatCode="0.0"/>
    <numFmt numFmtId="168" formatCode="_ * #,##0.0_ ;_ * \-#,##0.0_ ;_ * &quot;-&quot;??_ ;_ @_ "/>
  </numFmts>
  <fonts count="2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18"/>
      <name val="Arial Narrow"/>
      <family val="2"/>
    </font>
    <font>
      <b/>
      <sz val="10"/>
      <color indexed="18"/>
      <name val="Arial Narrow"/>
      <family val="2"/>
    </font>
    <font>
      <sz val="11"/>
      <color theme="1"/>
      <name val="Calibri"/>
      <family val="2"/>
      <scheme val="minor"/>
    </font>
    <font>
      <b/>
      <sz val="18"/>
      <color indexed="18"/>
      <name val="Arial Narrow"/>
      <family val="2"/>
    </font>
    <font>
      <b/>
      <sz val="12"/>
      <color theme="1"/>
      <name val="Calibri"/>
      <family val="2"/>
      <scheme val="minor"/>
    </font>
    <font>
      <sz val="10"/>
      <name val="Arial Narrow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Arial Narrow"/>
      <family val="2"/>
    </font>
    <font>
      <sz val="10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46">
    <xf numFmtId="0" fontId="0" fillId="0" borderId="0"/>
    <xf numFmtId="9" fontId="4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1" fillId="0" borderId="7" applyNumberFormat="0" applyFill="0" applyAlignment="0" applyProtection="0"/>
    <xf numFmtId="0" fontId="11" fillId="0" borderId="0" applyNumberFormat="0" applyFill="0" applyBorder="0" applyAlignment="0" applyProtection="0"/>
    <xf numFmtId="0" fontId="12" fillId="2" borderId="0" applyNumberFormat="0" applyBorder="0" applyAlignment="0" applyProtection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15" fillId="5" borderId="8" applyNumberFormat="0" applyAlignment="0" applyProtection="0"/>
    <xf numFmtId="0" fontId="16" fillId="6" borderId="9" applyNumberFormat="0" applyAlignment="0" applyProtection="0"/>
    <xf numFmtId="0" fontId="17" fillId="6" borderId="8" applyNumberFormat="0" applyAlignment="0" applyProtection="0"/>
    <xf numFmtId="0" fontId="18" fillId="0" borderId="10" applyNumberFormat="0" applyFill="0" applyAlignment="0" applyProtection="0"/>
    <xf numFmtId="0" fontId="19" fillId="7" borderId="11" applyNumberFormat="0" applyAlignment="0" applyProtection="0"/>
    <xf numFmtId="0" fontId="20" fillId="0" borderId="0" applyNumberFormat="0" applyFill="0" applyBorder="0" applyAlignment="0" applyProtection="0"/>
    <xf numFmtId="0" fontId="4" fillId="8" borderId="12" applyNumberFormat="0" applyFont="0" applyAlignment="0" applyProtection="0"/>
    <xf numFmtId="0" fontId="21" fillId="0" borderId="0" applyNumberFormat="0" applyFill="0" applyBorder="0" applyAlignment="0" applyProtection="0"/>
    <xf numFmtId="0" fontId="1" fillId="0" borderId="13" applyNumberFormat="0" applyFill="0" applyAlignment="0" applyProtection="0"/>
    <xf numFmtId="0" fontId="22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22" fillId="28" borderId="0" applyNumberFormat="0" applyBorder="0" applyAlignment="0" applyProtection="0"/>
    <xf numFmtId="0" fontId="22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22" fillId="32" borderId="0" applyNumberFormat="0" applyBorder="0" applyAlignment="0" applyProtection="0"/>
    <xf numFmtId="0" fontId="26" fillId="0" borderId="0"/>
    <xf numFmtId="43" fontId="26" fillId="0" borderId="0" applyNumberFormat="0" applyFill="0" applyBorder="0" applyAlignment="0" applyProtection="0"/>
    <xf numFmtId="43" fontId="26" fillId="0" borderId="0" applyNumberFormat="0" applyFill="0" applyBorder="0" applyAlignment="0" applyProtection="0"/>
  </cellStyleXfs>
  <cellXfs count="88">
    <xf numFmtId="0" fontId="0" fillId="0" borderId="0" xfId="0"/>
    <xf numFmtId="3" fontId="0" fillId="0" borderId="0" xfId="0" applyNumberFormat="1" applyAlignment="1">
      <alignment vertical="center"/>
    </xf>
    <xf numFmtId="3" fontId="2" fillId="0" borderId="0" xfId="0" applyNumberFormat="1" applyFont="1" applyFill="1" applyBorder="1" applyAlignment="1" applyProtection="1"/>
    <xf numFmtId="3" fontId="3" fillId="0" borderId="0" xfId="0" applyNumberFormat="1" applyFont="1" applyFill="1" applyBorder="1" applyAlignment="1" applyProtection="1"/>
    <xf numFmtId="3" fontId="1" fillId="0" borderId="0" xfId="0" applyNumberFormat="1" applyFont="1" applyAlignment="1">
      <alignment vertical="center"/>
    </xf>
    <xf numFmtId="3" fontId="1" fillId="0" borderId="0" xfId="0" applyNumberFormat="1" applyFont="1" applyAlignment="1">
      <alignment horizontal="center" vertical="center"/>
    </xf>
    <xf numFmtId="3" fontId="0" fillId="0" borderId="2" xfId="0" applyNumberFormat="1" applyBorder="1" applyAlignment="1">
      <alignment vertical="center"/>
    </xf>
    <xf numFmtId="3" fontId="0" fillId="0" borderId="3" xfId="0" applyNumberFormat="1" applyBorder="1" applyAlignment="1">
      <alignment vertical="center"/>
    </xf>
    <xf numFmtId="164" fontId="0" fillId="0" borderId="2" xfId="0" applyNumberFormat="1" applyBorder="1" applyAlignment="1">
      <alignment vertical="center"/>
    </xf>
    <xf numFmtId="164" fontId="0" fillId="0" borderId="3" xfId="0" applyNumberFormat="1" applyBorder="1" applyAlignment="1">
      <alignment vertical="center"/>
    </xf>
    <xf numFmtId="165" fontId="0" fillId="0" borderId="0" xfId="1" applyNumberFormat="1" applyFont="1" applyAlignment="1">
      <alignment vertical="center"/>
    </xf>
    <xf numFmtId="0" fontId="7" fillId="0" borderId="0" xfId="0" applyNumberFormat="1" applyFont="1" applyFill="1" applyBorder="1" applyAlignment="1" applyProtection="1">
      <alignment horizontal="left"/>
    </xf>
    <xf numFmtId="165" fontId="1" fillId="33" borderId="2" xfId="1" applyNumberFormat="1" applyFont="1" applyFill="1" applyBorder="1" applyAlignment="1">
      <alignment vertical="center"/>
    </xf>
    <xf numFmtId="165" fontId="1" fillId="33" borderId="3" xfId="1" applyNumberFormat="1" applyFont="1" applyFill="1" applyBorder="1" applyAlignment="1">
      <alignment vertical="center"/>
    </xf>
    <xf numFmtId="3" fontId="1" fillId="33" borderId="2" xfId="1" applyNumberFormat="1" applyFont="1" applyFill="1" applyBorder="1" applyAlignment="1">
      <alignment vertical="center"/>
    </xf>
    <xf numFmtId="3" fontId="1" fillId="33" borderId="3" xfId="1" applyNumberFormat="1" applyFont="1" applyFill="1" applyBorder="1" applyAlignment="1">
      <alignment vertical="center"/>
    </xf>
    <xf numFmtId="3" fontId="23" fillId="0" borderId="3" xfId="0" applyNumberFormat="1" applyFont="1" applyBorder="1" applyAlignment="1">
      <alignment vertical="center"/>
    </xf>
    <xf numFmtId="3" fontId="23" fillId="0" borderId="2" xfId="0" applyNumberFormat="1" applyFont="1" applyBorder="1" applyAlignment="1">
      <alignment vertical="center"/>
    </xf>
    <xf numFmtId="164" fontId="23" fillId="0" borderId="2" xfId="0" applyNumberFormat="1" applyFont="1" applyBorder="1" applyAlignment="1">
      <alignment vertical="center"/>
    </xf>
    <xf numFmtId="164" fontId="23" fillId="0" borderId="3" xfId="0" applyNumberFormat="1" applyFont="1" applyBorder="1" applyAlignment="1">
      <alignment vertical="center"/>
    </xf>
    <xf numFmtId="3" fontId="22" fillId="0" borderId="0" xfId="0" applyNumberFormat="1" applyFont="1" applyAlignment="1">
      <alignment vertical="center"/>
    </xf>
    <xf numFmtId="3" fontId="0" fillId="0" borderId="0" xfId="0" applyNumberFormat="1" applyAlignment="1">
      <alignment horizontal="right" vertical="center"/>
    </xf>
    <xf numFmtId="3" fontId="23" fillId="0" borderId="0" xfId="0" applyNumberFormat="1" applyFont="1" applyAlignment="1">
      <alignment vertical="center"/>
    </xf>
    <xf numFmtId="165" fontId="23" fillId="0" borderId="0" xfId="1" applyNumberFormat="1" applyFont="1" applyAlignment="1">
      <alignment vertical="center"/>
    </xf>
    <xf numFmtId="165" fontId="22" fillId="0" borderId="0" xfId="1" applyNumberFormat="1" applyFont="1" applyAlignment="1">
      <alignment vertical="center"/>
    </xf>
    <xf numFmtId="3" fontId="0" fillId="0" borderId="23" xfId="0" applyNumberFormat="1" applyBorder="1" applyAlignment="1">
      <alignment vertical="center"/>
    </xf>
    <xf numFmtId="164" fontId="0" fillId="0" borderId="23" xfId="0" applyNumberFormat="1" applyBorder="1" applyAlignment="1">
      <alignment vertical="center"/>
    </xf>
    <xf numFmtId="165" fontId="1" fillId="33" borderId="23" xfId="1" applyNumberFormat="1" applyFont="1" applyFill="1" applyBorder="1" applyAlignment="1">
      <alignment vertical="center"/>
    </xf>
    <xf numFmtId="3" fontId="1" fillId="33" borderId="23" xfId="1" applyNumberFormat="1" applyFont="1" applyFill="1" applyBorder="1" applyAlignment="1">
      <alignment vertical="center"/>
    </xf>
    <xf numFmtId="3" fontId="23" fillId="0" borderId="23" xfId="0" applyNumberFormat="1" applyFont="1" applyBorder="1" applyAlignment="1">
      <alignment vertical="center"/>
    </xf>
    <xf numFmtId="3" fontId="24" fillId="0" borderId="0" xfId="0" applyNumberFormat="1" applyFont="1" applyFill="1" applyBorder="1" applyAlignment="1">
      <alignment horizontal="center" vertical="center"/>
    </xf>
    <xf numFmtId="3" fontId="24" fillId="0" borderId="0" xfId="0" applyNumberFormat="1" applyFont="1" applyFill="1" applyBorder="1" applyAlignment="1">
      <alignment horizontal="center" vertical="center" wrapText="1"/>
    </xf>
    <xf numFmtId="3" fontId="24" fillId="34" borderId="20" xfId="0" applyNumberFormat="1" applyFont="1" applyFill="1" applyBorder="1" applyAlignment="1">
      <alignment horizontal="center" vertical="center" wrapText="1"/>
    </xf>
    <xf numFmtId="3" fontId="23" fillId="0" borderId="0" xfId="0" applyNumberFormat="1" applyFont="1" applyFill="1" applyBorder="1" applyAlignment="1">
      <alignment vertical="center"/>
    </xf>
    <xf numFmtId="164" fontId="23" fillId="0" borderId="0" xfId="0" applyNumberFormat="1" applyFont="1" applyFill="1" applyBorder="1" applyAlignment="1">
      <alignment vertical="center"/>
    </xf>
    <xf numFmtId="164" fontId="23" fillId="0" borderId="21" xfId="0" applyNumberFormat="1" applyFont="1" applyBorder="1" applyAlignment="1">
      <alignment vertical="center"/>
    </xf>
    <xf numFmtId="165" fontId="24" fillId="0" borderId="0" xfId="1" applyNumberFormat="1" applyFont="1" applyFill="1" applyBorder="1" applyAlignment="1">
      <alignment vertical="center"/>
    </xf>
    <xf numFmtId="3" fontId="24" fillId="0" borderId="0" xfId="1" applyNumberFormat="1" applyFont="1" applyFill="1" applyBorder="1" applyAlignment="1">
      <alignment vertical="center"/>
    </xf>
    <xf numFmtId="164" fontId="23" fillId="0" borderId="22" xfId="0" applyNumberFormat="1" applyFont="1" applyBorder="1" applyAlignment="1">
      <alignment vertical="center"/>
    </xf>
    <xf numFmtId="166" fontId="23" fillId="0" borderId="0" xfId="0" applyNumberFormat="1" applyFont="1" applyAlignment="1">
      <alignment vertical="center"/>
    </xf>
    <xf numFmtId="167" fontId="23" fillId="0" borderId="0" xfId="0" applyNumberFormat="1" applyFont="1" applyAlignment="1">
      <alignment vertical="center"/>
    </xf>
    <xf numFmtId="41" fontId="0" fillId="0" borderId="2" xfId="0" applyNumberFormat="1" applyBorder="1" applyAlignment="1">
      <alignment vertical="center"/>
    </xf>
    <xf numFmtId="41" fontId="0" fillId="0" borderId="23" xfId="0" applyNumberFormat="1" applyBorder="1" applyAlignment="1">
      <alignment vertical="center"/>
    </xf>
    <xf numFmtId="41" fontId="0" fillId="0" borderId="3" xfId="0" applyNumberFormat="1" applyBorder="1" applyAlignment="1">
      <alignment vertical="center"/>
    </xf>
    <xf numFmtId="41" fontId="23" fillId="0" borderId="2" xfId="0" applyNumberFormat="1" applyFont="1" applyBorder="1" applyAlignment="1">
      <alignment vertical="center"/>
    </xf>
    <xf numFmtId="41" fontId="23" fillId="0" borderId="23" xfId="0" applyNumberFormat="1" applyFont="1" applyBorder="1" applyAlignment="1">
      <alignment vertical="center"/>
    </xf>
    <xf numFmtId="3" fontId="5" fillId="0" borderId="0" xfId="0" applyNumberFormat="1" applyFont="1" applyFill="1" applyBorder="1" applyAlignment="1" applyProtection="1">
      <alignment vertic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0" fillId="0" borderId="0" xfId="0" applyAlignment="1">
      <alignment vertical="center"/>
    </xf>
    <xf numFmtId="0" fontId="25" fillId="0" borderId="0" xfId="0" applyNumberFormat="1" applyFont="1" applyFill="1" applyBorder="1" applyAlignment="1" applyProtection="1">
      <alignment vertical="center"/>
    </xf>
    <xf numFmtId="3" fontId="24" fillId="35" borderId="18" xfId="0" applyNumberFormat="1" applyFont="1" applyFill="1" applyBorder="1" applyAlignment="1">
      <alignment horizontal="center" vertical="center" wrapText="1"/>
    </xf>
    <xf numFmtId="165" fontId="24" fillId="35" borderId="18" xfId="1" applyNumberFormat="1" applyFont="1" applyFill="1" applyBorder="1" applyAlignment="1">
      <alignment horizontal="center" vertical="center" wrapText="1"/>
    </xf>
    <xf numFmtId="3" fontId="6" fillId="35" borderId="1" xfId="0" applyNumberFormat="1" applyFont="1" applyFill="1" applyBorder="1" applyAlignment="1">
      <alignment horizontal="center" vertical="center"/>
    </xf>
    <xf numFmtId="3" fontId="6" fillId="35" borderId="1" xfId="0" applyNumberFormat="1" applyFont="1" applyFill="1" applyBorder="1" applyAlignment="1">
      <alignment vertical="center"/>
    </xf>
    <xf numFmtId="165" fontId="6" fillId="35" borderId="1" xfId="1" applyNumberFormat="1" applyFont="1" applyFill="1" applyBorder="1" applyAlignment="1">
      <alignment vertical="center"/>
    </xf>
    <xf numFmtId="3" fontId="6" fillId="35" borderId="1" xfId="1" applyNumberFormat="1" applyFont="1" applyFill="1" applyBorder="1" applyAlignment="1">
      <alignment vertical="center"/>
    </xf>
    <xf numFmtId="164" fontId="0" fillId="36" borderId="2" xfId="0" applyNumberFormat="1" applyFill="1" applyBorder="1" applyAlignment="1">
      <alignment vertical="center"/>
    </xf>
    <xf numFmtId="164" fontId="0" fillId="36" borderId="23" xfId="0" applyNumberFormat="1" applyFill="1" applyBorder="1" applyAlignment="1">
      <alignment vertical="center"/>
    </xf>
    <xf numFmtId="164" fontId="0" fillId="36" borderId="3" xfId="0" applyNumberFormat="1" applyFill="1" applyBorder="1" applyAlignment="1">
      <alignment vertical="center"/>
    </xf>
    <xf numFmtId="164" fontId="23" fillId="36" borderId="3" xfId="0" applyNumberFormat="1" applyFont="1" applyFill="1" applyBorder="1" applyAlignment="1">
      <alignment vertical="center"/>
    </xf>
    <xf numFmtId="41" fontId="23" fillId="36" borderId="2" xfId="0" applyNumberFormat="1" applyFont="1" applyFill="1" applyBorder="1" applyAlignment="1">
      <alignment vertical="center"/>
    </xf>
    <xf numFmtId="41" fontId="23" fillId="36" borderId="23" xfId="0" applyNumberFormat="1" applyFont="1" applyFill="1" applyBorder="1" applyAlignment="1">
      <alignment vertical="center"/>
    </xf>
    <xf numFmtId="41" fontId="0" fillId="36" borderId="2" xfId="0" applyNumberFormat="1" applyFill="1" applyBorder="1" applyAlignment="1">
      <alignment vertical="center"/>
    </xf>
    <xf numFmtId="41" fontId="0" fillId="36" borderId="23" xfId="0" applyNumberFormat="1" applyFill="1" applyBorder="1" applyAlignment="1">
      <alignment vertical="center"/>
    </xf>
    <xf numFmtId="41" fontId="0" fillId="36" borderId="3" xfId="0" applyNumberFormat="1" applyFill="1" applyBorder="1" applyAlignment="1">
      <alignment vertical="center"/>
    </xf>
    <xf numFmtId="41" fontId="6" fillId="35" borderId="1" xfId="0" applyNumberFormat="1" applyFont="1" applyFill="1" applyBorder="1" applyAlignment="1">
      <alignment vertical="center"/>
    </xf>
    <xf numFmtId="0" fontId="23" fillId="0" borderId="0" xfId="0" applyNumberFormat="1" applyFont="1" applyAlignment="1">
      <alignment vertical="center"/>
    </xf>
    <xf numFmtId="168" fontId="23" fillId="0" borderId="0" xfId="0" applyNumberFormat="1" applyFont="1" applyFill="1" applyBorder="1" applyAlignment="1">
      <alignment vertical="center"/>
    </xf>
    <xf numFmtId="3" fontId="23" fillId="0" borderId="24" xfId="0" applyNumberFormat="1" applyFont="1" applyBorder="1" applyAlignment="1">
      <alignment vertical="center"/>
    </xf>
    <xf numFmtId="164" fontId="23" fillId="0" borderId="24" xfId="0" applyNumberFormat="1" applyFont="1" applyBorder="1" applyAlignment="1">
      <alignment vertical="center"/>
    </xf>
    <xf numFmtId="164" fontId="0" fillId="0" borderId="24" xfId="0" applyNumberFormat="1" applyBorder="1" applyAlignment="1">
      <alignment vertical="center"/>
    </xf>
    <xf numFmtId="165" fontId="1" fillId="33" borderId="24" xfId="1" applyNumberFormat="1" applyFont="1" applyFill="1" applyBorder="1" applyAlignment="1">
      <alignment vertical="center"/>
    </xf>
    <xf numFmtId="3" fontId="1" fillId="33" borderId="24" xfId="1" applyNumberFormat="1" applyFont="1" applyFill="1" applyBorder="1" applyAlignment="1">
      <alignment vertical="center"/>
    </xf>
    <xf numFmtId="164" fontId="23" fillId="36" borderId="2" xfId="0" applyNumberFormat="1" applyFont="1" applyFill="1" applyBorder="1" applyAlignment="1">
      <alignment vertical="center"/>
    </xf>
    <xf numFmtId="164" fontId="23" fillId="36" borderId="24" xfId="0" applyNumberFormat="1" applyFont="1" applyFill="1" applyBorder="1" applyAlignment="1">
      <alignment vertical="center"/>
    </xf>
    <xf numFmtId="3" fontId="7" fillId="0" borderId="0" xfId="0" applyNumberFormat="1" applyFont="1" applyFill="1" applyBorder="1" applyAlignment="1" applyProtection="1">
      <alignment vertical="center"/>
    </xf>
    <xf numFmtId="43" fontId="0" fillId="36" borderId="2" xfId="0" applyNumberFormat="1" applyFill="1" applyBorder="1" applyAlignment="1">
      <alignment vertical="center"/>
    </xf>
    <xf numFmtId="3" fontId="5" fillId="0" borderId="0" xfId="0" applyNumberFormat="1" applyFont="1" applyFill="1" applyBorder="1" applyAlignment="1" applyProtection="1">
      <alignment horizontal="center" vertical="center" wrapText="1"/>
    </xf>
    <xf numFmtId="165" fontId="24" fillId="0" borderId="0" xfId="1" applyNumberFormat="1" applyFont="1" applyFill="1" applyBorder="1" applyAlignment="1">
      <alignment horizontal="center" vertical="center"/>
    </xf>
    <xf numFmtId="3" fontId="24" fillId="35" borderId="16" xfId="0" applyNumberFormat="1" applyFont="1" applyFill="1" applyBorder="1" applyAlignment="1">
      <alignment horizontal="center" vertical="center" wrapText="1"/>
    </xf>
    <xf numFmtId="3" fontId="24" fillId="35" borderId="19" xfId="0" applyNumberFormat="1" applyFont="1" applyFill="1" applyBorder="1" applyAlignment="1">
      <alignment horizontal="center" vertical="center"/>
    </xf>
    <xf numFmtId="3" fontId="24" fillId="35" borderId="15" xfId="0" applyNumberFormat="1" applyFont="1" applyFill="1" applyBorder="1" applyAlignment="1">
      <alignment horizontal="center" vertical="center" wrapText="1"/>
    </xf>
    <xf numFmtId="3" fontId="24" fillId="35" borderId="18" xfId="0" applyNumberFormat="1" applyFont="1" applyFill="1" applyBorder="1" applyAlignment="1">
      <alignment horizontal="center" vertical="center"/>
    </xf>
    <xf numFmtId="3" fontId="24" fillId="35" borderId="15" xfId="0" applyNumberFormat="1" applyFont="1" applyFill="1" applyBorder="1" applyAlignment="1">
      <alignment horizontal="center" vertical="center"/>
    </xf>
    <xf numFmtId="3" fontId="24" fillId="35" borderId="14" xfId="0" applyNumberFormat="1" applyFont="1" applyFill="1" applyBorder="1" applyAlignment="1">
      <alignment horizontal="center" vertical="center"/>
    </xf>
    <xf numFmtId="3" fontId="24" fillId="35" borderId="17" xfId="0" applyNumberFormat="1" applyFont="1" applyFill="1" applyBorder="1" applyAlignment="1">
      <alignment horizontal="center" vertical="center"/>
    </xf>
    <xf numFmtId="3" fontId="1" fillId="0" borderId="4" xfId="0" applyNumberFormat="1" applyFont="1" applyBorder="1" applyAlignment="1">
      <alignment horizontal="right" vertical="center"/>
    </xf>
    <xf numFmtId="165" fontId="24" fillId="35" borderId="15" xfId="1" applyNumberFormat="1" applyFont="1" applyFill="1" applyBorder="1" applyAlignment="1">
      <alignment horizontal="center" vertical="center"/>
    </xf>
  </cellXfs>
  <cellStyles count="46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 2" xfId="44"/>
    <cellStyle name="Millares 3" xfId="45"/>
    <cellStyle name="Neutral" xfId="9" builtinId="28" customBuiltin="1"/>
    <cellStyle name="Normal" xfId="0" builtinId="0"/>
    <cellStyle name="Normal 2" xfId="43"/>
    <cellStyle name="Notas" xfId="16" builtinId="10" customBuiltin="1"/>
    <cellStyle name="Porcentaje" xfId="1" builtinId="5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RO!$B$54</c:f>
              <c:strCache>
                <c:ptCount val="1"/>
                <c:pt idx="0">
                  <c:v>011 MINISTERIO DE SALUD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585-4DA9-A368-E84D3FF24551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5585-4DA9-A368-E84D3FF24551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5585-4DA9-A368-E84D3FF24551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5585-4DA9-A368-E84D3FF24551}"/>
              </c:ext>
            </c:extLst>
          </c:dPt>
          <c:dPt>
            <c:idx val="4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5585-4DA9-A368-E84D3FF24551}"/>
              </c:ext>
            </c:extLst>
          </c:dPt>
          <c:dLbls>
            <c:dLbl>
              <c:idx val="0"/>
              <c:layout>
                <c:manualLayout>
                  <c:x val="1.0069101521650001E-2"/>
                  <c:y val="-1.46551679372620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5585-4DA9-A368-E84D3FF2455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1187890579611053E-2"/>
                  <c:y val="-1.22126399477184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5585-4DA9-A368-E84D3FF2455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0069101521649939E-2"/>
                  <c:y val="-1.22126399477183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5585-4DA9-A368-E84D3FF2455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1187890579611136E-2"/>
                  <c:y val="-7.327583968631016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5585-4DA9-A368-E84D3FF2455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1.1187890579610971E-2"/>
                  <c:y val="-4.885055979087344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5585-4DA9-A368-E84D3FF2455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RO!$C$53:$G$53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DEVENGADO
A AGOSTO
(4)</c:v>
                </c:pt>
              </c:strCache>
            </c:strRef>
          </c:cat>
          <c:val>
            <c:numRef>
              <c:f>RO!$C$54:$G$54</c:f>
              <c:numCache>
                <c:formatCode>_ * #,##0.0_ ;_ * \-#,##0.0_ ;_ * "-"??_ ;_ @_ </c:formatCode>
                <c:ptCount val="5"/>
                <c:pt idx="0">
                  <c:v>7296.3093479999998</c:v>
                </c:pt>
                <c:pt idx="1">
                  <c:v>9072.8701440000004</c:v>
                </c:pt>
                <c:pt idx="2" formatCode="#,##0">
                  <c:v>8199.0337519999994</c:v>
                </c:pt>
                <c:pt idx="3">
                  <c:v>7413.404763399998</c:v>
                </c:pt>
                <c:pt idx="4">
                  <c:v>5302.6073992000011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5585-4DA9-A368-E84D3FF2455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1308903776"/>
        <c:axId val="1308896704"/>
        <c:axId val="0"/>
      </c:bar3DChart>
      <c:catAx>
        <c:axId val="13089037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08896704"/>
        <c:crosses val="autoZero"/>
        <c:auto val="1"/>
        <c:lblAlgn val="ctr"/>
        <c:lblOffset val="100"/>
        <c:noMultiLvlLbl val="0"/>
      </c:catAx>
      <c:valAx>
        <c:axId val="1308896704"/>
        <c:scaling>
          <c:orientation val="minMax"/>
        </c:scaling>
        <c:delete val="0"/>
        <c:axPos val="l"/>
        <c:numFmt formatCode="_ * #,##0.0_ ;_ * \-#,##0.0_ ;_ * &quot;-&quot;??_ ;_ @_ " sourceLinked="1"/>
        <c:majorTickMark val="out"/>
        <c:minorTickMark val="none"/>
        <c:tickLblPos val="nextTo"/>
        <c:crossAx val="13089037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RDR!$B$54</c:f>
              <c:strCache>
                <c:ptCount val="1"/>
                <c:pt idx="0">
                  <c:v>011 MINISTERIO DE SALUD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E59-459B-A063-30CD63376309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5E59-459B-A063-30CD63376309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5E59-459B-A063-30CD63376309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5E59-459B-A063-30CD63376309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5E59-459B-A063-30CD63376309}"/>
              </c:ext>
            </c:extLst>
          </c:dPt>
          <c:dLbls>
            <c:dLbl>
              <c:idx val="0"/>
              <c:layout>
                <c:manualLayout>
                  <c:x val="7.8392621464252483E-3"/>
                  <c:y val="-2.1800109730079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5E59-459B-A063-30CD6337630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1198945923464598E-2"/>
                  <c:y val="-1.36250685812999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5E59-459B-A063-30CD6337630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7.8392621464252483E-3"/>
                  <c:y val="-2.1800109730079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5E59-459B-A063-30CD6337630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2318840515811103E-2"/>
                  <c:y val="-1.90750960138198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5E59-459B-A063-30CD6337630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7.8392621464252483E-3"/>
                  <c:y val="-1.63500822975599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5E59-459B-A063-30CD6337630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RDR!$C$53:$G$53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DEVENGADO
A AGOSTO
(4)</c:v>
                </c:pt>
              </c:strCache>
            </c:strRef>
          </c:cat>
          <c:val>
            <c:numRef>
              <c:f>RDR!$C$54:$G$54</c:f>
              <c:numCache>
                <c:formatCode>#,##0.0</c:formatCode>
                <c:ptCount val="5"/>
                <c:pt idx="0">
                  <c:v>177.09024500000001</c:v>
                </c:pt>
                <c:pt idx="1">
                  <c:v>264.874278</c:v>
                </c:pt>
                <c:pt idx="2">
                  <c:v>184.59625600000001</c:v>
                </c:pt>
                <c:pt idx="3">
                  <c:v>132.61102909999997</c:v>
                </c:pt>
                <c:pt idx="4">
                  <c:v>84.896268360000036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5E59-459B-A063-30CD6337630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1308903232"/>
        <c:axId val="1308904864"/>
        <c:axId val="0"/>
      </c:bar3DChart>
      <c:catAx>
        <c:axId val="130890323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308904864"/>
        <c:crosses val="autoZero"/>
        <c:auto val="1"/>
        <c:lblAlgn val="ctr"/>
        <c:lblOffset val="100"/>
        <c:noMultiLvlLbl val="0"/>
      </c:catAx>
      <c:valAx>
        <c:axId val="130890486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crossAx val="13089032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ROOC!$B$53</c:f>
              <c:strCache>
                <c:ptCount val="1"/>
                <c:pt idx="0">
                  <c:v>011 MINISTERIO DE SALUD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99EB-47E0-B94E-B082B07EC669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99EB-47E0-B94E-B082B07EC669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99EB-47E0-B94E-B082B07EC669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99EB-47E0-B94E-B082B07EC669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99EB-47E0-B94E-B082B07EC669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ROOC!$C$52:$G$52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 ANUAL</c:v>
                </c:pt>
                <c:pt idx="4">
                  <c:v>DEVENGADO
A AGOSTO
(4)</c:v>
                </c:pt>
              </c:strCache>
            </c:strRef>
          </c:cat>
          <c:val>
            <c:numRef>
              <c:f>ROOC!$C$53:$G$53</c:f>
              <c:numCache>
                <c:formatCode>#,##0.0</c:formatCode>
                <c:ptCount val="5"/>
                <c:pt idx="0">
                  <c:v>1167.209126</c:v>
                </c:pt>
                <c:pt idx="1">
                  <c:v>2195.6525419999998</c:v>
                </c:pt>
                <c:pt idx="2">
                  <c:v>2125.0113940000001</c:v>
                </c:pt>
                <c:pt idx="3">
                  <c:v>1929.2172405699998</c:v>
                </c:pt>
                <c:pt idx="4">
                  <c:v>1725.0650871700004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99EB-47E0-B94E-B082B07EC66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1308899968"/>
        <c:axId val="1308898336"/>
        <c:axId val="0"/>
      </c:bar3DChart>
      <c:catAx>
        <c:axId val="130889996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308898336"/>
        <c:crosses val="autoZero"/>
        <c:auto val="1"/>
        <c:lblAlgn val="ctr"/>
        <c:lblOffset val="100"/>
        <c:noMultiLvlLbl val="0"/>
      </c:catAx>
      <c:valAx>
        <c:axId val="1308898336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crossAx val="13088999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DYT!$B$52</c:f>
              <c:strCache>
                <c:ptCount val="1"/>
                <c:pt idx="0">
                  <c:v>011 MINISTERIO DE SALUD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79A-4661-BCDB-99F4EB9F6690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79A-4661-BCDB-99F4EB9F6690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279A-4661-BCDB-99F4EB9F6690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279A-4661-BCDB-99F4EB9F6690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279A-4661-BCDB-99F4EB9F6690}"/>
              </c:ext>
            </c:extLst>
          </c:dPt>
          <c:dLbls>
            <c:dLbl>
              <c:idx val="1"/>
              <c:layout>
                <c:manualLayout>
                  <c:x val="5.610561143586058E-3"/>
                  <c:y val="-1.4533639539189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279A-4661-BCDB-99F4EB9F669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7.8547856010205384E-3"/>
                  <c:y val="-1.45336395391898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279A-4661-BCDB-99F4EB9F669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5.6105611435860996E-3"/>
                  <c:y val="-1.74403674470278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279A-4661-BCDB-99F4EB9F669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8.9768978297377587E-3"/>
                  <c:y val="-1.16269116313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279A-4661-BCDB-99F4EB9F669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DYT!$C$51:$G$51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DEVENGADO
A AGOSTO
(4)</c:v>
                </c:pt>
              </c:strCache>
            </c:strRef>
          </c:cat>
          <c:val>
            <c:numRef>
              <c:f>DYT!$C$52:$G$52</c:f>
              <c:numCache>
                <c:formatCode>0.0</c:formatCode>
                <c:ptCount val="5"/>
                <c:pt idx="0" formatCode="General">
                  <c:v>0</c:v>
                </c:pt>
                <c:pt idx="1">
                  <c:v>606.36036300000001</c:v>
                </c:pt>
                <c:pt idx="2">
                  <c:v>485.26708500000001</c:v>
                </c:pt>
                <c:pt idx="3">
                  <c:v>374.35845686000005</c:v>
                </c:pt>
                <c:pt idx="4">
                  <c:v>261.02984816999992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279A-4661-BCDB-99F4EB9F669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1308909760"/>
        <c:axId val="1308897248"/>
        <c:axId val="0"/>
      </c:bar3DChart>
      <c:catAx>
        <c:axId val="130890976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308897248"/>
        <c:crosses val="autoZero"/>
        <c:auto val="1"/>
        <c:lblAlgn val="ctr"/>
        <c:lblOffset val="100"/>
        <c:noMultiLvlLbl val="0"/>
      </c:catAx>
      <c:valAx>
        <c:axId val="13088972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crossAx val="13089097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2.9017914482763904E-2"/>
          <c:y val="8.7079054648118118E-2"/>
          <c:w val="0.95881716189458277"/>
          <c:h val="0.8188375656175984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RD!$B$24</c:f>
              <c:strCache>
                <c:ptCount val="1"/>
                <c:pt idx="0">
                  <c:v>011 MINISTERIO DE SALUD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dPt>
            <c:idx val="0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A36C-4201-80E6-B25E8D660418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A36C-4201-80E6-B25E8D660418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A36C-4201-80E6-B25E8D660418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A36C-4201-80E6-B25E8D660418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8-A36C-4201-80E6-B25E8D660418}"/>
              </c:ext>
            </c:extLst>
          </c:dPt>
          <c:dLbls>
            <c:dLbl>
              <c:idx val="0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A36C-4201-80E6-B25E8D66041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A36C-4201-80E6-B25E8D66041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A36C-4201-80E6-B25E8D66041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A36C-4201-80E6-B25E8D66041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A36C-4201-80E6-B25E8D66041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RD!$C$23:$G$23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DEVENGADO
A AGOSTO
(4)</c:v>
                </c:pt>
              </c:strCache>
            </c:strRef>
          </c:cat>
          <c:val>
            <c:numRef>
              <c:f>RD!$C$24:$G$24</c:f>
              <c:numCache>
                <c:formatCode>0.0</c:formatCode>
                <c:ptCount val="5"/>
                <c:pt idx="0" formatCode="General">
                  <c:v>0</c:v>
                </c:pt>
                <c:pt idx="1">
                  <c:v>3.2101449999999998</c:v>
                </c:pt>
                <c:pt idx="2">
                  <c:v>3.2101449999999998</c:v>
                </c:pt>
                <c:pt idx="3">
                  <c:v>1.31278454</c:v>
                </c:pt>
                <c:pt idx="4">
                  <c:v>0.839337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A36C-4201-80E6-B25E8D6604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08905952"/>
        <c:axId val="1308907040"/>
        <c:axId val="0"/>
      </c:bar3DChart>
      <c:catAx>
        <c:axId val="1308905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1308907040"/>
        <c:crosses val="autoZero"/>
        <c:auto val="1"/>
        <c:lblAlgn val="ctr"/>
        <c:lblOffset val="100"/>
        <c:noMultiLvlLbl val="0"/>
      </c:catAx>
      <c:valAx>
        <c:axId val="1308907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13089059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303420</xdr:colOff>
      <xdr:row>48</xdr:row>
      <xdr:rowOff>145246</xdr:rowOff>
    </xdr:from>
    <xdr:to>
      <xdr:col>11</xdr:col>
      <xdr:colOff>964567</xdr:colOff>
      <xdr:row>74</xdr:row>
      <xdr:rowOff>111629</xdr:rowOff>
    </xdr:to>
    <xdr:graphicFrame macro="">
      <xdr:nvGraphicFramePr>
        <xdr:cNvPr id="5" name="4 Gráfico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36635</xdr:colOff>
      <xdr:row>0</xdr:row>
      <xdr:rowOff>168519</xdr:rowOff>
    </xdr:from>
    <xdr:to>
      <xdr:col>1</xdr:col>
      <xdr:colOff>4313360</xdr:colOff>
      <xdr:row>3</xdr:row>
      <xdr:rowOff>69697</xdr:rowOff>
    </xdr:to>
    <xdr:grpSp>
      <xdr:nvGrpSpPr>
        <xdr:cNvPr id="7" name="Grupo 6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GrpSpPr>
          <a:grpSpLocks/>
        </xdr:cNvGrpSpPr>
      </xdr:nvGrpSpPr>
      <xdr:grpSpPr bwMode="auto">
        <a:xfrm>
          <a:off x="425918" y="168519"/>
          <a:ext cx="4276725" cy="472678"/>
          <a:chOff x="76200" y="76200"/>
          <a:chExt cx="4257675" cy="476250"/>
        </a:xfrm>
      </xdr:grpSpPr>
      <xdr:pic>
        <xdr:nvPicPr>
          <xdr:cNvPr id="8" name="Imagen 2" descr="Imagen relacionada">
            <a:extLst>
              <a:ext uri="{FF2B5EF4-FFF2-40B4-BE49-F238E27FC236}">
                <a16:creationId xmlns="" xmlns:a16="http://schemas.microsoft.com/office/drawing/2014/main" id="{00000000-0008-0000-0000-000008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403" t="37210" b="37872"/>
          <a:stretch>
            <a:fillRect/>
          </a:stretch>
        </xdr:blipFill>
        <xdr:spPr bwMode="auto">
          <a:xfrm>
            <a:off x="76200" y="76200"/>
            <a:ext cx="1702400" cy="4762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9" name="CuadroTexto 8">
            <a:extLst>
              <a:ext uri="{FF2B5EF4-FFF2-40B4-BE49-F238E27FC236}">
                <a16:creationId xmlns="" xmlns:a16="http://schemas.microsoft.com/office/drawing/2014/main" id="{00000000-0008-0000-0000-000009000000}"/>
              </a:ext>
            </a:extLst>
          </xdr:cNvPr>
          <xdr:cNvSpPr txBox="1"/>
        </xdr:nvSpPr>
        <xdr:spPr bwMode="auto">
          <a:xfrm>
            <a:off x="2712355" y="104775"/>
            <a:ext cx="1631002" cy="428625"/>
          </a:xfrm>
          <a:prstGeom prst="rect">
            <a:avLst/>
          </a:prstGeom>
          <a:solidFill>
            <a:schemeClr val="bg1">
              <a:lumMod val="7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300" b="1">
              <a:solidFill>
                <a:sysClr val="windowText" lastClr="000000"/>
              </a:solidFill>
            </a:endParaRPr>
          </a:p>
          <a:p>
            <a:r>
              <a:rPr lang="es-PE" sz="700" b="1">
                <a:solidFill>
                  <a:sysClr val="windowText" lastClr="000000"/>
                </a:solidFill>
              </a:rPr>
              <a:t>OFICINA GENERAL DE PLANEAMIENTO, </a:t>
            </a:r>
          </a:p>
          <a:p>
            <a:r>
              <a:rPr lang="es-PE" sz="700" b="1">
                <a:solidFill>
                  <a:sysClr val="windowText" lastClr="000000"/>
                </a:solidFill>
              </a:rPr>
              <a:t>PRESUPUESTO Y MODERNIZACIÓN</a:t>
            </a:r>
          </a:p>
        </xdr:txBody>
      </xdr:sp>
      <xdr:sp macro="" textlink="">
        <xdr:nvSpPr>
          <xdr:cNvPr id="10" name="CuadroTexto 9">
            <a:extLst>
              <a:ext uri="{FF2B5EF4-FFF2-40B4-BE49-F238E27FC236}">
                <a16:creationId xmlns="" xmlns:a16="http://schemas.microsoft.com/office/drawing/2014/main" id="{00000000-0008-0000-0000-00000A000000}"/>
              </a:ext>
            </a:extLst>
          </xdr:cNvPr>
          <xdr:cNvSpPr txBox="1"/>
        </xdr:nvSpPr>
        <xdr:spPr bwMode="auto">
          <a:xfrm>
            <a:off x="1697720" y="104775"/>
            <a:ext cx="1005153" cy="428625"/>
          </a:xfrm>
          <a:prstGeom prst="rect">
            <a:avLst/>
          </a:prstGeom>
          <a:solidFill>
            <a:schemeClr val="bg1">
              <a:lumMod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700" b="1">
              <a:solidFill>
                <a:schemeClr val="bg1"/>
              </a:solidFill>
            </a:endParaRPr>
          </a:p>
          <a:p>
            <a:r>
              <a:rPr lang="es-PE" sz="700" b="1">
                <a:solidFill>
                  <a:schemeClr val="bg1"/>
                </a:solidFill>
              </a:rPr>
              <a:t>SECRETARIA GENERAL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1158</xdr:colOff>
      <xdr:row>49</xdr:row>
      <xdr:rowOff>49072</xdr:rowOff>
    </xdr:from>
    <xdr:to>
      <xdr:col>12</xdr:col>
      <xdr:colOff>20478</xdr:colOff>
      <xdr:row>91</xdr:row>
      <xdr:rowOff>15455</xdr:rowOff>
    </xdr:to>
    <xdr:graphicFrame macro="">
      <xdr:nvGraphicFramePr>
        <xdr:cNvPr id="2" name="1 Gráfico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6569</xdr:colOff>
      <xdr:row>0</xdr:row>
      <xdr:rowOff>170793</xdr:rowOff>
    </xdr:from>
    <xdr:to>
      <xdr:col>1</xdr:col>
      <xdr:colOff>4283294</xdr:colOff>
      <xdr:row>3</xdr:row>
      <xdr:rowOff>71971</xdr:rowOff>
    </xdr:to>
    <xdr:grpSp>
      <xdr:nvGrpSpPr>
        <xdr:cNvPr id="6" name="Grupo 5">
          <a:extLst>
            <a:ext uri="{FF2B5EF4-FFF2-40B4-BE49-F238E27FC236}">
              <a16:creationId xmlns="" xmlns:a16="http://schemas.microsoft.com/office/drawing/2014/main" id="{00000000-0008-0000-0100-000006000000}"/>
            </a:ext>
          </a:extLst>
        </xdr:cNvPr>
        <xdr:cNvGrpSpPr>
          <a:grpSpLocks/>
        </xdr:cNvGrpSpPr>
      </xdr:nvGrpSpPr>
      <xdr:grpSpPr bwMode="auto">
        <a:xfrm>
          <a:off x="394896" y="170793"/>
          <a:ext cx="4276725" cy="472678"/>
          <a:chOff x="76200" y="76200"/>
          <a:chExt cx="4257675" cy="476250"/>
        </a:xfrm>
      </xdr:grpSpPr>
      <xdr:pic>
        <xdr:nvPicPr>
          <xdr:cNvPr id="7" name="Imagen 2" descr="Imagen relacionada">
            <a:extLst>
              <a:ext uri="{FF2B5EF4-FFF2-40B4-BE49-F238E27FC236}">
                <a16:creationId xmlns="" xmlns:a16="http://schemas.microsoft.com/office/drawing/2014/main" id="{00000000-0008-0000-0100-000007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403" t="37210" b="37872"/>
          <a:stretch>
            <a:fillRect/>
          </a:stretch>
        </xdr:blipFill>
        <xdr:spPr bwMode="auto">
          <a:xfrm>
            <a:off x="76200" y="76200"/>
            <a:ext cx="1702400" cy="4762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" name="CuadroTexto 7">
            <a:extLst>
              <a:ext uri="{FF2B5EF4-FFF2-40B4-BE49-F238E27FC236}">
                <a16:creationId xmlns="" xmlns:a16="http://schemas.microsoft.com/office/drawing/2014/main" id="{00000000-0008-0000-0100-000008000000}"/>
              </a:ext>
            </a:extLst>
          </xdr:cNvPr>
          <xdr:cNvSpPr txBox="1"/>
        </xdr:nvSpPr>
        <xdr:spPr bwMode="auto">
          <a:xfrm>
            <a:off x="2712355" y="104775"/>
            <a:ext cx="1631002" cy="428625"/>
          </a:xfrm>
          <a:prstGeom prst="rect">
            <a:avLst/>
          </a:prstGeom>
          <a:solidFill>
            <a:schemeClr val="bg1">
              <a:lumMod val="7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300" b="1">
              <a:solidFill>
                <a:sysClr val="windowText" lastClr="000000"/>
              </a:solidFill>
            </a:endParaRPr>
          </a:p>
          <a:p>
            <a:r>
              <a:rPr lang="es-PE" sz="700" b="1">
                <a:solidFill>
                  <a:sysClr val="windowText" lastClr="000000"/>
                </a:solidFill>
              </a:rPr>
              <a:t>OFICINA GENERAL DE PLANEAMIENTO, </a:t>
            </a:r>
          </a:p>
          <a:p>
            <a:r>
              <a:rPr lang="es-PE" sz="700" b="1">
                <a:solidFill>
                  <a:sysClr val="windowText" lastClr="000000"/>
                </a:solidFill>
              </a:rPr>
              <a:t>PRESUPUESTO Y MODERNIZACIÓN</a:t>
            </a:r>
          </a:p>
        </xdr:txBody>
      </xdr:sp>
      <xdr:sp macro="" textlink="">
        <xdr:nvSpPr>
          <xdr:cNvPr id="9" name="CuadroTexto 8">
            <a:extLst>
              <a:ext uri="{FF2B5EF4-FFF2-40B4-BE49-F238E27FC236}">
                <a16:creationId xmlns="" xmlns:a16="http://schemas.microsoft.com/office/drawing/2014/main" id="{00000000-0008-0000-0100-000009000000}"/>
              </a:ext>
            </a:extLst>
          </xdr:cNvPr>
          <xdr:cNvSpPr txBox="1"/>
        </xdr:nvSpPr>
        <xdr:spPr bwMode="auto">
          <a:xfrm>
            <a:off x="1697720" y="104775"/>
            <a:ext cx="1005153" cy="428625"/>
          </a:xfrm>
          <a:prstGeom prst="rect">
            <a:avLst/>
          </a:prstGeom>
          <a:solidFill>
            <a:schemeClr val="bg1">
              <a:lumMod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700" b="1">
              <a:solidFill>
                <a:schemeClr val="bg1"/>
              </a:solidFill>
            </a:endParaRPr>
          </a:p>
          <a:p>
            <a:r>
              <a:rPr lang="es-PE" sz="700" b="1">
                <a:solidFill>
                  <a:schemeClr val="bg1"/>
                </a:solidFill>
              </a:rPr>
              <a:t>SECRETARIA GENERAL</a:t>
            </a: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376528</xdr:colOff>
      <xdr:row>48</xdr:row>
      <xdr:rowOff>108929</xdr:rowOff>
    </xdr:from>
    <xdr:to>
      <xdr:col>12</xdr:col>
      <xdr:colOff>51557</xdr:colOff>
      <xdr:row>74</xdr:row>
      <xdr:rowOff>40575</xdr:rowOff>
    </xdr:to>
    <xdr:graphicFrame macro="">
      <xdr:nvGraphicFramePr>
        <xdr:cNvPr id="2" name="1 Gráfico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5443</xdr:colOff>
      <xdr:row>0</xdr:row>
      <xdr:rowOff>168729</xdr:rowOff>
    </xdr:from>
    <xdr:to>
      <xdr:col>1</xdr:col>
      <xdr:colOff>4282168</xdr:colOff>
      <xdr:row>3</xdr:row>
      <xdr:rowOff>69907</xdr:rowOff>
    </xdr:to>
    <xdr:grpSp>
      <xdr:nvGrpSpPr>
        <xdr:cNvPr id="6" name="Grupo 5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GrpSpPr>
          <a:grpSpLocks/>
        </xdr:cNvGrpSpPr>
      </xdr:nvGrpSpPr>
      <xdr:grpSpPr bwMode="auto">
        <a:xfrm>
          <a:off x="393770" y="168729"/>
          <a:ext cx="4276725" cy="472678"/>
          <a:chOff x="76200" y="76200"/>
          <a:chExt cx="4257675" cy="476250"/>
        </a:xfrm>
      </xdr:grpSpPr>
      <xdr:pic>
        <xdr:nvPicPr>
          <xdr:cNvPr id="7" name="Imagen 2" descr="Imagen relacionada">
            <a:extLst>
              <a:ext uri="{FF2B5EF4-FFF2-40B4-BE49-F238E27FC236}">
                <a16:creationId xmlns="" xmlns:a16="http://schemas.microsoft.com/office/drawing/2014/main" id="{00000000-0008-0000-0200-000007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403" t="37210" b="37872"/>
          <a:stretch>
            <a:fillRect/>
          </a:stretch>
        </xdr:blipFill>
        <xdr:spPr bwMode="auto">
          <a:xfrm>
            <a:off x="76200" y="76200"/>
            <a:ext cx="1702400" cy="4762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" name="CuadroTexto 7">
            <a:extLst>
              <a:ext uri="{FF2B5EF4-FFF2-40B4-BE49-F238E27FC236}">
                <a16:creationId xmlns="" xmlns:a16="http://schemas.microsoft.com/office/drawing/2014/main" id="{00000000-0008-0000-0200-000008000000}"/>
              </a:ext>
            </a:extLst>
          </xdr:cNvPr>
          <xdr:cNvSpPr txBox="1"/>
        </xdr:nvSpPr>
        <xdr:spPr bwMode="auto">
          <a:xfrm>
            <a:off x="2712355" y="104775"/>
            <a:ext cx="1631002" cy="428625"/>
          </a:xfrm>
          <a:prstGeom prst="rect">
            <a:avLst/>
          </a:prstGeom>
          <a:solidFill>
            <a:schemeClr val="bg1">
              <a:lumMod val="7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300" b="1">
              <a:solidFill>
                <a:sysClr val="windowText" lastClr="000000"/>
              </a:solidFill>
            </a:endParaRPr>
          </a:p>
          <a:p>
            <a:r>
              <a:rPr lang="es-PE" sz="700" b="1">
                <a:solidFill>
                  <a:sysClr val="windowText" lastClr="000000"/>
                </a:solidFill>
              </a:rPr>
              <a:t>OFICINA GENERAL DE PLANEAMIENTO, </a:t>
            </a:r>
          </a:p>
          <a:p>
            <a:r>
              <a:rPr lang="es-PE" sz="700" b="1">
                <a:solidFill>
                  <a:sysClr val="windowText" lastClr="000000"/>
                </a:solidFill>
              </a:rPr>
              <a:t>PRESUPUESTO Y MODERNIZACIÓN</a:t>
            </a:r>
          </a:p>
        </xdr:txBody>
      </xdr:sp>
      <xdr:sp macro="" textlink="">
        <xdr:nvSpPr>
          <xdr:cNvPr id="9" name="CuadroTexto 8">
            <a:extLst>
              <a:ext uri="{FF2B5EF4-FFF2-40B4-BE49-F238E27FC236}">
                <a16:creationId xmlns="" xmlns:a16="http://schemas.microsoft.com/office/drawing/2014/main" id="{00000000-0008-0000-0200-000009000000}"/>
              </a:ext>
            </a:extLst>
          </xdr:cNvPr>
          <xdr:cNvSpPr txBox="1"/>
        </xdr:nvSpPr>
        <xdr:spPr bwMode="auto">
          <a:xfrm>
            <a:off x="1697720" y="104775"/>
            <a:ext cx="1005153" cy="428625"/>
          </a:xfrm>
          <a:prstGeom prst="rect">
            <a:avLst/>
          </a:prstGeom>
          <a:solidFill>
            <a:schemeClr val="bg1">
              <a:lumMod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700" b="1">
              <a:solidFill>
                <a:schemeClr val="bg1"/>
              </a:solidFill>
            </a:endParaRPr>
          </a:p>
          <a:p>
            <a:r>
              <a:rPr lang="es-PE" sz="700" b="1">
                <a:solidFill>
                  <a:schemeClr val="bg1"/>
                </a:solidFill>
              </a:rPr>
              <a:t>SECRETARIA GENERAL</a:t>
            </a: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363839</xdr:colOff>
      <xdr:row>47</xdr:row>
      <xdr:rowOff>5953</xdr:rowOff>
    </xdr:from>
    <xdr:to>
      <xdr:col>11</xdr:col>
      <xdr:colOff>991368</xdr:colOff>
      <xdr:row>83</xdr:row>
      <xdr:rowOff>104706</xdr:rowOff>
    </xdr:to>
    <xdr:graphicFrame macro="">
      <xdr:nvGraphicFramePr>
        <xdr:cNvPr id="2" name="1 Gráfico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47625</xdr:colOff>
      <xdr:row>0</xdr:row>
      <xdr:rowOff>160734</xdr:rowOff>
    </xdr:from>
    <xdr:to>
      <xdr:col>1</xdr:col>
      <xdr:colOff>4324350</xdr:colOff>
      <xdr:row>3</xdr:row>
      <xdr:rowOff>61912</xdr:rowOff>
    </xdr:to>
    <xdr:grpSp>
      <xdr:nvGrpSpPr>
        <xdr:cNvPr id="6" name="Grupo 5">
          <a:extLst>
            <a:ext uri="{FF2B5EF4-FFF2-40B4-BE49-F238E27FC236}">
              <a16:creationId xmlns="" xmlns:a16="http://schemas.microsoft.com/office/drawing/2014/main" id="{00000000-0008-0000-0300-000006000000}"/>
            </a:ext>
          </a:extLst>
        </xdr:cNvPr>
        <xdr:cNvGrpSpPr>
          <a:grpSpLocks/>
        </xdr:cNvGrpSpPr>
      </xdr:nvGrpSpPr>
      <xdr:grpSpPr bwMode="auto">
        <a:xfrm>
          <a:off x="435952" y="160734"/>
          <a:ext cx="4276725" cy="472678"/>
          <a:chOff x="76200" y="76200"/>
          <a:chExt cx="4257675" cy="476250"/>
        </a:xfrm>
      </xdr:grpSpPr>
      <xdr:pic>
        <xdr:nvPicPr>
          <xdr:cNvPr id="7" name="Imagen 2" descr="Imagen relacionada">
            <a:extLst>
              <a:ext uri="{FF2B5EF4-FFF2-40B4-BE49-F238E27FC236}">
                <a16:creationId xmlns="" xmlns:a16="http://schemas.microsoft.com/office/drawing/2014/main" id="{00000000-0008-0000-0300-000007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403" t="37210" b="37872"/>
          <a:stretch>
            <a:fillRect/>
          </a:stretch>
        </xdr:blipFill>
        <xdr:spPr bwMode="auto">
          <a:xfrm>
            <a:off x="76200" y="76200"/>
            <a:ext cx="1702400" cy="4762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" name="CuadroTexto 7">
            <a:extLst>
              <a:ext uri="{FF2B5EF4-FFF2-40B4-BE49-F238E27FC236}">
                <a16:creationId xmlns="" xmlns:a16="http://schemas.microsoft.com/office/drawing/2014/main" id="{00000000-0008-0000-0300-000008000000}"/>
              </a:ext>
            </a:extLst>
          </xdr:cNvPr>
          <xdr:cNvSpPr txBox="1"/>
        </xdr:nvSpPr>
        <xdr:spPr bwMode="auto">
          <a:xfrm>
            <a:off x="2712355" y="104775"/>
            <a:ext cx="1631002" cy="428625"/>
          </a:xfrm>
          <a:prstGeom prst="rect">
            <a:avLst/>
          </a:prstGeom>
          <a:solidFill>
            <a:schemeClr val="bg1">
              <a:lumMod val="7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300" b="1">
              <a:solidFill>
                <a:sysClr val="windowText" lastClr="000000"/>
              </a:solidFill>
            </a:endParaRPr>
          </a:p>
          <a:p>
            <a:r>
              <a:rPr lang="es-PE" sz="700" b="1">
                <a:solidFill>
                  <a:sysClr val="windowText" lastClr="000000"/>
                </a:solidFill>
              </a:rPr>
              <a:t>OFICINA GENERAL DE PLANEAMIENTO, </a:t>
            </a:r>
          </a:p>
          <a:p>
            <a:r>
              <a:rPr lang="es-PE" sz="700" b="1">
                <a:solidFill>
                  <a:sysClr val="windowText" lastClr="000000"/>
                </a:solidFill>
              </a:rPr>
              <a:t>PRESUPUESTO Y MODERNIZACIÓN</a:t>
            </a:r>
          </a:p>
        </xdr:txBody>
      </xdr:sp>
      <xdr:sp macro="" textlink="">
        <xdr:nvSpPr>
          <xdr:cNvPr id="9" name="CuadroTexto 8">
            <a:extLst>
              <a:ext uri="{FF2B5EF4-FFF2-40B4-BE49-F238E27FC236}">
                <a16:creationId xmlns="" xmlns:a16="http://schemas.microsoft.com/office/drawing/2014/main" id="{00000000-0008-0000-0300-000009000000}"/>
              </a:ext>
            </a:extLst>
          </xdr:cNvPr>
          <xdr:cNvSpPr txBox="1"/>
        </xdr:nvSpPr>
        <xdr:spPr bwMode="auto">
          <a:xfrm>
            <a:off x="1697720" y="104775"/>
            <a:ext cx="1005153" cy="428625"/>
          </a:xfrm>
          <a:prstGeom prst="rect">
            <a:avLst/>
          </a:prstGeom>
          <a:solidFill>
            <a:schemeClr val="bg1">
              <a:lumMod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700" b="1">
              <a:solidFill>
                <a:schemeClr val="bg1"/>
              </a:solidFill>
            </a:endParaRPr>
          </a:p>
          <a:p>
            <a:r>
              <a:rPr lang="es-PE" sz="700" b="1">
                <a:solidFill>
                  <a:schemeClr val="bg1"/>
                </a:solidFill>
              </a:rPr>
              <a:t>SECRETARIA GENERAL</a:t>
            </a:r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348582</xdr:colOff>
      <xdr:row>18</xdr:row>
      <xdr:rowOff>145117</xdr:rowOff>
    </xdr:from>
    <xdr:to>
      <xdr:col>12</xdr:col>
      <xdr:colOff>87680</xdr:colOff>
      <xdr:row>46</xdr:row>
      <xdr:rowOff>29989</xdr:rowOff>
    </xdr:to>
    <xdr:graphicFrame macro="">
      <xdr:nvGraphicFramePr>
        <xdr:cNvPr id="2" name="Gráfico 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39414</xdr:colOff>
      <xdr:row>0</xdr:row>
      <xdr:rowOff>151086</xdr:rowOff>
    </xdr:from>
    <xdr:to>
      <xdr:col>1</xdr:col>
      <xdr:colOff>4316139</xdr:colOff>
      <xdr:row>3</xdr:row>
      <xdr:rowOff>52264</xdr:rowOff>
    </xdr:to>
    <xdr:grpSp>
      <xdr:nvGrpSpPr>
        <xdr:cNvPr id="6" name="Grupo 5">
          <a:extLst>
            <a:ext uri="{FF2B5EF4-FFF2-40B4-BE49-F238E27FC236}">
              <a16:creationId xmlns="" xmlns:a16="http://schemas.microsoft.com/office/drawing/2014/main" id="{00000000-0008-0000-0400-000006000000}"/>
            </a:ext>
          </a:extLst>
        </xdr:cNvPr>
        <xdr:cNvGrpSpPr>
          <a:grpSpLocks/>
        </xdr:cNvGrpSpPr>
      </xdr:nvGrpSpPr>
      <xdr:grpSpPr bwMode="auto">
        <a:xfrm>
          <a:off x="427741" y="151086"/>
          <a:ext cx="4276725" cy="472678"/>
          <a:chOff x="76200" y="76200"/>
          <a:chExt cx="4257675" cy="476250"/>
        </a:xfrm>
      </xdr:grpSpPr>
      <xdr:pic>
        <xdr:nvPicPr>
          <xdr:cNvPr id="7" name="Imagen 2" descr="Imagen relacionada">
            <a:extLst>
              <a:ext uri="{FF2B5EF4-FFF2-40B4-BE49-F238E27FC236}">
                <a16:creationId xmlns="" xmlns:a16="http://schemas.microsoft.com/office/drawing/2014/main" id="{00000000-0008-0000-0400-000007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403" t="37210" b="37872"/>
          <a:stretch>
            <a:fillRect/>
          </a:stretch>
        </xdr:blipFill>
        <xdr:spPr bwMode="auto">
          <a:xfrm>
            <a:off x="76200" y="76200"/>
            <a:ext cx="1702400" cy="4762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" name="CuadroTexto 7">
            <a:extLst>
              <a:ext uri="{FF2B5EF4-FFF2-40B4-BE49-F238E27FC236}">
                <a16:creationId xmlns="" xmlns:a16="http://schemas.microsoft.com/office/drawing/2014/main" id="{00000000-0008-0000-0400-000008000000}"/>
              </a:ext>
            </a:extLst>
          </xdr:cNvPr>
          <xdr:cNvSpPr txBox="1"/>
        </xdr:nvSpPr>
        <xdr:spPr bwMode="auto">
          <a:xfrm>
            <a:off x="2712355" y="104775"/>
            <a:ext cx="1631002" cy="428625"/>
          </a:xfrm>
          <a:prstGeom prst="rect">
            <a:avLst/>
          </a:prstGeom>
          <a:solidFill>
            <a:schemeClr val="bg1">
              <a:lumMod val="7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300" b="1">
              <a:solidFill>
                <a:sysClr val="windowText" lastClr="000000"/>
              </a:solidFill>
            </a:endParaRPr>
          </a:p>
          <a:p>
            <a:r>
              <a:rPr lang="es-PE" sz="700" b="1">
                <a:solidFill>
                  <a:sysClr val="windowText" lastClr="000000"/>
                </a:solidFill>
              </a:rPr>
              <a:t>OFICINA GENERAL DE PLANEAMIENTO, </a:t>
            </a:r>
          </a:p>
          <a:p>
            <a:r>
              <a:rPr lang="es-PE" sz="700" b="1">
                <a:solidFill>
                  <a:sysClr val="windowText" lastClr="000000"/>
                </a:solidFill>
              </a:rPr>
              <a:t>PRESUPUESTO Y MODERNIZACIÓN</a:t>
            </a:r>
          </a:p>
        </xdr:txBody>
      </xdr:sp>
      <xdr:sp macro="" textlink="">
        <xdr:nvSpPr>
          <xdr:cNvPr id="9" name="CuadroTexto 8">
            <a:extLst>
              <a:ext uri="{FF2B5EF4-FFF2-40B4-BE49-F238E27FC236}">
                <a16:creationId xmlns="" xmlns:a16="http://schemas.microsoft.com/office/drawing/2014/main" id="{00000000-0008-0000-0400-000009000000}"/>
              </a:ext>
            </a:extLst>
          </xdr:cNvPr>
          <xdr:cNvSpPr txBox="1"/>
        </xdr:nvSpPr>
        <xdr:spPr bwMode="auto">
          <a:xfrm>
            <a:off x="1697720" y="104775"/>
            <a:ext cx="1005153" cy="428625"/>
          </a:xfrm>
          <a:prstGeom prst="rect">
            <a:avLst/>
          </a:prstGeom>
          <a:solidFill>
            <a:schemeClr val="bg1">
              <a:lumMod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700" b="1">
              <a:solidFill>
                <a:schemeClr val="bg1"/>
              </a:solidFill>
            </a:endParaRPr>
          </a:p>
          <a:p>
            <a:r>
              <a:rPr lang="es-PE" sz="700" b="1">
                <a:solidFill>
                  <a:schemeClr val="bg1"/>
                </a:solidFill>
              </a:rPr>
              <a:t>SECRETARIA GENERAL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M73"/>
  <sheetViews>
    <sheetView showGridLines="0" tabSelected="1" zoomScale="115" zoomScaleNormal="115" workbookViewId="0"/>
  </sheetViews>
  <sheetFormatPr baseColWidth="10" defaultRowHeight="15" x14ac:dyDescent="0.25"/>
  <cols>
    <col min="1" max="1" width="5.85546875" style="1" customWidth="1"/>
    <col min="2" max="2" width="81.42578125" style="1" bestFit="1" customWidth="1"/>
    <col min="3" max="3" width="14.7109375" style="1" customWidth="1"/>
    <col min="4" max="4" width="15.28515625" style="1" bestFit="1" customWidth="1"/>
    <col min="5" max="5" width="17.85546875" style="1" bestFit="1" customWidth="1"/>
    <col min="6" max="6" width="20.7109375" style="1" customWidth="1"/>
    <col min="7" max="7" width="17.7109375" style="1" customWidth="1"/>
    <col min="8" max="8" width="15.7109375" style="1" hidden="1" customWidth="1"/>
    <col min="9" max="9" width="12.7109375" style="1" hidden="1" customWidth="1"/>
    <col min="10" max="10" width="12.7109375" style="1" customWidth="1"/>
    <col min="11" max="11" width="12.7109375" style="10" hidden="1" customWidth="1"/>
    <col min="12" max="12" width="15.28515625" style="1" bestFit="1" customWidth="1"/>
    <col min="13" max="13" width="13.7109375" style="1" bestFit="1" customWidth="1"/>
    <col min="14" max="14" width="12.7109375" style="1" bestFit="1" customWidth="1"/>
    <col min="15" max="16384" width="11.42578125" style="1"/>
  </cols>
  <sheetData>
    <row r="1" spans="1:13" s="48" customFormat="1" x14ac:dyDescent="0.25">
      <c r="A1"/>
      <c r="B1" s="47"/>
      <c r="C1" s="47"/>
      <c r="D1" s="47"/>
      <c r="E1" s="75"/>
      <c r="F1" s="47"/>
      <c r="G1" s="47"/>
      <c r="H1" s="47"/>
      <c r="I1" s="47"/>
      <c r="J1" s="47"/>
      <c r="K1" s="47"/>
      <c r="L1" s="47"/>
      <c r="M1" s="47"/>
    </row>
    <row r="2" spans="1:13" s="48" customFormat="1" x14ac:dyDescent="0.25">
      <c r="A2"/>
      <c r="B2" s="47"/>
      <c r="C2" s="47"/>
      <c r="D2" s="47"/>
      <c r="E2" s="75"/>
      <c r="F2" s="47"/>
      <c r="G2" s="47"/>
      <c r="H2" s="47"/>
      <c r="I2" s="47"/>
      <c r="J2" s="47"/>
      <c r="K2" s="47"/>
      <c r="L2" s="47"/>
      <c r="M2" s="47"/>
    </row>
    <row r="3" spans="1:13" s="48" customFormat="1" x14ac:dyDescent="0.25">
      <c r="A3"/>
      <c r="B3" s="47"/>
      <c r="C3" s="49"/>
      <c r="D3" s="47"/>
      <c r="E3" s="75"/>
      <c r="F3" s="47"/>
      <c r="G3" s="47"/>
      <c r="H3" s="47"/>
      <c r="I3" s="47"/>
      <c r="J3" s="47"/>
      <c r="K3" s="47"/>
      <c r="L3" s="47"/>
      <c r="M3" s="47"/>
    </row>
    <row r="4" spans="1:13" s="48" customFormat="1" x14ac:dyDescent="0.25">
      <c r="A4"/>
      <c r="B4" s="47"/>
      <c r="C4" s="49"/>
      <c r="D4" s="47"/>
      <c r="E4" s="75"/>
      <c r="F4" s="47"/>
      <c r="G4" s="47"/>
      <c r="H4" s="47"/>
      <c r="I4" s="47"/>
      <c r="J4" s="47"/>
      <c r="K4" s="47"/>
      <c r="L4" s="47"/>
      <c r="M4" s="47"/>
    </row>
    <row r="5" spans="1:13" ht="5.0999999999999996" customHeight="1" x14ac:dyDescent="0.25"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</row>
    <row r="6" spans="1:13" ht="43.5" customHeight="1" x14ac:dyDescent="0.25">
      <c r="B6" s="77" t="s">
        <v>61</v>
      </c>
      <c r="C6" s="77"/>
      <c r="D6" s="77"/>
      <c r="E6" s="77"/>
      <c r="F6" s="77"/>
      <c r="G6" s="77"/>
      <c r="H6" s="77"/>
      <c r="I6" s="77"/>
      <c r="J6" s="77"/>
      <c r="K6" s="77"/>
      <c r="L6" s="77"/>
    </row>
    <row r="8" spans="1:13" ht="15.75" x14ac:dyDescent="0.25">
      <c r="B8" s="2" t="s">
        <v>5</v>
      </c>
    </row>
    <row r="9" spans="1:13" x14ac:dyDescent="0.2">
      <c r="B9" s="3" t="s">
        <v>1</v>
      </c>
    </row>
    <row r="10" spans="1:13" x14ac:dyDescent="0.25">
      <c r="B10" s="4"/>
      <c r="I10" s="86"/>
      <c r="J10" s="86"/>
      <c r="K10" s="86"/>
      <c r="L10" s="21" t="s">
        <v>21</v>
      </c>
    </row>
    <row r="11" spans="1:13" s="5" customFormat="1" ht="15" customHeight="1" x14ac:dyDescent="0.25">
      <c r="B11" s="84" t="s">
        <v>20</v>
      </c>
      <c r="C11" s="83" t="s">
        <v>0</v>
      </c>
      <c r="D11" s="83"/>
      <c r="E11" s="81" t="s">
        <v>13</v>
      </c>
      <c r="F11" s="81" t="s">
        <v>22</v>
      </c>
      <c r="G11" s="81" t="s">
        <v>60</v>
      </c>
      <c r="H11" s="81" t="s">
        <v>15</v>
      </c>
      <c r="I11" s="87" t="s">
        <v>17</v>
      </c>
      <c r="J11" s="87"/>
      <c r="K11" s="87"/>
      <c r="L11" s="79" t="s">
        <v>16</v>
      </c>
    </row>
    <row r="12" spans="1:13" s="5" customFormat="1" ht="50.1" customHeight="1" x14ac:dyDescent="0.25">
      <c r="B12" s="85"/>
      <c r="C12" s="50" t="s">
        <v>3</v>
      </c>
      <c r="D12" s="50" t="s">
        <v>2</v>
      </c>
      <c r="E12" s="82"/>
      <c r="F12" s="82"/>
      <c r="G12" s="82"/>
      <c r="H12" s="82"/>
      <c r="I12" s="50" t="s">
        <v>9</v>
      </c>
      <c r="J12" s="50" t="s">
        <v>10</v>
      </c>
      <c r="K12" s="51" t="s">
        <v>11</v>
      </c>
      <c r="L12" s="80"/>
    </row>
    <row r="13" spans="1:13" ht="20.100000000000001" customHeight="1" x14ac:dyDescent="0.25">
      <c r="B13" s="6" t="s">
        <v>26</v>
      </c>
      <c r="C13" s="8">
        <v>2565206705</v>
      </c>
      <c r="D13" s="8">
        <v>1854759476</v>
      </c>
      <c r="E13" s="76">
        <v>1355583009</v>
      </c>
      <c r="F13" s="56">
        <v>1219851981.3399985</v>
      </c>
      <c r="G13" s="8">
        <v>800549674.35000134</v>
      </c>
      <c r="H13" s="8"/>
      <c r="I13" s="12">
        <f>IF(ISERROR(+#REF!/E13)=TRUE,0,++#REF!/E13)</f>
        <v>0</v>
      </c>
      <c r="J13" s="12">
        <f>IF(ISERROR(+G13/E13)=TRUE,0,++G13/E13)</f>
        <v>0.59055747160814509</v>
      </c>
      <c r="K13" s="12">
        <f>IF(ISERROR(+H13/E13)=TRUE,0,++H13/E13)</f>
        <v>0</v>
      </c>
      <c r="L13" s="14">
        <f>+D13-G13</f>
        <v>1054209801.6499987</v>
      </c>
    </row>
    <row r="14" spans="1:13" ht="20.100000000000001" customHeight="1" x14ac:dyDescent="0.25">
      <c r="B14" s="25" t="s">
        <v>58</v>
      </c>
      <c r="C14" s="26">
        <v>39143861</v>
      </c>
      <c r="D14" s="26">
        <v>57096374</v>
      </c>
      <c r="E14" s="57">
        <v>48467486</v>
      </c>
      <c r="F14" s="57">
        <v>45457683.539999999</v>
      </c>
      <c r="G14" s="26">
        <v>26904173.130000003</v>
      </c>
      <c r="H14" s="26"/>
      <c r="I14" s="27"/>
      <c r="J14" s="27">
        <f t="shared" ref="J14:J46" si="0">IF(ISERROR(+G14/E14)=TRUE,0,++G14/E14)</f>
        <v>0.55509735186182352</v>
      </c>
      <c r="K14" s="27">
        <f t="shared" ref="K14:K46" si="1">IF(ISERROR(+H14/E14)=TRUE,0,++H14/E14)</f>
        <v>0</v>
      </c>
      <c r="L14" s="28">
        <f t="shared" ref="L14:L46" si="2">+D14-G14</f>
        <v>30192200.869999997</v>
      </c>
    </row>
    <row r="15" spans="1:13" ht="20.100000000000001" customHeight="1" x14ac:dyDescent="0.25">
      <c r="B15" s="25" t="s">
        <v>59</v>
      </c>
      <c r="C15" s="26">
        <v>47645569</v>
      </c>
      <c r="D15" s="26">
        <v>56724725</v>
      </c>
      <c r="E15" s="57">
        <v>56480000</v>
      </c>
      <c r="F15" s="57">
        <v>52502265.719999999</v>
      </c>
      <c r="G15" s="26">
        <v>33598342.940000005</v>
      </c>
      <c r="H15" s="26"/>
      <c r="I15" s="27"/>
      <c r="J15" s="27">
        <f t="shared" si="0"/>
        <v>0.59487151097733715</v>
      </c>
      <c r="K15" s="27">
        <f t="shared" si="1"/>
        <v>0</v>
      </c>
      <c r="L15" s="28">
        <f t="shared" si="2"/>
        <v>23126382.059999995</v>
      </c>
    </row>
    <row r="16" spans="1:13" ht="20.100000000000001" customHeight="1" x14ac:dyDescent="0.25">
      <c r="B16" s="25" t="s">
        <v>27</v>
      </c>
      <c r="C16" s="26">
        <v>31223083</v>
      </c>
      <c r="D16" s="26">
        <v>35775985</v>
      </c>
      <c r="E16" s="57">
        <v>33529300</v>
      </c>
      <c r="F16" s="57">
        <v>32578866.010000009</v>
      </c>
      <c r="G16" s="26">
        <v>20016427.870000005</v>
      </c>
      <c r="H16" s="26"/>
      <c r="I16" s="27"/>
      <c r="J16" s="27">
        <f t="shared" si="0"/>
        <v>0.59698317203162621</v>
      </c>
      <c r="K16" s="27">
        <f t="shared" si="1"/>
        <v>0</v>
      </c>
      <c r="L16" s="28">
        <f t="shared" si="2"/>
        <v>15759557.129999995</v>
      </c>
    </row>
    <row r="17" spans="2:12" ht="20.100000000000001" customHeight="1" x14ac:dyDescent="0.25">
      <c r="B17" s="25" t="s">
        <v>28</v>
      </c>
      <c r="C17" s="26">
        <v>37378777</v>
      </c>
      <c r="D17" s="26">
        <v>45214367</v>
      </c>
      <c r="E17" s="57">
        <v>43569510</v>
      </c>
      <c r="F17" s="57">
        <v>38864855.839999996</v>
      </c>
      <c r="G17" s="26">
        <v>26228891.210000012</v>
      </c>
      <c r="H17" s="26"/>
      <c r="I17" s="27"/>
      <c r="J17" s="27">
        <f t="shared" si="0"/>
        <v>0.60200106014504207</v>
      </c>
      <c r="K17" s="27">
        <f t="shared" si="1"/>
        <v>0</v>
      </c>
      <c r="L17" s="28">
        <f t="shared" si="2"/>
        <v>18985475.789999988</v>
      </c>
    </row>
    <row r="18" spans="2:12" ht="20.100000000000001" customHeight="1" x14ac:dyDescent="0.25">
      <c r="B18" s="25" t="s">
        <v>29</v>
      </c>
      <c r="C18" s="26">
        <v>178992136</v>
      </c>
      <c r="D18" s="26">
        <v>204242942</v>
      </c>
      <c r="E18" s="57">
        <v>201302299</v>
      </c>
      <c r="F18" s="57">
        <v>191944910.08999994</v>
      </c>
      <c r="G18" s="26">
        <v>121144443.20999986</v>
      </c>
      <c r="H18" s="26"/>
      <c r="I18" s="27"/>
      <c r="J18" s="27">
        <f t="shared" si="0"/>
        <v>0.60180357507988447</v>
      </c>
      <c r="K18" s="27">
        <f t="shared" si="1"/>
        <v>0</v>
      </c>
      <c r="L18" s="28">
        <f t="shared" si="2"/>
        <v>83098498.790000141</v>
      </c>
    </row>
    <row r="19" spans="2:12" ht="20.100000000000001" customHeight="1" x14ac:dyDescent="0.25">
      <c r="B19" s="25" t="s">
        <v>30</v>
      </c>
      <c r="C19" s="26">
        <v>116571634</v>
      </c>
      <c r="D19" s="26">
        <v>137088461</v>
      </c>
      <c r="E19" s="57">
        <v>136332456</v>
      </c>
      <c r="F19" s="57">
        <v>130116519.92</v>
      </c>
      <c r="G19" s="26">
        <v>89157073.289999992</v>
      </c>
      <c r="H19" s="26"/>
      <c r="I19" s="27"/>
      <c r="J19" s="27">
        <f t="shared" si="0"/>
        <v>0.65396807118328437</v>
      </c>
      <c r="K19" s="27">
        <f t="shared" si="1"/>
        <v>0</v>
      </c>
      <c r="L19" s="28">
        <f t="shared" si="2"/>
        <v>47931387.710000008</v>
      </c>
    </row>
    <row r="20" spans="2:12" ht="20.100000000000001" customHeight="1" x14ac:dyDescent="0.25">
      <c r="B20" s="25" t="s">
        <v>31</v>
      </c>
      <c r="C20" s="26">
        <v>145492143</v>
      </c>
      <c r="D20" s="26">
        <v>188835877</v>
      </c>
      <c r="E20" s="57">
        <v>183146265</v>
      </c>
      <c r="F20" s="57">
        <v>121679982.30000007</v>
      </c>
      <c r="G20" s="26">
        <v>110186090.69000007</v>
      </c>
      <c r="H20" s="26"/>
      <c r="I20" s="27"/>
      <c r="J20" s="27">
        <f t="shared" si="0"/>
        <v>0.60162892587517458</v>
      </c>
      <c r="K20" s="27">
        <f t="shared" si="1"/>
        <v>0</v>
      </c>
      <c r="L20" s="28">
        <f t="shared" si="2"/>
        <v>78649786.309999928</v>
      </c>
    </row>
    <row r="21" spans="2:12" ht="20.100000000000001" customHeight="1" x14ac:dyDescent="0.25">
      <c r="B21" s="25" t="s">
        <v>32</v>
      </c>
      <c r="C21" s="26">
        <v>37197384</v>
      </c>
      <c r="D21" s="26">
        <v>44320427</v>
      </c>
      <c r="E21" s="57">
        <v>40787835</v>
      </c>
      <c r="F21" s="57">
        <v>38851525.179999992</v>
      </c>
      <c r="G21" s="26">
        <v>26824708.160000011</v>
      </c>
      <c r="H21" s="26"/>
      <c r="I21" s="27"/>
      <c r="J21" s="27">
        <f t="shared" si="0"/>
        <v>0.65766442764123201</v>
      </c>
      <c r="K21" s="27">
        <f t="shared" si="1"/>
        <v>0</v>
      </c>
      <c r="L21" s="28">
        <f t="shared" si="2"/>
        <v>17495718.839999989</v>
      </c>
    </row>
    <row r="22" spans="2:12" ht="20.100000000000001" customHeight="1" x14ac:dyDescent="0.25">
      <c r="B22" s="25" t="s">
        <v>33</v>
      </c>
      <c r="C22" s="26">
        <v>81944172</v>
      </c>
      <c r="D22" s="26">
        <v>103401009</v>
      </c>
      <c r="E22" s="57">
        <v>97929054</v>
      </c>
      <c r="F22" s="57">
        <v>65578276.879999965</v>
      </c>
      <c r="G22" s="26">
        <v>62377414.089999989</v>
      </c>
      <c r="H22" s="26"/>
      <c r="I22" s="27"/>
      <c r="J22" s="27">
        <f t="shared" si="0"/>
        <v>0.6369653493231946</v>
      </c>
      <c r="K22" s="27">
        <f t="shared" si="1"/>
        <v>0</v>
      </c>
      <c r="L22" s="28">
        <f t="shared" si="2"/>
        <v>41023594.910000011</v>
      </c>
    </row>
    <row r="23" spans="2:12" ht="20.100000000000001" customHeight="1" x14ac:dyDescent="0.25">
      <c r="B23" s="25" t="s">
        <v>34</v>
      </c>
      <c r="C23" s="26">
        <v>148532456</v>
      </c>
      <c r="D23" s="26">
        <v>196474006</v>
      </c>
      <c r="E23" s="57">
        <v>178197692</v>
      </c>
      <c r="F23" s="57">
        <v>174756904.49999997</v>
      </c>
      <c r="G23" s="26">
        <v>122445219.59999989</v>
      </c>
      <c r="H23" s="26"/>
      <c r="I23" s="27"/>
      <c r="J23" s="27">
        <f t="shared" si="0"/>
        <v>0.68713134399069487</v>
      </c>
      <c r="K23" s="27">
        <f t="shared" si="1"/>
        <v>0</v>
      </c>
      <c r="L23" s="28">
        <f t="shared" si="2"/>
        <v>74028786.40000011</v>
      </c>
    </row>
    <row r="24" spans="2:12" ht="20.100000000000001" customHeight="1" x14ac:dyDescent="0.25">
      <c r="B24" s="25" t="s">
        <v>35</v>
      </c>
      <c r="C24" s="26">
        <v>134651653</v>
      </c>
      <c r="D24" s="26">
        <v>165833968</v>
      </c>
      <c r="E24" s="57">
        <v>159258320</v>
      </c>
      <c r="F24" s="57">
        <v>145610739.91999996</v>
      </c>
      <c r="G24" s="26">
        <v>100876963.17000008</v>
      </c>
      <c r="H24" s="26"/>
      <c r="I24" s="27"/>
      <c r="J24" s="27">
        <f t="shared" si="0"/>
        <v>0.63341722536065981</v>
      </c>
      <c r="K24" s="27">
        <f t="shared" si="1"/>
        <v>0</v>
      </c>
      <c r="L24" s="28">
        <f t="shared" si="2"/>
        <v>64957004.829999924</v>
      </c>
    </row>
    <row r="25" spans="2:12" ht="20.100000000000001" customHeight="1" x14ac:dyDescent="0.25">
      <c r="B25" s="25" t="s">
        <v>36</v>
      </c>
      <c r="C25" s="26">
        <v>195616395</v>
      </c>
      <c r="D25" s="26">
        <v>248309982</v>
      </c>
      <c r="E25" s="57">
        <v>245709275</v>
      </c>
      <c r="F25" s="57">
        <v>230572139.10000014</v>
      </c>
      <c r="G25" s="26">
        <v>161355274.38999981</v>
      </c>
      <c r="H25" s="26"/>
      <c r="I25" s="27"/>
      <c r="J25" s="27">
        <f t="shared" si="0"/>
        <v>0.65669183383492469</v>
      </c>
      <c r="K25" s="27">
        <f t="shared" si="1"/>
        <v>0</v>
      </c>
      <c r="L25" s="28">
        <f t="shared" si="2"/>
        <v>86954707.610000193</v>
      </c>
    </row>
    <row r="26" spans="2:12" ht="20.100000000000001" customHeight="1" x14ac:dyDescent="0.25">
      <c r="B26" s="25" t="s">
        <v>37</v>
      </c>
      <c r="C26" s="26">
        <v>174850205</v>
      </c>
      <c r="D26" s="26">
        <v>223746741</v>
      </c>
      <c r="E26" s="57">
        <v>223501551</v>
      </c>
      <c r="F26" s="57">
        <v>202545397.66</v>
      </c>
      <c r="G26" s="26">
        <v>136374386.77000001</v>
      </c>
      <c r="H26" s="26"/>
      <c r="I26" s="27"/>
      <c r="J26" s="27">
        <f t="shared" si="0"/>
        <v>0.6101719928109135</v>
      </c>
      <c r="K26" s="27">
        <f t="shared" si="1"/>
        <v>0</v>
      </c>
      <c r="L26" s="28">
        <f t="shared" si="2"/>
        <v>87372354.229999989</v>
      </c>
    </row>
    <row r="27" spans="2:12" ht="20.100000000000001" customHeight="1" x14ac:dyDescent="0.25">
      <c r="B27" s="25" t="s">
        <v>38</v>
      </c>
      <c r="C27" s="26">
        <v>85288921</v>
      </c>
      <c r="D27" s="26">
        <v>115268542</v>
      </c>
      <c r="E27" s="57">
        <v>112822252</v>
      </c>
      <c r="F27" s="57">
        <v>108942903.94999993</v>
      </c>
      <c r="G27" s="26">
        <v>71869664.719999954</v>
      </c>
      <c r="H27" s="26"/>
      <c r="I27" s="27"/>
      <c r="J27" s="27">
        <f t="shared" si="0"/>
        <v>0.63701675375173294</v>
      </c>
      <c r="K27" s="27">
        <f t="shared" si="1"/>
        <v>0</v>
      </c>
      <c r="L27" s="28">
        <f t="shared" si="2"/>
        <v>43398877.280000046</v>
      </c>
    </row>
    <row r="28" spans="2:12" ht="20.100000000000001" customHeight="1" x14ac:dyDescent="0.25">
      <c r="B28" s="25" t="s">
        <v>39</v>
      </c>
      <c r="C28" s="26">
        <v>60949680</v>
      </c>
      <c r="D28" s="26">
        <v>74538766</v>
      </c>
      <c r="E28" s="57">
        <v>72967890</v>
      </c>
      <c r="F28" s="57">
        <v>68237983.219999999</v>
      </c>
      <c r="G28" s="26">
        <v>46441223.50999999</v>
      </c>
      <c r="H28" s="26"/>
      <c r="I28" s="27"/>
      <c r="J28" s="27">
        <f t="shared" si="0"/>
        <v>0.63646109967000541</v>
      </c>
      <c r="K28" s="27">
        <f t="shared" si="1"/>
        <v>0</v>
      </c>
      <c r="L28" s="28">
        <f t="shared" si="2"/>
        <v>28097542.49000001</v>
      </c>
    </row>
    <row r="29" spans="2:12" ht="20.100000000000001" customHeight="1" x14ac:dyDescent="0.25">
      <c r="B29" s="25" t="s">
        <v>40</v>
      </c>
      <c r="C29" s="26">
        <v>44110066</v>
      </c>
      <c r="D29" s="26">
        <v>49272573</v>
      </c>
      <c r="E29" s="57">
        <v>48672573</v>
      </c>
      <c r="F29" s="57">
        <v>46218542.920000009</v>
      </c>
      <c r="G29" s="26">
        <v>29761814.740000021</v>
      </c>
      <c r="H29" s="26"/>
      <c r="I29" s="27"/>
      <c r="J29" s="27">
        <f t="shared" si="0"/>
        <v>0.61146992865982286</v>
      </c>
      <c r="K29" s="27">
        <f t="shared" si="1"/>
        <v>0</v>
      </c>
      <c r="L29" s="28">
        <f t="shared" si="2"/>
        <v>19510758.259999979</v>
      </c>
    </row>
    <row r="30" spans="2:12" ht="20.100000000000001" customHeight="1" x14ac:dyDescent="0.25">
      <c r="B30" s="25" t="s">
        <v>41</v>
      </c>
      <c r="C30" s="26">
        <v>54211432</v>
      </c>
      <c r="D30" s="26">
        <v>58589891</v>
      </c>
      <c r="E30" s="57">
        <v>58573191</v>
      </c>
      <c r="F30" s="57">
        <v>54775905.770000003</v>
      </c>
      <c r="G30" s="26">
        <v>34692721.31000001</v>
      </c>
      <c r="H30" s="26"/>
      <c r="I30" s="27"/>
      <c r="J30" s="27">
        <f t="shared" si="0"/>
        <v>0.59229693171403297</v>
      </c>
      <c r="K30" s="27">
        <f t="shared" si="1"/>
        <v>0</v>
      </c>
      <c r="L30" s="28">
        <f t="shared" si="2"/>
        <v>23897169.68999999</v>
      </c>
    </row>
    <row r="31" spans="2:12" ht="20.100000000000001" customHeight="1" x14ac:dyDescent="0.25">
      <c r="B31" s="25" t="s">
        <v>42</v>
      </c>
      <c r="C31" s="26">
        <v>97553162</v>
      </c>
      <c r="D31" s="26">
        <v>116744339</v>
      </c>
      <c r="E31" s="57">
        <v>114059382</v>
      </c>
      <c r="F31" s="57">
        <v>105254872.30000001</v>
      </c>
      <c r="G31" s="26">
        <v>70910002.170000002</v>
      </c>
      <c r="H31" s="26"/>
      <c r="I31" s="27"/>
      <c r="J31" s="27">
        <f t="shared" si="0"/>
        <v>0.62169372590498517</v>
      </c>
      <c r="K31" s="27">
        <f t="shared" si="1"/>
        <v>0</v>
      </c>
      <c r="L31" s="28">
        <f t="shared" si="2"/>
        <v>45834336.829999998</v>
      </c>
    </row>
    <row r="32" spans="2:12" ht="20.100000000000001" customHeight="1" x14ac:dyDescent="0.25">
      <c r="B32" s="25" t="s">
        <v>43</v>
      </c>
      <c r="C32" s="26">
        <v>49709444</v>
      </c>
      <c r="D32" s="26">
        <v>68622621</v>
      </c>
      <c r="E32" s="57">
        <v>67596727</v>
      </c>
      <c r="F32" s="57">
        <v>56617994.159999996</v>
      </c>
      <c r="G32" s="26">
        <v>40643042.05999998</v>
      </c>
      <c r="H32" s="26"/>
      <c r="I32" s="27"/>
      <c r="J32" s="27">
        <f t="shared" si="0"/>
        <v>0.60125754402280429</v>
      </c>
      <c r="K32" s="27">
        <f t="shared" si="1"/>
        <v>0</v>
      </c>
      <c r="L32" s="28">
        <f t="shared" si="2"/>
        <v>27979578.94000002</v>
      </c>
    </row>
    <row r="33" spans="2:12" ht="20.100000000000001" customHeight="1" x14ac:dyDescent="0.25">
      <c r="B33" s="25" t="s">
        <v>44</v>
      </c>
      <c r="C33" s="26">
        <v>28986350</v>
      </c>
      <c r="D33" s="26">
        <v>39858837</v>
      </c>
      <c r="E33" s="57">
        <v>34697642</v>
      </c>
      <c r="F33" s="57">
        <v>32920452.119999997</v>
      </c>
      <c r="G33" s="26">
        <v>23218860.940000001</v>
      </c>
      <c r="H33" s="26"/>
      <c r="I33" s="27"/>
      <c r="J33" s="27">
        <f t="shared" si="0"/>
        <v>0.66917691236770505</v>
      </c>
      <c r="K33" s="27">
        <f t="shared" si="1"/>
        <v>0</v>
      </c>
      <c r="L33" s="28">
        <f t="shared" si="2"/>
        <v>16639976.059999999</v>
      </c>
    </row>
    <row r="34" spans="2:12" ht="20.100000000000001" customHeight="1" x14ac:dyDescent="0.25">
      <c r="B34" s="25" t="s">
        <v>45</v>
      </c>
      <c r="C34" s="26">
        <v>58347255</v>
      </c>
      <c r="D34" s="26">
        <v>81172967</v>
      </c>
      <c r="E34" s="57">
        <v>80235353</v>
      </c>
      <c r="F34" s="57">
        <v>54352133.799999982</v>
      </c>
      <c r="G34" s="26">
        <v>52385764.929999977</v>
      </c>
      <c r="H34" s="26"/>
      <c r="I34" s="27"/>
      <c r="J34" s="27">
        <f t="shared" si="0"/>
        <v>0.65290128317875007</v>
      </c>
      <c r="K34" s="27">
        <f t="shared" si="1"/>
        <v>0</v>
      </c>
      <c r="L34" s="28">
        <f t="shared" si="2"/>
        <v>28787202.070000023</v>
      </c>
    </row>
    <row r="35" spans="2:12" ht="20.100000000000001" customHeight="1" x14ac:dyDescent="0.25">
      <c r="B35" s="25" t="s">
        <v>46</v>
      </c>
      <c r="C35" s="26">
        <v>55109494</v>
      </c>
      <c r="D35" s="26">
        <v>63210818</v>
      </c>
      <c r="E35" s="57">
        <v>62104207</v>
      </c>
      <c r="F35" s="57">
        <v>57148262.829999983</v>
      </c>
      <c r="G35" s="26">
        <v>38059350.830000021</v>
      </c>
      <c r="H35" s="26"/>
      <c r="I35" s="27"/>
      <c r="J35" s="27">
        <f t="shared" si="0"/>
        <v>0.61283047749084085</v>
      </c>
      <c r="K35" s="27">
        <f t="shared" si="1"/>
        <v>0</v>
      </c>
      <c r="L35" s="28">
        <f t="shared" si="2"/>
        <v>25151467.169999979</v>
      </c>
    </row>
    <row r="36" spans="2:12" ht="20.100000000000001" customHeight="1" x14ac:dyDescent="0.25">
      <c r="B36" s="25" t="s">
        <v>47</v>
      </c>
      <c r="C36" s="26">
        <v>1052506283</v>
      </c>
      <c r="D36" s="26">
        <v>2733087779</v>
      </c>
      <c r="E36" s="57">
        <v>2576602672</v>
      </c>
      <c r="F36" s="57">
        <v>2403370931.1599998</v>
      </c>
      <c r="G36" s="26">
        <v>1908301145.0700009</v>
      </c>
      <c r="H36" s="26"/>
      <c r="I36" s="27"/>
      <c r="J36" s="27">
        <f t="shared" si="0"/>
        <v>0.74062685947179707</v>
      </c>
      <c r="K36" s="27">
        <f t="shared" si="1"/>
        <v>0</v>
      </c>
      <c r="L36" s="28">
        <f t="shared" si="2"/>
        <v>824786633.92999911</v>
      </c>
    </row>
    <row r="37" spans="2:12" ht="20.100000000000001" customHeight="1" x14ac:dyDescent="0.25">
      <c r="B37" s="25" t="s">
        <v>48</v>
      </c>
      <c r="C37" s="26">
        <v>660357899</v>
      </c>
      <c r="D37" s="26">
        <v>552745926</v>
      </c>
      <c r="E37" s="57">
        <v>480318328</v>
      </c>
      <c r="F37" s="57">
        <v>337563421.91999996</v>
      </c>
      <c r="G37" s="26">
        <v>206340891.85000005</v>
      </c>
      <c r="H37" s="26"/>
      <c r="I37" s="27"/>
      <c r="J37" s="27">
        <f t="shared" si="0"/>
        <v>0.42959195979296477</v>
      </c>
      <c r="K37" s="27">
        <f t="shared" si="1"/>
        <v>0</v>
      </c>
      <c r="L37" s="28">
        <f t="shared" si="2"/>
        <v>346405034.14999998</v>
      </c>
    </row>
    <row r="38" spans="2:12" ht="20.100000000000001" customHeight="1" x14ac:dyDescent="0.25">
      <c r="B38" s="25" t="s">
        <v>49</v>
      </c>
      <c r="C38" s="26">
        <v>111569507</v>
      </c>
      <c r="D38" s="26">
        <v>138385074</v>
      </c>
      <c r="E38" s="57">
        <v>129877170</v>
      </c>
      <c r="F38" s="57">
        <v>122640516.37000003</v>
      </c>
      <c r="G38" s="26">
        <v>86946828.689999938</v>
      </c>
      <c r="H38" s="26"/>
      <c r="I38" s="27"/>
      <c r="J38" s="27">
        <f t="shared" si="0"/>
        <v>0.66945429046536764</v>
      </c>
      <c r="K38" s="27">
        <f t="shared" si="1"/>
        <v>0</v>
      </c>
      <c r="L38" s="28">
        <f t="shared" si="2"/>
        <v>51438245.310000062</v>
      </c>
    </row>
    <row r="39" spans="2:12" ht="20.100000000000001" customHeight="1" x14ac:dyDescent="0.25">
      <c r="B39" s="25" t="s">
        <v>50</v>
      </c>
      <c r="C39" s="26">
        <v>26921362</v>
      </c>
      <c r="D39" s="26">
        <v>40773946</v>
      </c>
      <c r="E39" s="57">
        <v>37237420</v>
      </c>
      <c r="F39" s="57">
        <v>36388176.370000005</v>
      </c>
      <c r="G39" s="26">
        <v>25144093.199999996</v>
      </c>
      <c r="H39" s="26"/>
      <c r="I39" s="27"/>
      <c r="J39" s="27">
        <f t="shared" si="0"/>
        <v>0.6752372532790939</v>
      </c>
      <c r="K39" s="27">
        <f t="shared" si="1"/>
        <v>0</v>
      </c>
      <c r="L39" s="28">
        <f t="shared" si="2"/>
        <v>15629852.800000004</v>
      </c>
    </row>
    <row r="40" spans="2:12" ht="20.100000000000001" customHeight="1" x14ac:dyDescent="0.25">
      <c r="B40" s="25" t="s">
        <v>51</v>
      </c>
      <c r="C40" s="26">
        <v>59871721</v>
      </c>
      <c r="D40" s="26">
        <v>119321184</v>
      </c>
      <c r="E40" s="57">
        <v>118628774</v>
      </c>
      <c r="F40" s="57">
        <v>94053724.179999948</v>
      </c>
      <c r="G40" s="26">
        <v>70560167.539999977</v>
      </c>
      <c r="H40" s="26"/>
      <c r="I40" s="27"/>
      <c r="J40" s="27">
        <f t="shared" si="0"/>
        <v>0.59479808448496629</v>
      </c>
      <c r="K40" s="27">
        <f t="shared" si="1"/>
        <v>0</v>
      </c>
      <c r="L40" s="28">
        <f t="shared" si="2"/>
        <v>48761016.460000023</v>
      </c>
    </row>
    <row r="41" spans="2:12" ht="20.100000000000001" customHeight="1" x14ac:dyDescent="0.25">
      <c r="B41" s="25" t="s">
        <v>52</v>
      </c>
      <c r="C41" s="26">
        <v>199711224</v>
      </c>
      <c r="D41" s="26">
        <v>271602611</v>
      </c>
      <c r="E41" s="57">
        <v>270032064</v>
      </c>
      <c r="F41" s="57">
        <v>259211095.94000003</v>
      </c>
      <c r="G41" s="26">
        <v>161940152.28</v>
      </c>
      <c r="H41" s="26"/>
      <c r="I41" s="27"/>
      <c r="J41" s="27">
        <f t="shared" si="0"/>
        <v>0.5997071232251886</v>
      </c>
      <c r="K41" s="27">
        <f t="shared" si="1"/>
        <v>0</v>
      </c>
      <c r="L41" s="28">
        <f t="shared" si="2"/>
        <v>109662458.72</v>
      </c>
    </row>
    <row r="42" spans="2:12" ht="20.100000000000001" customHeight="1" x14ac:dyDescent="0.25">
      <c r="B42" s="25" t="s">
        <v>53</v>
      </c>
      <c r="C42" s="26">
        <v>262858753</v>
      </c>
      <c r="D42" s="26">
        <v>338060392</v>
      </c>
      <c r="E42" s="57">
        <v>336793775</v>
      </c>
      <c r="F42" s="57">
        <v>325553808.96999979</v>
      </c>
      <c r="G42" s="26">
        <v>202527793.50999993</v>
      </c>
      <c r="H42" s="26"/>
      <c r="I42" s="27"/>
      <c r="J42" s="27">
        <f t="shared" si="0"/>
        <v>0.60134066762368132</v>
      </c>
      <c r="K42" s="27">
        <f t="shared" si="1"/>
        <v>0</v>
      </c>
      <c r="L42" s="28">
        <f t="shared" si="2"/>
        <v>135532598.49000007</v>
      </c>
    </row>
    <row r="43" spans="2:12" ht="20.100000000000001" customHeight="1" x14ac:dyDescent="0.25">
      <c r="B43" s="25" t="s">
        <v>54</v>
      </c>
      <c r="C43" s="26">
        <v>281218510</v>
      </c>
      <c r="D43" s="26">
        <v>349116217</v>
      </c>
      <c r="E43" s="57">
        <v>319831650</v>
      </c>
      <c r="F43" s="57">
        <v>311422110.15000004</v>
      </c>
      <c r="G43" s="26">
        <v>220810671.4899998</v>
      </c>
      <c r="H43" s="26"/>
      <c r="I43" s="27"/>
      <c r="J43" s="27">
        <f t="shared" si="0"/>
        <v>0.69039656172239305</v>
      </c>
      <c r="K43" s="27">
        <f t="shared" si="1"/>
        <v>0</v>
      </c>
      <c r="L43" s="28">
        <f t="shared" si="2"/>
        <v>128305545.5100002</v>
      </c>
    </row>
    <row r="44" spans="2:12" ht="20.100000000000001" customHeight="1" x14ac:dyDescent="0.25">
      <c r="B44" s="25" t="s">
        <v>55</v>
      </c>
      <c r="C44" s="26">
        <v>147432898</v>
      </c>
      <c r="D44" s="26">
        <v>182184229</v>
      </c>
      <c r="E44" s="57">
        <v>168919538</v>
      </c>
      <c r="F44" s="57">
        <v>165830693.5</v>
      </c>
      <c r="G44" s="26">
        <v>108780478.8200001</v>
      </c>
      <c r="H44" s="26"/>
      <c r="I44" s="27"/>
      <c r="J44" s="27">
        <f t="shared" ref="J44" si="3">IF(ISERROR(+G44/E44)=TRUE,0,++G44/E44)</f>
        <v>0.6439780744605168</v>
      </c>
      <c r="K44" s="27">
        <f t="shared" ref="K44" si="4">IF(ISERROR(+H44/E44)=TRUE,0,++H44/E44)</f>
        <v>0</v>
      </c>
      <c r="L44" s="28">
        <f t="shared" ref="L44" si="5">+D44-G44</f>
        <v>73403750.179999903</v>
      </c>
    </row>
    <row r="45" spans="2:12" ht="20.100000000000001" customHeight="1" x14ac:dyDescent="0.25">
      <c r="B45" s="25" t="s">
        <v>56</v>
      </c>
      <c r="C45" s="26">
        <v>25149214</v>
      </c>
      <c r="D45" s="26">
        <v>92095497</v>
      </c>
      <c r="E45" s="57">
        <v>87669092</v>
      </c>
      <c r="F45" s="57">
        <v>69294500.25</v>
      </c>
      <c r="G45" s="26">
        <v>57824690.140000001</v>
      </c>
      <c r="H45" s="26"/>
      <c r="I45" s="27"/>
      <c r="J45" s="27">
        <f t="shared" ref="J45" si="6">IF(ISERROR(+G45/E45)=TRUE,0,++G45/E45)</f>
        <v>0.65957897841579105</v>
      </c>
      <c r="K45" s="27">
        <f t="shared" ref="K45" si="7">IF(ISERROR(+H45/E45)=TRUE,0,++H45/E45)</f>
        <v>0</v>
      </c>
      <c r="L45" s="28">
        <f t="shared" ref="L45" si="8">+D45-G45</f>
        <v>34270806.859999999</v>
      </c>
    </row>
    <row r="46" spans="2:12" ht="20.100000000000001" customHeight="1" x14ac:dyDescent="0.25">
      <c r="B46" s="25" t="s">
        <v>57</v>
      </c>
      <c r="C46" s="26">
        <v>0</v>
      </c>
      <c r="D46" s="26">
        <v>26393595</v>
      </c>
      <c r="E46" s="57">
        <v>17600000</v>
      </c>
      <c r="F46" s="57">
        <v>12694685.52</v>
      </c>
      <c r="G46" s="26">
        <v>7408958.5299999984</v>
      </c>
      <c r="H46" s="26"/>
      <c r="I46" s="27"/>
      <c r="J46" s="27">
        <f t="shared" si="0"/>
        <v>0.42096355284090897</v>
      </c>
      <c r="K46" s="27">
        <f t="shared" si="1"/>
        <v>0</v>
      </c>
      <c r="L46" s="28">
        <f t="shared" si="2"/>
        <v>18984636.470000003</v>
      </c>
    </row>
    <row r="47" spans="2:12" ht="23.25" customHeight="1" x14ac:dyDescent="0.25">
      <c r="B47" s="52" t="s">
        <v>4</v>
      </c>
      <c r="C47" s="53">
        <f t="shared" ref="C47:H47" si="9">SUM(C13:C46)</f>
        <v>7296309348</v>
      </c>
      <c r="D47" s="53">
        <f t="shared" si="9"/>
        <v>9072870144</v>
      </c>
      <c r="E47" s="53">
        <f>SUM(E13:E46)</f>
        <v>8199033752</v>
      </c>
      <c r="F47" s="53">
        <f t="shared" si="9"/>
        <v>7413404763.3999977</v>
      </c>
      <c r="G47" s="53">
        <f t="shared" si="9"/>
        <v>5302607399.2000008</v>
      </c>
      <c r="H47" s="53">
        <f t="shared" si="9"/>
        <v>0</v>
      </c>
      <c r="I47" s="54">
        <f>IF(ISERROR(+#REF!/E47)=TRUE,0,++#REF!/E47)</f>
        <v>0</v>
      </c>
      <c r="J47" s="54">
        <f>IF(ISERROR(+G47/E47)=TRUE,0,++G47/E47)</f>
        <v>0.64673564710067566</v>
      </c>
      <c r="K47" s="54">
        <f>IF(ISERROR(+H47/E47)=TRUE,0,++H47/E47)</f>
        <v>0</v>
      </c>
      <c r="L47" s="55">
        <f>SUM(L13:L46)</f>
        <v>3770262744.7999983</v>
      </c>
    </row>
    <row r="48" spans="2:12" x14ac:dyDescent="0.2">
      <c r="B48" s="11" t="s">
        <v>62</v>
      </c>
    </row>
    <row r="49" spans="2:12" s="22" customFormat="1" x14ac:dyDescent="0.2">
      <c r="B49" s="11"/>
    </row>
    <row r="50" spans="2:12" s="22" customFormat="1" x14ac:dyDescent="0.25">
      <c r="K50" s="23"/>
    </row>
    <row r="51" spans="2:12" s="22" customFormat="1" x14ac:dyDescent="0.25">
      <c r="K51" s="23"/>
    </row>
    <row r="52" spans="2:12" s="22" customFormat="1" x14ac:dyDescent="0.25">
      <c r="C52" s="22">
        <v>1000000</v>
      </c>
      <c r="K52" s="23"/>
    </row>
    <row r="53" spans="2:12" s="22" customFormat="1" ht="44.25" customHeight="1" x14ac:dyDescent="0.25">
      <c r="B53" s="30" t="s">
        <v>23</v>
      </c>
      <c r="C53" s="30" t="s">
        <v>3</v>
      </c>
      <c r="D53" s="30" t="s">
        <v>2</v>
      </c>
      <c r="E53" s="31" t="s">
        <v>18</v>
      </c>
      <c r="F53" s="31" t="s">
        <v>19</v>
      </c>
      <c r="G53" s="31" t="str">
        <f>MID(G11,1,25)</f>
        <v>DEVENGADO
A AGOSTO
(4)</v>
      </c>
      <c r="H53" s="32" t="s">
        <v>15</v>
      </c>
      <c r="I53" s="78"/>
      <c r="J53" s="78"/>
      <c r="K53" s="78"/>
      <c r="L53" s="31"/>
    </row>
    <row r="54" spans="2:12" s="22" customFormat="1" x14ac:dyDescent="0.25">
      <c r="B54" s="33" t="s">
        <v>24</v>
      </c>
      <c r="C54" s="67">
        <f>+C47/$C$52</f>
        <v>7296.3093479999998</v>
      </c>
      <c r="D54" s="67">
        <f>+D47/$C$52</f>
        <v>9072.8701440000004</v>
      </c>
      <c r="E54" s="33">
        <f>+E47/$C$52</f>
        <v>8199.0337519999994</v>
      </c>
      <c r="F54" s="67">
        <f>+F47/$C$52</f>
        <v>7413.404763399998</v>
      </c>
      <c r="G54" s="67">
        <f>+G47/$C$52</f>
        <v>5302.6073992000011</v>
      </c>
      <c r="H54" s="35"/>
      <c r="I54" s="36"/>
      <c r="J54" s="36"/>
      <c r="K54" s="36"/>
      <c r="L54" s="37"/>
    </row>
    <row r="55" spans="2:12" s="22" customFormat="1" x14ac:dyDescent="0.25">
      <c r="B55" s="33"/>
      <c r="C55" s="34"/>
      <c r="D55" s="34"/>
      <c r="E55" s="33"/>
      <c r="F55" s="34"/>
      <c r="G55" s="34"/>
      <c r="H55" s="38"/>
      <c r="I55" s="36"/>
      <c r="J55" s="36"/>
      <c r="K55" s="36"/>
      <c r="L55" s="37"/>
    </row>
    <row r="56" spans="2:12" s="22" customFormat="1" x14ac:dyDescent="0.25">
      <c r="B56" s="33"/>
      <c r="C56" s="34"/>
      <c r="D56" s="34"/>
      <c r="E56" s="33"/>
      <c r="F56" s="34"/>
      <c r="G56" s="34"/>
      <c r="H56" s="38"/>
      <c r="I56" s="36"/>
      <c r="J56" s="36"/>
      <c r="K56" s="36"/>
      <c r="L56" s="37"/>
    </row>
    <row r="57" spans="2:12" s="22" customFormat="1" x14ac:dyDescent="0.25">
      <c r="B57" s="33"/>
      <c r="C57" s="34"/>
      <c r="D57" s="34"/>
      <c r="E57" s="33"/>
      <c r="F57" s="34"/>
      <c r="G57" s="34"/>
      <c r="H57" s="38"/>
      <c r="I57" s="36"/>
      <c r="J57" s="36"/>
      <c r="K57" s="36"/>
      <c r="L57" s="37"/>
    </row>
    <row r="58" spans="2:12" s="22" customFormat="1" x14ac:dyDescent="0.25">
      <c r="K58" s="23"/>
    </row>
    <row r="59" spans="2:12" s="22" customFormat="1" x14ac:dyDescent="0.25">
      <c r="K59" s="23"/>
    </row>
    <row r="60" spans="2:12" s="22" customFormat="1" x14ac:dyDescent="0.25">
      <c r="K60" s="23"/>
    </row>
    <row r="61" spans="2:12" s="22" customFormat="1" x14ac:dyDescent="0.25">
      <c r="K61" s="23"/>
    </row>
    <row r="62" spans="2:12" s="22" customFormat="1" x14ac:dyDescent="0.25">
      <c r="K62" s="23"/>
    </row>
    <row r="63" spans="2:12" s="22" customFormat="1" x14ac:dyDescent="0.25">
      <c r="K63" s="23"/>
    </row>
    <row r="64" spans="2:12" s="22" customFormat="1" x14ac:dyDescent="0.25">
      <c r="K64" s="23"/>
    </row>
    <row r="65" spans="11:11" s="22" customFormat="1" x14ac:dyDescent="0.25">
      <c r="K65" s="23"/>
    </row>
    <row r="66" spans="11:11" s="22" customFormat="1" x14ac:dyDescent="0.25">
      <c r="K66" s="23"/>
    </row>
    <row r="67" spans="11:11" s="22" customFormat="1" x14ac:dyDescent="0.25">
      <c r="K67" s="23"/>
    </row>
    <row r="68" spans="11:11" s="22" customFormat="1" x14ac:dyDescent="0.25">
      <c r="K68" s="23"/>
    </row>
    <row r="69" spans="11:11" s="22" customFormat="1" x14ac:dyDescent="0.25">
      <c r="K69" s="23"/>
    </row>
    <row r="70" spans="11:11" s="22" customFormat="1" x14ac:dyDescent="0.25">
      <c r="K70" s="23"/>
    </row>
    <row r="71" spans="11:11" s="22" customFormat="1" x14ac:dyDescent="0.25">
      <c r="K71" s="23"/>
    </row>
    <row r="72" spans="11:11" s="22" customFormat="1" x14ac:dyDescent="0.25">
      <c r="K72" s="23"/>
    </row>
    <row r="73" spans="11:11" s="22" customFormat="1" x14ac:dyDescent="0.25">
      <c r="K73" s="23"/>
    </row>
  </sheetData>
  <mergeCells count="11">
    <mergeCell ref="B6:L6"/>
    <mergeCell ref="I53:K53"/>
    <mergeCell ref="L11:L12"/>
    <mergeCell ref="H11:H12"/>
    <mergeCell ref="C11:D11"/>
    <mergeCell ref="B11:B12"/>
    <mergeCell ref="F11:F12"/>
    <mergeCell ref="G11:G12"/>
    <mergeCell ref="I10:K10"/>
    <mergeCell ref="E11:E12"/>
    <mergeCell ref="I11:K11"/>
  </mergeCells>
  <printOptions horizontalCentered="1"/>
  <pageMargins left="0.59055118110236227" right="0.55118110236220474" top="0.43307086614173229" bottom="0.51181102362204722" header="0.31496062992125984" footer="0.31496062992125984"/>
  <pageSetup paperSize="9" scale="60" orientation="portrait" r:id="rId1"/>
  <headerFooter>
    <oddFooter>&amp;CPágina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M62"/>
  <sheetViews>
    <sheetView showGridLines="0" zoomScale="130" zoomScaleNormal="130" workbookViewId="0"/>
  </sheetViews>
  <sheetFormatPr baseColWidth="10" defaultRowHeight="15" x14ac:dyDescent="0.25"/>
  <cols>
    <col min="1" max="1" width="5.85546875" style="1" customWidth="1"/>
    <col min="2" max="2" width="82" style="1" bestFit="1" customWidth="1"/>
    <col min="3" max="5" width="14.7109375" style="1" customWidth="1"/>
    <col min="6" max="6" width="20.7109375" style="1" customWidth="1"/>
    <col min="7" max="7" width="17.7109375" style="1" customWidth="1"/>
    <col min="8" max="8" width="15.7109375" style="1" hidden="1" customWidth="1"/>
    <col min="9" max="9" width="12.7109375" style="1" hidden="1" customWidth="1"/>
    <col min="10" max="10" width="12.7109375" style="1" customWidth="1"/>
    <col min="11" max="11" width="12.7109375" style="10" hidden="1" customWidth="1"/>
    <col min="12" max="12" width="15.28515625" style="1" bestFit="1" customWidth="1"/>
    <col min="13" max="16384" width="11.42578125" style="1"/>
  </cols>
  <sheetData>
    <row r="1" spans="1:13" s="48" customFormat="1" x14ac:dyDescent="0.25">
      <c r="A1"/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</row>
    <row r="2" spans="1:13" s="48" customFormat="1" x14ac:dyDescent="0.25">
      <c r="A2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</row>
    <row r="3" spans="1:13" s="48" customFormat="1" x14ac:dyDescent="0.25">
      <c r="A3"/>
      <c r="B3" s="47"/>
      <c r="C3" s="49"/>
      <c r="D3" s="47"/>
      <c r="E3" s="47"/>
      <c r="F3" s="47"/>
      <c r="G3" s="47"/>
      <c r="H3" s="47"/>
      <c r="I3" s="47"/>
      <c r="J3" s="47"/>
      <c r="K3" s="47"/>
      <c r="L3" s="47"/>
      <c r="M3" s="47"/>
    </row>
    <row r="4" spans="1:13" s="48" customFormat="1" x14ac:dyDescent="0.25">
      <c r="A4"/>
      <c r="B4" s="47"/>
      <c r="C4" s="49"/>
      <c r="D4" s="47"/>
      <c r="E4" s="47"/>
      <c r="F4" s="47"/>
      <c r="G4" s="47"/>
      <c r="H4" s="47"/>
      <c r="I4" s="47"/>
      <c r="J4" s="47"/>
      <c r="K4" s="47"/>
      <c r="L4" s="47"/>
      <c r="M4" s="47"/>
    </row>
    <row r="5" spans="1:13" ht="5.0999999999999996" customHeight="1" x14ac:dyDescent="0.25"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</row>
    <row r="6" spans="1:13" ht="43.5" customHeight="1" x14ac:dyDescent="0.25">
      <c r="B6" s="77" t="s">
        <v>61</v>
      </c>
      <c r="C6" s="77"/>
      <c r="D6" s="77"/>
      <c r="E6" s="77"/>
      <c r="F6" s="77"/>
      <c r="G6" s="77"/>
      <c r="H6" s="77"/>
      <c r="I6" s="77"/>
      <c r="J6" s="77"/>
      <c r="K6" s="77"/>
      <c r="L6" s="77"/>
    </row>
    <row r="8" spans="1:13" ht="15.75" x14ac:dyDescent="0.25">
      <c r="B8" s="2" t="s">
        <v>6</v>
      </c>
    </row>
    <row r="9" spans="1:13" x14ac:dyDescent="0.2">
      <c r="B9" s="3" t="s">
        <v>1</v>
      </c>
    </row>
    <row r="10" spans="1:13" x14ac:dyDescent="0.25">
      <c r="B10" s="4"/>
      <c r="I10" s="86"/>
      <c r="J10" s="86"/>
      <c r="K10" s="86"/>
      <c r="L10" s="21" t="s">
        <v>21</v>
      </c>
    </row>
    <row r="11" spans="1:13" s="5" customFormat="1" ht="15" customHeight="1" x14ac:dyDescent="0.25">
      <c r="B11" s="84" t="s">
        <v>20</v>
      </c>
      <c r="C11" s="83" t="s">
        <v>0</v>
      </c>
      <c r="D11" s="83"/>
      <c r="E11" s="81" t="s">
        <v>8</v>
      </c>
      <c r="F11" s="81" t="s">
        <v>22</v>
      </c>
      <c r="G11" s="81" t="s">
        <v>60</v>
      </c>
      <c r="H11" s="81" t="s">
        <v>15</v>
      </c>
      <c r="I11" s="87" t="s">
        <v>17</v>
      </c>
      <c r="J11" s="87"/>
      <c r="K11" s="87"/>
      <c r="L11" s="79" t="s">
        <v>16</v>
      </c>
    </row>
    <row r="12" spans="1:13" s="5" customFormat="1" ht="50.1" customHeight="1" x14ac:dyDescent="0.25">
      <c r="B12" s="85"/>
      <c r="C12" s="50" t="s">
        <v>3</v>
      </c>
      <c r="D12" s="50" t="s">
        <v>2</v>
      </c>
      <c r="E12" s="82"/>
      <c r="F12" s="82"/>
      <c r="G12" s="82"/>
      <c r="H12" s="82"/>
      <c r="I12" s="50" t="s">
        <v>9</v>
      </c>
      <c r="J12" s="50" t="s">
        <v>10</v>
      </c>
      <c r="K12" s="51" t="s">
        <v>11</v>
      </c>
      <c r="L12" s="80"/>
    </row>
    <row r="13" spans="1:13" ht="20.100000000000001" customHeight="1" x14ac:dyDescent="0.25">
      <c r="B13" s="6" t="s">
        <v>26</v>
      </c>
      <c r="C13" s="8">
        <v>61841545</v>
      </c>
      <c r="D13" s="8">
        <v>88074738</v>
      </c>
      <c r="E13" s="56">
        <v>55907445</v>
      </c>
      <c r="F13" s="56">
        <v>42995924.400000006</v>
      </c>
      <c r="G13" s="8">
        <v>24591625.32</v>
      </c>
      <c r="H13" s="8"/>
      <c r="I13" s="12">
        <f>IF(ISERROR(+#REF!/E13)=TRUE,0,++#REF!/E13)</f>
        <v>0</v>
      </c>
      <c r="J13" s="12">
        <f>IF(ISERROR(+G13/E13)=TRUE,0,++G13/E13)</f>
        <v>0.43986315811784998</v>
      </c>
      <c r="K13" s="12">
        <f>IF(ISERROR(+H13/E13)=TRUE,0,++H13/E13)</f>
        <v>0</v>
      </c>
      <c r="L13" s="14">
        <f>+D13-G13</f>
        <v>63483112.68</v>
      </c>
    </row>
    <row r="14" spans="1:13" ht="20.100000000000001" customHeight="1" x14ac:dyDescent="0.25">
      <c r="B14" s="7" t="s">
        <v>58</v>
      </c>
      <c r="C14" s="9">
        <v>1000000</v>
      </c>
      <c r="D14" s="9">
        <v>1704275</v>
      </c>
      <c r="E14" s="58">
        <v>1276822</v>
      </c>
      <c r="F14" s="59">
        <v>1144628.8299999998</v>
      </c>
      <c r="G14" s="9">
        <v>759763.65</v>
      </c>
      <c r="H14" s="9"/>
      <c r="I14" s="13">
        <f>IF(ISERROR(+#REF!/E14)=TRUE,0,++#REF!/E14)</f>
        <v>0</v>
      </c>
      <c r="J14" s="13">
        <f t="shared" ref="J14:J46" si="0">IF(ISERROR(+G14/E14)=TRUE,0,++G14/E14)</f>
        <v>0.59504273109329253</v>
      </c>
      <c r="K14" s="13">
        <f t="shared" ref="K14:K46" si="1">IF(ISERROR(+H14/E14)=TRUE,0,++H14/E14)</f>
        <v>0</v>
      </c>
      <c r="L14" s="15">
        <f t="shared" ref="L14:L46" si="2">+D14-G14</f>
        <v>944511.35</v>
      </c>
    </row>
    <row r="15" spans="1:13" ht="20.100000000000001" customHeight="1" x14ac:dyDescent="0.25">
      <c r="B15" s="7" t="s">
        <v>59</v>
      </c>
      <c r="C15" s="9">
        <v>1500000</v>
      </c>
      <c r="D15" s="9">
        <v>2190097</v>
      </c>
      <c r="E15" s="58">
        <v>1439812</v>
      </c>
      <c r="F15" s="59">
        <v>956608.98</v>
      </c>
      <c r="G15" s="9">
        <v>744485.95</v>
      </c>
      <c r="H15" s="9"/>
      <c r="I15" s="13"/>
      <c r="J15" s="13">
        <f t="shared" si="0"/>
        <v>0.51707163851947335</v>
      </c>
      <c r="K15" s="13">
        <f t="shared" si="1"/>
        <v>0</v>
      </c>
      <c r="L15" s="15">
        <f t="shared" si="2"/>
        <v>1445611.05</v>
      </c>
    </row>
    <row r="16" spans="1:13" ht="20.100000000000001" customHeight="1" x14ac:dyDescent="0.25">
      <c r="B16" s="7" t="s">
        <v>27</v>
      </c>
      <c r="C16" s="9">
        <v>9500000</v>
      </c>
      <c r="D16" s="9">
        <v>12426803</v>
      </c>
      <c r="E16" s="58">
        <v>11544447</v>
      </c>
      <c r="F16" s="59">
        <v>8525195.4100000039</v>
      </c>
      <c r="G16" s="9">
        <v>6667831.8400000026</v>
      </c>
      <c r="H16" s="9"/>
      <c r="I16" s="13"/>
      <c r="J16" s="13">
        <f t="shared" si="0"/>
        <v>0.57757914606043947</v>
      </c>
      <c r="K16" s="13">
        <f t="shared" si="1"/>
        <v>0</v>
      </c>
      <c r="L16" s="15">
        <f t="shared" si="2"/>
        <v>5758971.1599999974</v>
      </c>
    </row>
    <row r="17" spans="2:12" ht="20.100000000000001" customHeight="1" x14ac:dyDescent="0.25">
      <c r="B17" s="7" t="s">
        <v>28</v>
      </c>
      <c r="C17" s="9">
        <v>1500000</v>
      </c>
      <c r="D17" s="9">
        <v>2029059</v>
      </c>
      <c r="E17" s="58">
        <v>1387580</v>
      </c>
      <c r="F17" s="59">
        <v>385095.72000000003</v>
      </c>
      <c r="G17" s="9">
        <v>87591.670000000013</v>
      </c>
      <c r="H17" s="9"/>
      <c r="I17" s="13"/>
      <c r="J17" s="13">
        <f t="shared" ref="J17" si="3">IF(ISERROR(+G17/E17)=TRUE,0,++G17/E17)</f>
        <v>6.3125491863532196E-2</v>
      </c>
      <c r="K17" s="13">
        <f t="shared" ref="K17" si="4">IF(ISERROR(+H17/E17)=TRUE,0,++H17/E17)</f>
        <v>0</v>
      </c>
      <c r="L17" s="15">
        <f t="shared" ref="L17" si="5">+D17-G17</f>
        <v>1941467.33</v>
      </c>
    </row>
    <row r="18" spans="2:12" ht="20.100000000000001" customHeight="1" x14ac:dyDescent="0.25">
      <c r="B18" s="7" t="s">
        <v>29</v>
      </c>
      <c r="C18" s="9">
        <v>6003000</v>
      </c>
      <c r="D18" s="9">
        <v>10890534</v>
      </c>
      <c r="E18" s="58">
        <v>5422000</v>
      </c>
      <c r="F18" s="59">
        <v>4877867.42</v>
      </c>
      <c r="G18" s="9">
        <v>3638469.84</v>
      </c>
      <c r="H18" s="9"/>
      <c r="I18" s="13"/>
      <c r="J18" s="13">
        <f t="shared" si="0"/>
        <v>0.67105677609738101</v>
      </c>
      <c r="K18" s="13">
        <f t="shared" si="1"/>
        <v>0</v>
      </c>
      <c r="L18" s="15">
        <f t="shared" si="2"/>
        <v>7252064.1600000001</v>
      </c>
    </row>
    <row r="19" spans="2:12" ht="20.100000000000001" customHeight="1" x14ac:dyDescent="0.25">
      <c r="B19" s="7" t="s">
        <v>30</v>
      </c>
      <c r="C19" s="9">
        <v>3013658</v>
      </c>
      <c r="D19" s="9">
        <v>3228341</v>
      </c>
      <c r="E19" s="58">
        <v>2895572</v>
      </c>
      <c r="F19" s="59">
        <v>2039311.98</v>
      </c>
      <c r="G19" s="9">
        <v>1602030.88</v>
      </c>
      <c r="H19" s="9"/>
      <c r="I19" s="13"/>
      <c r="J19" s="13">
        <f t="shared" si="0"/>
        <v>0.55326922625305119</v>
      </c>
      <c r="K19" s="13">
        <f t="shared" si="1"/>
        <v>0</v>
      </c>
      <c r="L19" s="15">
        <f t="shared" si="2"/>
        <v>1626310.12</v>
      </c>
    </row>
    <row r="20" spans="2:12" ht="20.100000000000001" customHeight="1" x14ac:dyDescent="0.25">
      <c r="B20" s="7" t="s">
        <v>31</v>
      </c>
      <c r="C20" s="9">
        <v>5000000</v>
      </c>
      <c r="D20" s="9">
        <v>6639618</v>
      </c>
      <c r="E20" s="58">
        <v>4595524</v>
      </c>
      <c r="F20" s="59">
        <v>4307787.4000000004</v>
      </c>
      <c r="G20" s="9">
        <v>1303409.2200000002</v>
      </c>
      <c r="H20" s="9"/>
      <c r="I20" s="13"/>
      <c r="J20" s="13">
        <f t="shared" si="0"/>
        <v>0.28362581068013143</v>
      </c>
      <c r="K20" s="13">
        <f t="shared" si="1"/>
        <v>0</v>
      </c>
      <c r="L20" s="15">
        <f t="shared" si="2"/>
        <v>5336208.7799999993</v>
      </c>
    </row>
    <row r="21" spans="2:12" ht="20.100000000000001" customHeight="1" x14ac:dyDescent="0.25">
      <c r="B21" s="7" t="s">
        <v>32</v>
      </c>
      <c r="C21" s="9">
        <v>3000000</v>
      </c>
      <c r="D21" s="9">
        <v>3664590</v>
      </c>
      <c r="E21" s="58">
        <v>2800000</v>
      </c>
      <c r="F21" s="59">
        <v>1242938.9099999999</v>
      </c>
      <c r="G21" s="9">
        <v>647808.39</v>
      </c>
      <c r="H21" s="9"/>
      <c r="I21" s="13"/>
      <c r="J21" s="13">
        <f t="shared" si="0"/>
        <v>0.23136013928571428</v>
      </c>
      <c r="K21" s="13">
        <f t="shared" si="1"/>
        <v>0</v>
      </c>
      <c r="L21" s="15">
        <f t="shared" si="2"/>
        <v>3016781.61</v>
      </c>
    </row>
    <row r="22" spans="2:12" ht="20.100000000000001" customHeight="1" x14ac:dyDescent="0.25">
      <c r="B22" s="7" t="s">
        <v>33</v>
      </c>
      <c r="C22" s="9">
        <v>3000000</v>
      </c>
      <c r="D22" s="9">
        <v>4656810</v>
      </c>
      <c r="E22" s="58">
        <v>3394809</v>
      </c>
      <c r="F22" s="59">
        <v>1947489.65</v>
      </c>
      <c r="G22" s="9">
        <v>1296962.5999999999</v>
      </c>
      <c r="H22" s="9"/>
      <c r="I22" s="13"/>
      <c r="J22" s="13">
        <f t="shared" si="0"/>
        <v>0.38204287781727925</v>
      </c>
      <c r="K22" s="13">
        <f t="shared" si="1"/>
        <v>0</v>
      </c>
      <c r="L22" s="15">
        <f t="shared" si="2"/>
        <v>3359847.4000000004</v>
      </c>
    </row>
    <row r="23" spans="2:12" ht="20.100000000000001" customHeight="1" x14ac:dyDescent="0.25">
      <c r="B23" s="7" t="s">
        <v>34</v>
      </c>
      <c r="C23" s="9">
        <v>6000000</v>
      </c>
      <c r="D23" s="9">
        <v>9243343</v>
      </c>
      <c r="E23" s="58">
        <v>7590204</v>
      </c>
      <c r="F23" s="59">
        <v>7009508.5399999991</v>
      </c>
      <c r="G23" s="9">
        <v>4825702.2</v>
      </c>
      <c r="H23" s="9"/>
      <c r="I23" s="13"/>
      <c r="J23" s="13">
        <f t="shared" si="0"/>
        <v>0.63578030313809752</v>
      </c>
      <c r="K23" s="13">
        <f t="shared" si="1"/>
        <v>0</v>
      </c>
      <c r="L23" s="15">
        <f t="shared" si="2"/>
        <v>4417640.8</v>
      </c>
    </row>
    <row r="24" spans="2:12" ht="20.100000000000001" customHeight="1" x14ac:dyDescent="0.25">
      <c r="B24" s="7" t="s">
        <v>35</v>
      </c>
      <c r="C24" s="9">
        <v>3500000</v>
      </c>
      <c r="D24" s="9">
        <v>5731439</v>
      </c>
      <c r="E24" s="58">
        <v>2362000</v>
      </c>
      <c r="F24" s="59">
        <v>1956789.6900000002</v>
      </c>
      <c r="G24" s="9">
        <v>1122933.8499999999</v>
      </c>
      <c r="H24" s="9"/>
      <c r="I24" s="13"/>
      <c r="J24" s="13">
        <f t="shared" si="0"/>
        <v>0.4754165325994919</v>
      </c>
      <c r="K24" s="13">
        <f t="shared" si="1"/>
        <v>0</v>
      </c>
      <c r="L24" s="15">
        <f t="shared" si="2"/>
        <v>4608505.1500000004</v>
      </c>
    </row>
    <row r="25" spans="2:12" ht="20.100000000000001" customHeight="1" x14ac:dyDescent="0.25">
      <c r="B25" s="7" t="s">
        <v>36</v>
      </c>
      <c r="C25" s="9">
        <v>6000000</v>
      </c>
      <c r="D25" s="9">
        <v>8725321</v>
      </c>
      <c r="E25" s="58">
        <v>7344711</v>
      </c>
      <c r="F25" s="59">
        <v>5333239.6899999995</v>
      </c>
      <c r="G25" s="9">
        <v>2673361.56</v>
      </c>
      <c r="H25" s="9"/>
      <c r="I25" s="13"/>
      <c r="J25" s="13">
        <f t="shared" si="0"/>
        <v>0.36398458155807628</v>
      </c>
      <c r="K25" s="13">
        <f t="shared" si="1"/>
        <v>0</v>
      </c>
      <c r="L25" s="15">
        <f t="shared" si="2"/>
        <v>6051959.4399999995</v>
      </c>
    </row>
    <row r="26" spans="2:12" ht="20.100000000000001" customHeight="1" x14ac:dyDescent="0.25">
      <c r="B26" s="7" t="s">
        <v>37</v>
      </c>
      <c r="C26" s="9">
        <v>4000000</v>
      </c>
      <c r="D26" s="9">
        <v>5261348</v>
      </c>
      <c r="E26" s="58">
        <v>5251188</v>
      </c>
      <c r="F26" s="59">
        <v>3076156.2399999993</v>
      </c>
      <c r="G26" s="9">
        <v>2022169.19</v>
      </c>
      <c r="H26" s="9"/>
      <c r="I26" s="13"/>
      <c r="J26" s="13">
        <f t="shared" si="0"/>
        <v>0.38508794390907353</v>
      </c>
      <c r="K26" s="13">
        <f t="shared" si="1"/>
        <v>0</v>
      </c>
      <c r="L26" s="15">
        <f t="shared" si="2"/>
        <v>3239178.81</v>
      </c>
    </row>
    <row r="27" spans="2:12" ht="20.100000000000001" customHeight="1" x14ac:dyDescent="0.25">
      <c r="B27" s="7" t="s">
        <v>38</v>
      </c>
      <c r="C27" s="9">
        <v>2000000</v>
      </c>
      <c r="D27" s="9">
        <v>2598940</v>
      </c>
      <c r="E27" s="58">
        <v>1632300</v>
      </c>
      <c r="F27" s="59">
        <v>1532300</v>
      </c>
      <c r="G27" s="9">
        <v>1226871.05</v>
      </c>
      <c r="H27" s="9"/>
      <c r="I27" s="13"/>
      <c r="J27" s="13">
        <f t="shared" si="0"/>
        <v>0.75162105617839858</v>
      </c>
      <c r="K27" s="13">
        <f t="shared" si="1"/>
        <v>0</v>
      </c>
      <c r="L27" s="15">
        <f t="shared" si="2"/>
        <v>1372068.95</v>
      </c>
    </row>
    <row r="28" spans="2:12" ht="20.100000000000001" customHeight="1" x14ac:dyDescent="0.25">
      <c r="B28" s="7" t="s">
        <v>39</v>
      </c>
      <c r="C28" s="9">
        <v>4000000</v>
      </c>
      <c r="D28" s="9">
        <v>4422647</v>
      </c>
      <c r="E28" s="58">
        <v>3922647</v>
      </c>
      <c r="F28" s="59">
        <v>3070268.24</v>
      </c>
      <c r="G28" s="9">
        <v>2050162.49</v>
      </c>
      <c r="H28" s="9"/>
      <c r="I28" s="13"/>
      <c r="J28" s="13">
        <f t="shared" si="0"/>
        <v>0.52264771466818194</v>
      </c>
      <c r="K28" s="13">
        <f t="shared" si="1"/>
        <v>0</v>
      </c>
      <c r="L28" s="15">
        <f t="shared" si="2"/>
        <v>2372484.5099999998</v>
      </c>
    </row>
    <row r="29" spans="2:12" ht="20.100000000000001" customHeight="1" x14ac:dyDescent="0.25">
      <c r="B29" s="7" t="s">
        <v>40</v>
      </c>
      <c r="C29" s="9">
        <v>672906</v>
      </c>
      <c r="D29" s="9">
        <v>898772</v>
      </c>
      <c r="E29" s="58">
        <v>566766</v>
      </c>
      <c r="F29" s="59">
        <v>510388.72000000003</v>
      </c>
      <c r="G29" s="9">
        <v>246384.02</v>
      </c>
      <c r="H29" s="9"/>
      <c r="I29" s="13"/>
      <c r="J29" s="13">
        <f t="shared" si="0"/>
        <v>0.43471912570619969</v>
      </c>
      <c r="K29" s="13">
        <f t="shared" si="1"/>
        <v>0</v>
      </c>
      <c r="L29" s="15">
        <f t="shared" si="2"/>
        <v>652387.98</v>
      </c>
    </row>
    <row r="30" spans="2:12" ht="20.100000000000001" customHeight="1" x14ac:dyDescent="0.25">
      <c r="B30" s="7" t="s">
        <v>41</v>
      </c>
      <c r="C30" s="9">
        <v>2000000</v>
      </c>
      <c r="D30" s="9">
        <v>2087665</v>
      </c>
      <c r="E30" s="58">
        <v>2018513</v>
      </c>
      <c r="F30" s="59">
        <v>897407.41</v>
      </c>
      <c r="G30" s="9">
        <v>705889.7</v>
      </c>
      <c r="H30" s="9"/>
      <c r="I30" s="13"/>
      <c r="J30" s="13">
        <f t="shared" si="0"/>
        <v>0.34970777993503138</v>
      </c>
      <c r="K30" s="13">
        <f t="shared" si="1"/>
        <v>0</v>
      </c>
      <c r="L30" s="15">
        <f t="shared" si="2"/>
        <v>1381775.3</v>
      </c>
    </row>
    <row r="31" spans="2:12" ht="20.100000000000001" customHeight="1" x14ac:dyDescent="0.25">
      <c r="B31" s="7" t="s">
        <v>42</v>
      </c>
      <c r="C31" s="9">
        <v>3000000</v>
      </c>
      <c r="D31" s="9">
        <v>3786219</v>
      </c>
      <c r="E31" s="58">
        <v>2052277</v>
      </c>
      <c r="F31" s="59">
        <v>1937389.26</v>
      </c>
      <c r="G31" s="9">
        <v>1458856.47</v>
      </c>
      <c r="H31" s="9"/>
      <c r="I31" s="13"/>
      <c r="J31" s="13">
        <f t="shared" si="0"/>
        <v>0.71084774131367257</v>
      </c>
      <c r="K31" s="13">
        <f t="shared" si="1"/>
        <v>0</v>
      </c>
      <c r="L31" s="15">
        <f t="shared" si="2"/>
        <v>2327362.5300000003</v>
      </c>
    </row>
    <row r="32" spans="2:12" ht="20.100000000000001" customHeight="1" x14ac:dyDescent="0.25">
      <c r="B32" s="7" t="s">
        <v>43</v>
      </c>
      <c r="C32" s="9">
        <v>2000000</v>
      </c>
      <c r="D32" s="9">
        <v>2884983</v>
      </c>
      <c r="E32" s="58">
        <v>1374983</v>
      </c>
      <c r="F32" s="59">
        <v>955680.46000000008</v>
      </c>
      <c r="G32" s="9">
        <v>627436.46000000008</v>
      </c>
      <c r="H32" s="9"/>
      <c r="I32" s="13"/>
      <c r="J32" s="13">
        <f t="shared" si="0"/>
        <v>0.45632306726701355</v>
      </c>
      <c r="K32" s="13">
        <f t="shared" si="1"/>
        <v>0</v>
      </c>
      <c r="L32" s="15">
        <f t="shared" si="2"/>
        <v>2257546.54</v>
      </c>
    </row>
    <row r="33" spans="2:12" ht="20.100000000000001" customHeight="1" x14ac:dyDescent="0.25">
      <c r="B33" s="7" t="s">
        <v>44</v>
      </c>
      <c r="C33" s="9">
        <v>1500000</v>
      </c>
      <c r="D33" s="9">
        <v>2356799</v>
      </c>
      <c r="E33" s="58">
        <v>2140519</v>
      </c>
      <c r="F33" s="59">
        <v>2029244.5999999999</v>
      </c>
      <c r="G33" s="9">
        <v>1189933.3500000001</v>
      </c>
      <c r="H33" s="9"/>
      <c r="I33" s="13"/>
      <c r="J33" s="13">
        <f t="shared" si="0"/>
        <v>0.5559088006226528</v>
      </c>
      <c r="K33" s="13">
        <f t="shared" si="1"/>
        <v>0</v>
      </c>
      <c r="L33" s="15">
        <f t="shared" si="2"/>
        <v>1166865.6499999999</v>
      </c>
    </row>
    <row r="34" spans="2:12" ht="20.100000000000001" customHeight="1" x14ac:dyDescent="0.25">
      <c r="B34" s="7" t="s">
        <v>45</v>
      </c>
      <c r="C34" s="9">
        <v>1500000</v>
      </c>
      <c r="D34" s="9">
        <v>1912748</v>
      </c>
      <c r="E34" s="58">
        <v>976084</v>
      </c>
      <c r="F34" s="59">
        <v>809089.01</v>
      </c>
      <c r="G34" s="9">
        <v>665419.78</v>
      </c>
      <c r="H34" s="9"/>
      <c r="I34" s="13"/>
      <c r="J34" s="13">
        <f t="shared" si="0"/>
        <v>0.68172388851779153</v>
      </c>
      <c r="K34" s="13">
        <f t="shared" si="1"/>
        <v>0</v>
      </c>
      <c r="L34" s="15">
        <f t="shared" si="2"/>
        <v>1247328.22</v>
      </c>
    </row>
    <row r="35" spans="2:12" ht="20.100000000000001" customHeight="1" x14ac:dyDescent="0.25">
      <c r="B35" s="7" t="s">
        <v>46</v>
      </c>
      <c r="C35" s="9">
        <v>1000000</v>
      </c>
      <c r="D35" s="9">
        <v>2278840</v>
      </c>
      <c r="E35" s="58">
        <v>2043939</v>
      </c>
      <c r="F35" s="59">
        <v>1180380.5</v>
      </c>
      <c r="G35" s="9">
        <v>565171.5</v>
      </c>
      <c r="H35" s="9"/>
      <c r="I35" s="13"/>
      <c r="J35" s="13">
        <f t="shared" si="0"/>
        <v>0.27651094284124916</v>
      </c>
      <c r="K35" s="13">
        <f t="shared" si="1"/>
        <v>0</v>
      </c>
      <c r="L35" s="15">
        <f t="shared" si="2"/>
        <v>1713668.5</v>
      </c>
    </row>
    <row r="36" spans="2:12" ht="20.100000000000001" customHeight="1" x14ac:dyDescent="0.25">
      <c r="B36" s="7" t="s">
        <v>47</v>
      </c>
      <c r="C36" s="9">
        <v>13200000</v>
      </c>
      <c r="D36" s="9">
        <v>25498971</v>
      </c>
      <c r="E36" s="58">
        <v>23096623</v>
      </c>
      <c r="F36" s="59">
        <v>13282702.479999997</v>
      </c>
      <c r="G36" s="9">
        <v>9636342.3300000001</v>
      </c>
      <c r="H36" s="9"/>
      <c r="I36" s="13"/>
      <c r="J36" s="13">
        <f t="shared" si="0"/>
        <v>0.41721867001942231</v>
      </c>
      <c r="K36" s="13">
        <f t="shared" si="1"/>
        <v>0</v>
      </c>
      <c r="L36" s="15">
        <f t="shared" si="2"/>
        <v>15862628.67</v>
      </c>
    </row>
    <row r="37" spans="2:12" ht="20.100000000000001" customHeight="1" x14ac:dyDescent="0.25">
      <c r="B37" s="7" t="s">
        <v>48</v>
      </c>
      <c r="C37" s="9">
        <v>2766523</v>
      </c>
      <c r="D37" s="9">
        <v>10200560</v>
      </c>
      <c r="E37" s="58">
        <v>6946157</v>
      </c>
      <c r="F37" s="59">
        <v>6180063.1899999995</v>
      </c>
      <c r="G37" s="9">
        <v>2648566.6400000006</v>
      </c>
      <c r="H37" s="9"/>
      <c r="I37" s="13"/>
      <c r="J37" s="13">
        <f t="shared" si="0"/>
        <v>0.38129956463696407</v>
      </c>
      <c r="K37" s="13">
        <f t="shared" si="1"/>
        <v>0</v>
      </c>
      <c r="L37" s="15">
        <f t="shared" si="2"/>
        <v>7551993.3599999994</v>
      </c>
    </row>
    <row r="38" spans="2:12" ht="20.100000000000001" customHeight="1" x14ac:dyDescent="0.25">
      <c r="B38" s="7" t="s">
        <v>49</v>
      </c>
      <c r="C38" s="9">
        <v>7026640</v>
      </c>
      <c r="D38" s="9">
        <v>8385776</v>
      </c>
      <c r="E38" s="58">
        <v>5398572</v>
      </c>
      <c r="F38" s="59">
        <v>3171884.959999999</v>
      </c>
      <c r="G38" s="9">
        <v>1853457.7799999993</v>
      </c>
      <c r="H38" s="9"/>
      <c r="I38" s="13"/>
      <c r="J38" s="13">
        <f t="shared" si="0"/>
        <v>0.34332371227057812</v>
      </c>
      <c r="K38" s="13">
        <f t="shared" si="1"/>
        <v>0</v>
      </c>
      <c r="L38" s="15">
        <f t="shared" si="2"/>
        <v>6532318.2200000007</v>
      </c>
    </row>
    <row r="39" spans="2:12" ht="20.100000000000001" customHeight="1" x14ac:dyDescent="0.25">
      <c r="B39" s="7" t="s">
        <v>50</v>
      </c>
      <c r="C39" s="9">
        <v>500000</v>
      </c>
      <c r="D39" s="9">
        <v>670423</v>
      </c>
      <c r="E39" s="58">
        <v>595961</v>
      </c>
      <c r="F39" s="59">
        <v>449859.20999999996</v>
      </c>
      <c r="G39" s="9">
        <v>88076.790000000008</v>
      </c>
      <c r="H39" s="9"/>
      <c r="I39" s="13"/>
      <c r="J39" s="13">
        <f t="shared" si="0"/>
        <v>0.14778951978401272</v>
      </c>
      <c r="K39" s="13">
        <f t="shared" si="1"/>
        <v>0</v>
      </c>
      <c r="L39" s="15">
        <f t="shared" si="2"/>
        <v>582346.21</v>
      </c>
    </row>
    <row r="40" spans="2:12" ht="20.100000000000001" customHeight="1" x14ac:dyDescent="0.25">
      <c r="B40" s="7" t="s">
        <v>51</v>
      </c>
      <c r="C40" s="9">
        <v>3000000</v>
      </c>
      <c r="D40" s="9">
        <v>4270897</v>
      </c>
      <c r="E40" s="58">
        <v>3507567</v>
      </c>
      <c r="F40" s="59">
        <v>2658373.0699999998</v>
      </c>
      <c r="G40" s="9">
        <v>2055717.7899999996</v>
      </c>
      <c r="H40" s="9"/>
      <c r="I40" s="13"/>
      <c r="J40" s="13">
        <f t="shared" si="0"/>
        <v>0.58608083323853821</v>
      </c>
      <c r="K40" s="13">
        <f t="shared" si="1"/>
        <v>0</v>
      </c>
      <c r="L40" s="15">
        <f t="shared" si="2"/>
        <v>2215179.2100000004</v>
      </c>
    </row>
    <row r="41" spans="2:12" ht="20.100000000000001" customHeight="1" x14ac:dyDescent="0.25">
      <c r="B41" s="7" t="s">
        <v>52</v>
      </c>
      <c r="C41" s="9">
        <v>4000000</v>
      </c>
      <c r="D41" s="9">
        <v>5959345</v>
      </c>
      <c r="E41" s="58">
        <v>4500000</v>
      </c>
      <c r="F41" s="59">
        <v>391424.79</v>
      </c>
      <c r="G41" s="9">
        <v>389914.79</v>
      </c>
      <c r="H41" s="9"/>
      <c r="I41" s="13"/>
      <c r="J41" s="13">
        <f t="shared" si="0"/>
        <v>8.6647731111111112E-2</v>
      </c>
      <c r="K41" s="13">
        <f t="shared" si="1"/>
        <v>0</v>
      </c>
      <c r="L41" s="15">
        <f t="shared" si="2"/>
        <v>5569430.21</v>
      </c>
    </row>
    <row r="42" spans="2:12" ht="20.100000000000001" customHeight="1" x14ac:dyDescent="0.25">
      <c r="B42" s="7" t="s">
        <v>53</v>
      </c>
      <c r="C42" s="9">
        <v>5000000</v>
      </c>
      <c r="D42" s="9">
        <v>5900336</v>
      </c>
      <c r="E42" s="58">
        <v>3707900</v>
      </c>
      <c r="F42" s="59">
        <v>3507900</v>
      </c>
      <c r="G42" s="9">
        <v>3507900</v>
      </c>
      <c r="H42" s="9"/>
      <c r="I42" s="13"/>
      <c r="J42" s="13">
        <f t="shared" si="0"/>
        <v>0.94606111275924376</v>
      </c>
      <c r="K42" s="13">
        <f t="shared" si="1"/>
        <v>0</v>
      </c>
      <c r="L42" s="15">
        <f t="shared" si="2"/>
        <v>2392436</v>
      </c>
    </row>
    <row r="43" spans="2:12" ht="20.100000000000001" customHeight="1" x14ac:dyDescent="0.25">
      <c r="B43" s="7" t="s">
        <v>54</v>
      </c>
      <c r="C43" s="9">
        <v>5000000</v>
      </c>
      <c r="D43" s="9">
        <v>10273663</v>
      </c>
      <c r="E43" s="58">
        <v>2438333</v>
      </c>
      <c r="F43" s="59">
        <v>2277823.83</v>
      </c>
      <c r="G43" s="9">
        <v>2126090.36</v>
      </c>
      <c r="H43" s="9"/>
      <c r="I43" s="13"/>
      <c r="J43" s="13">
        <f t="shared" si="0"/>
        <v>0.87194421762737073</v>
      </c>
      <c r="K43" s="13">
        <f t="shared" si="1"/>
        <v>0</v>
      </c>
      <c r="L43" s="15">
        <f t="shared" si="2"/>
        <v>8147572.6400000006</v>
      </c>
    </row>
    <row r="44" spans="2:12" ht="20.100000000000001" customHeight="1" x14ac:dyDescent="0.25">
      <c r="B44" s="7" t="s">
        <v>55</v>
      </c>
      <c r="C44" s="9">
        <v>4000000</v>
      </c>
      <c r="D44" s="9">
        <v>5452060</v>
      </c>
      <c r="E44" s="58">
        <v>4117473</v>
      </c>
      <c r="F44" s="59">
        <v>1629024.6199999996</v>
      </c>
      <c r="G44" s="9">
        <v>1545147.5999999999</v>
      </c>
      <c r="H44" s="9"/>
      <c r="I44" s="13"/>
      <c r="J44" s="13">
        <f t="shared" ref="J44" si="6">IF(ISERROR(+G44/E44)=TRUE,0,++G44/E44)</f>
        <v>0.37526599445825143</v>
      </c>
      <c r="K44" s="13">
        <f t="shared" ref="K44" si="7">IF(ISERROR(+H44/E44)=TRUE,0,++H44/E44)</f>
        <v>0</v>
      </c>
      <c r="L44" s="15">
        <f t="shared" ref="L44" si="8">+D44-G44</f>
        <v>3906912.4000000004</v>
      </c>
    </row>
    <row r="45" spans="2:12" ht="20.100000000000001" customHeight="1" x14ac:dyDescent="0.25">
      <c r="B45" s="7" t="s">
        <v>56</v>
      </c>
      <c r="C45" s="9">
        <v>65973</v>
      </c>
      <c r="D45" s="9">
        <v>296763</v>
      </c>
      <c r="E45" s="58">
        <v>75973</v>
      </c>
      <c r="F45" s="59">
        <v>69726.890000000014</v>
      </c>
      <c r="G45" s="9">
        <v>53228.7</v>
      </c>
      <c r="H45" s="9"/>
      <c r="I45" s="13"/>
      <c r="J45" s="13">
        <f t="shared" si="0"/>
        <v>0.7006265383754755</v>
      </c>
      <c r="K45" s="13">
        <f t="shared" si="1"/>
        <v>0</v>
      </c>
      <c r="L45" s="15">
        <f t="shared" si="2"/>
        <v>243534.3</v>
      </c>
    </row>
    <row r="46" spans="2:12" ht="20.100000000000001" customHeight="1" x14ac:dyDescent="0.25">
      <c r="B46" s="7" t="s">
        <v>57</v>
      </c>
      <c r="C46" s="9">
        <v>0</v>
      </c>
      <c r="D46" s="9">
        <v>271555</v>
      </c>
      <c r="E46" s="58">
        <v>271555</v>
      </c>
      <c r="F46" s="59">
        <v>271555</v>
      </c>
      <c r="G46" s="9">
        <v>271554.59999999998</v>
      </c>
      <c r="H46" s="9"/>
      <c r="I46" s="13"/>
      <c r="J46" s="13">
        <f t="shared" si="0"/>
        <v>0.9999985270018964</v>
      </c>
      <c r="K46" s="13">
        <f t="shared" si="1"/>
        <v>0</v>
      </c>
      <c r="L46" s="15">
        <f t="shared" si="2"/>
        <v>0.40000000002328306</v>
      </c>
    </row>
    <row r="47" spans="2:12" ht="23.25" customHeight="1" x14ac:dyDescent="0.25">
      <c r="B47" s="52" t="s">
        <v>4</v>
      </c>
      <c r="C47" s="53">
        <f t="shared" ref="C47:H47" si="9">SUM(C13:C46)</f>
        <v>177090245</v>
      </c>
      <c r="D47" s="53">
        <f t="shared" si="9"/>
        <v>264874278</v>
      </c>
      <c r="E47" s="53">
        <f t="shared" si="9"/>
        <v>184596256</v>
      </c>
      <c r="F47" s="53">
        <f t="shared" si="9"/>
        <v>132611029.09999998</v>
      </c>
      <c r="G47" s="53">
        <f t="shared" si="9"/>
        <v>84896268.360000029</v>
      </c>
      <c r="H47" s="53">
        <f t="shared" si="9"/>
        <v>0</v>
      </c>
      <c r="I47" s="54">
        <f>IF(ISERROR(+#REF!/E47)=TRUE,0,++#REF!/E47)</f>
        <v>0</v>
      </c>
      <c r="J47" s="54">
        <f>IF(ISERROR(+G47/E47)=TRUE,0,++G47/E47)</f>
        <v>0.45990243897471045</v>
      </c>
      <c r="K47" s="54">
        <f>IF(ISERROR(+H47/E47)=TRUE,0,++H47/E47)</f>
        <v>0</v>
      </c>
      <c r="L47" s="55">
        <f>SUM(L13:L46)</f>
        <v>179978009.64000005</v>
      </c>
    </row>
    <row r="48" spans="2:12" x14ac:dyDescent="0.2">
      <c r="B48" s="11" t="s">
        <v>62</v>
      </c>
    </row>
    <row r="50" spans="2:11" s="20" customFormat="1" x14ac:dyDescent="0.25">
      <c r="K50" s="24"/>
    </row>
    <row r="51" spans="2:11" s="22" customFormat="1" x14ac:dyDescent="0.25">
      <c r="K51" s="23"/>
    </row>
    <row r="52" spans="2:11" s="22" customFormat="1" x14ac:dyDescent="0.25">
      <c r="C52" s="22">
        <v>1000000</v>
      </c>
      <c r="K52" s="23"/>
    </row>
    <row r="53" spans="2:11" s="22" customFormat="1" ht="45" x14ac:dyDescent="0.25">
      <c r="B53" s="30" t="s">
        <v>23</v>
      </c>
      <c r="C53" s="30" t="s">
        <v>3</v>
      </c>
      <c r="D53" s="30" t="s">
        <v>2</v>
      </c>
      <c r="E53" s="31" t="s">
        <v>18</v>
      </c>
      <c r="F53" s="31" t="s">
        <v>19</v>
      </c>
      <c r="G53" s="31" t="str">
        <f>MID(G11,1,25)</f>
        <v>DEVENGADO
A AGOSTO
(4)</v>
      </c>
      <c r="K53" s="23"/>
    </row>
    <row r="54" spans="2:11" s="22" customFormat="1" x14ac:dyDescent="0.25">
      <c r="B54" s="22" t="s">
        <v>24</v>
      </c>
      <c r="C54" s="39">
        <f>+C47/$C$52</f>
        <v>177.09024500000001</v>
      </c>
      <c r="D54" s="39">
        <f>+D47/$C$52</f>
        <v>264.874278</v>
      </c>
      <c r="E54" s="39">
        <f>+E47/$C$52</f>
        <v>184.59625600000001</v>
      </c>
      <c r="F54" s="39">
        <f>+F47/$C$52</f>
        <v>132.61102909999997</v>
      </c>
      <c r="G54" s="39">
        <f>+G47/$C$52</f>
        <v>84.896268360000036</v>
      </c>
      <c r="K54" s="23"/>
    </row>
    <row r="55" spans="2:11" s="22" customFormat="1" x14ac:dyDescent="0.25">
      <c r="C55" s="39"/>
      <c r="D55" s="39"/>
      <c r="E55" s="39"/>
      <c r="F55" s="39"/>
      <c r="G55" s="39"/>
      <c r="K55" s="23"/>
    </row>
    <row r="56" spans="2:11" s="22" customFormat="1" x14ac:dyDescent="0.25">
      <c r="C56" s="39"/>
      <c r="D56" s="39"/>
      <c r="E56" s="39"/>
      <c r="F56" s="39"/>
      <c r="G56" s="39"/>
      <c r="K56" s="23"/>
    </row>
    <row r="57" spans="2:11" s="22" customFormat="1" x14ac:dyDescent="0.25">
      <c r="C57" s="39"/>
      <c r="D57" s="39"/>
      <c r="E57" s="39"/>
      <c r="F57" s="39"/>
      <c r="G57" s="39"/>
      <c r="K57" s="23"/>
    </row>
    <row r="58" spans="2:11" s="22" customFormat="1" x14ac:dyDescent="0.25">
      <c r="K58" s="23"/>
    </row>
    <row r="59" spans="2:11" s="22" customFormat="1" x14ac:dyDescent="0.25">
      <c r="K59" s="23"/>
    </row>
    <row r="60" spans="2:11" s="22" customFormat="1" x14ac:dyDescent="0.25">
      <c r="K60" s="23"/>
    </row>
    <row r="61" spans="2:11" s="22" customFormat="1" x14ac:dyDescent="0.25">
      <c r="K61" s="23"/>
    </row>
    <row r="62" spans="2:11" s="22" customFormat="1" x14ac:dyDescent="0.25">
      <c r="K62" s="23"/>
    </row>
  </sheetData>
  <mergeCells count="10">
    <mergeCell ref="B6:L6"/>
    <mergeCell ref="I10:K10"/>
    <mergeCell ref="I11:K11"/>
    <mergeCell ref="L11:L12"/>
    <mergeCell ref="H11:H12"/>
    <mergeCell ref="B11:B12"/>
    <mergeCell ref="C11:D11"/>
    <mergeCell ref="F11:F12"/>
    <mergeCell ref="G11:G12"/>
    <mergeCell ref="E11:E12"/>
  </mergeCells>
  <printOptions horizontalCentered="1"/>
  <pageMargins left="0.59055118110236227" right="0.55118110236220474" top="0.43307086614173229" bottom="0.51181102362204722" header="0.31496062992125984" footer="0.31496062992125984"/>
  <pageSetup paperSize="9" scale="65" orientation="portrait" r:id="rId1"/>
  <headerFooter>
    <oddFooter>&amp;CPágina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M60"/>
  <sheetViews>
    <sheetView showGridLines="0" zoomScale="130" zoomScaleNormal="130" workbookViewId="0"/>
  </sheetViews>
  <sheetFormatPr baseColWidth="10" defaultRowHeight="15" x14ac:dyDescent="0.25"/>
  <cols>
    <col min="1" max="1" width="5.85546875" style="1" customWidth="1"/>
    <col min="2" max="2" width="65.7109375" style="1" customWidth="1"/>
    <col min="3" max="3" width="16.140625" style="1" bestFit="1" customWidth="1"/>
    <col min="4" max="5" width="15.85546875" style="1" bestFit="1" customWidth="1"/>
    <col min="6" max="6" width="20.7109375" style="1" customWidth="1"/>
    <col min="7" max="7" width="17.7109375" style="1" customWidth="1"/>
    <col min="8" max="8" width="15.7109375" style="1" hidden="1" customWidth="1"/>
    <col min="9" max="9" width="12.7109375" style="1" hidden="1" customWidth="1"/>
    <col min="10" max="10" width="12.7109375" style="1" customWidth="1"/>
    <col min="11" max="11" width="12.7109375" style="10" hidden="1" customWidth="1"/>
    <col min="12" max="12" width="15.28515625" style="1" bestFit="1" customWidth="1"/>
    <col min="13" max="16384" width="11.42578125" style="1"/>
  </cols>
  <sheetData>
    <row r="1" spans="1:13" s="48" customFormat="1" x14ac:dyDescent="0.25">
      <c r="A1"/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</row>
    <row r="2" spans="1:13" s="48" customFormat="1" x14ac:dyDescent="0.25">
      <c r="A2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</row>
    <row r="3" spans="1:13" s="48" customFormat="1" x14ac:dyDescent="0.25">
      <c r="A3"/>
      <c r="B3" s="47"/>
      <c r="C3" s="49"/>
      <c r="D3" s="47"/>
      <c r="E3" s="47"/>
      <c r="F3" s="47"/>
      <c r="G3" s="47"/>
      <c r="H3" s="47"/>
      <c r="I3" s="47"/>
      <c r="J3" s="47"/>
      <c r="K3" s="47"/>
      <c r="L3" s="47"/>
      <c r="M3" s="47"/>
    </row>
    <row r="4" spans="1:13" s="48" customFormat="1" x14ac:dyDescent="0.25">
      <c r="A4"/>
      <c r="B4" s="47"/>
      <c r="C4" s="49"/>
      <c r="D4" s="47"/>
      <c r="E4" s="47"/>
      <c r="F4" s="47"/>
      <c r="G4" s="47"/>
      <c r="H4" s="47"/>
      <c r="I4" s="47"/>
      <c r="J4" s="47"/>
      <c r="K4" s="47"/>
      <c r="L4" s="47"/>
      <c r="M4" s="47"/>
    </row>
    <row r="5" spans="1:13" ht="5.0999999999999996" customHeight="1" x14ac:dyDescent="0.25"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</row>
    <row r="6" spans="1:13" ht="43.5" customHeight="1" x14ac:dyDescent="0.25">
      <c r="B6" s="77" t="s">
        <v>61</v>
      </c>
      <c r="C6" s="77"/>
      <c r="D6" s="77"/>
      <c r="E6" s="77"/>
      <c r="F6" s="77"/>
      <c r="G6" s="77"/>
      <c r="H6" s="77"/>
      <c r="I6" s="77"/>
      <c r="J6" s="77"/>
      <c r="K6" s="77"/>
      <c r="L6" s="77"/>
    </row>
    <row r="8" spans="1:13" ht="15.75" x14ac:dyDescent="0.25">
      <c r="B8" s="2" t="s">
        <v>12</v>
      </c>
    </row>
    <row r="9" spans="1:13" x14ac:dyDescent="0.2">
      <c r="B9" s="3" t="s">
        <v>1</v>
      </c>
    </row>
    <row r="10" spans="1:13" x14ac:dyDescent="0.25">
      <c r="B10" s="4"/>
      <c r="I10" s="86"/>
      <c r="J10" s="86"/>
      <c r="K10" s="86"/>
      <c r="L10" s="21" t="s">
        <v>21</v>
      </c>
    </row>
    <row r="11" spans="1:13" s="5" customFormat="1" ht="15" customHeight="1" x14ac:dyDescent="0.25">
      <c r="B11" s="84" t="s">
        <v>20</v>
      </c>
      <c r="C11" s="83" t="s">
        <v>0</v>
      </c>
      <c r="D11" s="83"/>
      <c r="E11" s="81" t="s">
        <v>8</v>
      </c>
      <c r="F11" s="81" t="s">
        <v>22</v>
      </c>
      <c r="G11" s="81" t="s">
        <v>60</v>
      </c>
      <c r="H11" s="81" t="s">
        <v>15</v>
      </c>
      <c r="I11" s="87" t="s">
        <v>17</v>
      </c>
      <c r="J11" s="87"/>
      <c r="K11" s="87"/>
      <c r="L11" s="79" t="s">
        <v>16</v>
      </c>
    </row>
    <row r="12" spans="1:13" s="5" customFormat="1" ht="50.1" customHeight="1" x14ac:dyDescent="0.25">
      <c r="B12" s="85"/>
      <c r="C12" s="50" t="s">
        <v>3</v>
      </c>
      <c r="D12" s="50" t="s">
        <v>2</v>
      </c>
      <c r="E12" s="82"/>
      <c r="F12" s="82"/>
      <c r="G12" s="82"/>
      <c r="H12" s="82"/>
      <c r="I12" s="50" t="s">
        <v>9</v>
      </c>
      <c r="J12" s="50" t="s">
        <v>10</v>
      </c>
      <c r="K12" s="51" t="s">
        <v>11</v>
      </c>
      <c r="L12" s="80"/>
    </row>
    <row r="13" spans="1:13" ht="20.100000000000001" customHeight="1" x14ac:dyDescent="0.25">
      <c r="B13" s="6" t="s">
        <v>26</v>
      </c>
      <c r="C13" s="41">
        <v>338734303</v>
      </c>
      <c r="D13" s="41">
        <v>321432986</v>
      </c>
      <c r="E13" s="62">
        <v>320330861</v>
      </c>
      <c r="F13" s="62">
        <v>313339844.26000011</v>
      </c>
      <c r="G13" s="41">
        <v>292910249.72999996</v>
      </c>
      <c r="H13" s="8"/>
      <c r="I13" s="12">
        <f>IF(ISERROR(+#REF!/E13)=TRUE,0,++#REF!/E13)</f>
        <v>0</v>
      </c>
      <c r="J13" s="12">
        <f>IF(ISERROR(+G13/E13)=TRUE,0,++G13/E13)</f>
        <v>0.91439909603339764</v>
      </c>
      <c r="K13" s="12">
        <f>IF(ISERROR(+H13/E13)=TRUE,0,++H13/E13)</f>
        <v>0</v>
      </c>
      <c r="L13" s="14">
        <f>+D13-G13</f>
        <v>28522736.270000041</v>
      </c>
    </row>
    <row r="14" spans="1:13" ht="20.100000000000001" customHeight="1" x14ac:dyDescent="0.25">
      <c r="B14" s="25" t="s">
        <v>58</v>
      </c>
      <c r="C14" s="42">
        <v>0</v>
      </c>
      <c r="D14" s="42">
        <v>137974</v>
      </c>
      <c r="E14" s="63">
        <v>137974</v>
      </c>
      <c r="F14" s="63">
        <v>137974</v>
      </c>
      <c r="G14" s="42">
        <v>135456</v>
      </c>
      <c r="H14" s="26"/>
      <c r="I14" s="27"/>
      <c r="J14" s="27">
        <f t="shared" ref="J14:J45" si="0">IF(ISERROR(+G14/E14)=TRUE,0,++G14/E14)</f>
        <v>0.98175018481742937</v>
      </c>
      <c r="K14" s="27">
        <f t="shared" ref="K14:K45" si="1">IF(ISERROR(+H14/E14)=TRUE,0,++H14/E14)</f>
        <v>0</v>
      </c>
      <c r="L14" s="28">
        <f t="shared" ref="L14:L45" si="2">+D14-G14</f>
        <v>2518</v>
      </c>
    </row>
    <row r="15" spans="1:13" ht="20.100000000000001" customHeight="1" x14ac:dyDescent="0.25">
      <c r="B15" s="25" t="s">
        <v>59</v>
      </c>
      <c r="C15" s="42">
        <v>0</v>
      </c>
      <c r="D15" s="42">
        <v>1483605</v>
      </c>
      <c r="E15" s="63">
        <v>1483605</v>
      </c>
      <c r="F15" s="63">
        <v>1483605</v>
      </c>
      <c r="G15" s="42">
        <v>1480323.22</v>
      </c>
      <c r="H15" s="26"/>
      <c r="I15" s="27"/>
      <c r="J15" s="27">
        <f t="shared" si="0"/>
        <v>0.99778796916969137</v>
      </c>
      <c r="K15" s="27">
        <f t="shared" si="1"/>
        <v>0</v>
      </c>
      <c r="L15" s="28">
        <f t="shared" si="2"/>
        <v>3281.7800000000279</v>
      </c>
    </row>
    <row r="16" spans="1:13" ht="20.100000000000001" customHeight="1" x14ac:dyDescent="0.25">
      <c r="B16" s="25" t="s">
        <v>28</v>
      </c>
      <c r="C16" s="42">
        <v>0</v>
      </c>
      <c r="D16" s="42">
        <v>522318</v>
      </c>
      <c r="E16" s="63">
        <v>522318</v>
      </c>
      <c r="F16" s="63">
        <v>522318</v>
      </c>
      <c r="G16" s="42">
        <v>522317.68</v>
      </c>
      <c r="H16" s="26"/>
      <c r="I16" s="27"/>
      <c r="J16" s="27">
        <f t="shared" ref="J16" si="3">IF(ISERROR(+G16/E16)=TRUE,0,++G16/E16)</f>
        <v>0.99999938734640581</v>
      </c>
      <c r="K16" s="27">
        <f t="shared" ref="K16" si="4">IF(ISERROR(+H16/E16)=TRUE,0,++H16/E16)</f>
        <v>0</v>
      </c>
      <c r="L16" s="28">
        <f t="shared" ref="L16" si="5">+D16-G16</f>
        <v>0.32000000000698492</v>
      </c>
    </row>
    <row r="17" spans="2:12" ht="20.100000000000001" customHeight="1" x14ac:dyDescent="0.25">
      <c r="B17" s="25" t="s">
        <v>29</v>
      </c>
      <c r="C17" s="42">
        <v>0</v>
      </c>
      <c r="D17" s="42">
        <v>3045043</v>
      </c>
      <c r="E17" s="63">
        <v>3045043</v>
      </c>
      <c r="F17" s="63">
        <v>3045043</v>
      </c>
      <c r="G17" s="42">
        <v>2919978.54</v>
      </c>
      <c r="H17" s="26"/>
      <c r="I17" s="27"/>
      <c r="J17" s="27">
        <f t="shared" si="0"/>
        <v>0.95892850774192684</v>
      </c>
      <c r="K17" s="27">
        <f t="shared" si="1"/>
        <v>0</v>
      </c>
      <c r="L17" s="28">
        <f t="shared" si="2"/>
        <v>125064.45999999996</v>
      </c>
    </row>
    <row r="18" spans="2:12" ht="20.100000000000001" customHeight="1" x14ac:dyDescent="0.25">
      <c r="B18" s="25" t="s">
        <v>30</v>
      </c>
      <c r="C18" s="42">
        <v>0</v>
      </c>
      <c r="D18" s="42">
        <v>5400387</v>
      </c>
      <c r="E18" s="63">
        <v>5400387</v>
      </c>
      <c r="F18" s="63">
        <v>5400344.2799999993</v>
      </c>
      <c r="G18" s="42">
        <v>5400335.3799999999</v>
      </c>
      <c r="H18" s="26"/>
      <c r="I18" s="27"/>
      <c r="J18" s="27">
        <f t="shared" si="0"/>
        <v>0.99999044142577187</v>
      </c>
      <c r="K18" s="27">
        <f t="shared" si="1"/>
        <v>0</v>
      </c>
      <c r="L18" s="28">
        <f t="shared" si="2"/>
        <v>51.620000000111759</v>
      </c>
    </row>
    <row r="19" spans="2:12" ht="20.100000000000001" customHeight="1" x14ac:dyDescent="0.25">
      <c r="B19" s="25" t="s">
        <v>31</v>
      </c>
      <c r="C19" s="42">
        <v>0</v>
      </c>
      <c r="D19" s="42">
        <v>17233521</v>
      </c>
      <c r="E19" s="63">
        <v>17233521</v>
      </c>
      <c r="F19" s="63">
        <v>17233288.73</v>
      </c>
      <c r="G19" s="42">
        <v>17233288.729999997</v>
      </c>
      <c r="H19" s="26"/>
      <c r="I19" s="27"/>
      <c r="J19" s="27">
        <f t="shared" ref="J19" si="6">IF(ISERROR(+G19/E19)=TRUE,0,++G19/E19)</f>
        <v>0.99998652219705986</v>
      </c>
      <c r="K19" s="27">
        <f t="shared" ref="K19" si="7">IF(ISERROR(+H19/E19)=TRUE,0,++H19/E19)</f>
        <v>0</v>
      </c>
      <c r="L19" s="28">
        <f t="shared" ref="L19" si="8">+D19-G19</f>
        <v>232.27000000327826</v>
      </c>
    </row>
    <row r="20" spans="2:12" ht="20.100000000000001" customHeight="1" x14ac:dyDescent="0.25">
      <c r="B20" s="25" t="s">
        <v>32</v>
      </c>
      <c r="C20" s="42">
        <v>0</v>
      </c>
      <c r="D20" s="42">
        <v>1063084</v>
      </c>
      <c r="E20" s="63">
        <v>1063084</v>
      </c>
      <c r="F20" s="63">
        <v>1063028</v>
      </c>
      <c r="G20" s="42">
        <v>970579.54</v>
      </c>
      <c r="H20" s="26"/>
      <c r="I20" s="27"/>
      <c r="J20" s="27">
        <f t="shared" si="0"/>
        <v>0.91298480646872682</v>
      </c>
      <c r="K20" s="27">
        <f t="shared" si="1"/>
        <v>0</v>
      </c>
      <c r="L20" s="28">
        <f t="shared" si="2"/>
        <v>92504.459999999963</v>
      </c>
    </row>
    <row r="21" spans="2:12" ht="20.100000000000001" customHeight="1" x14ac:dyDescent="0.25">
      <c r="B21" s="25" t="s">
        <v>33</v>
      </c>
      <c r="C21" s="42">
        <v>0</v>
      </c>
      <c r="D21" s="42">
        <v>4468959</v>
      </c>
      <c r="E21" s="63">
        <v>4468959</v>
      </c>
      <c r="F21" s="63">
        <v>4423241.3100000005</v>
      </c>
      <c r="G21" s="42">
        <v>4423241.3100000005</v>
      </c>
      <c r="H21" s="26"/>
      <c r="I21" s="27"/>
      <c r="J21" s="27">
        <f t="shared" si="0"/>
        <v>0.98976994642376459</v>
      </c>
      <c r="K21" s="27">
        <f t="shared" si="1"/>
        <v>0</v>
      </c>
      <c r="L21" s="28">
        <f t="shared" si="2"/>
        <v>45717.689999999478</v>
      </c>
    </row>
    <row r="22" spans="2:12" ht="20.100000000000001" customHeight="1" x14ac:dyDescent="0.25">
      <c r="B22" s="25" t="s">
        <v>34</v>
      </c>
      <c r="C22" s="42">
        <v>0</v>
      </c>
      <c r="D22" s="42">
        <v>8247884</v>
      </c>
      <c r="E22" s="63">
        <v>8247884</v>
      </c>
      <c r="F22" s="63">
        <v>8230433.7199999997</v>
      </c>
      <c r="G22" s="42">
        <v>7932397.0299999993</v>
      </c>
      <c r="H22" s="26"/>
      <c r="I22" s="27"/>
      <c r="J22" s="27">
        <f t="shared" si="0"/>
        <v>0.96174934443791882</v>
      </c>
      <c r="K22" s="27">
        <f t="shared" si="1"/>
        <v>0</v>
      </c>
      <c r="L22" s="28">
        <f t="shared" si="2"/>
        <v>315486.97000000067</v>
      </c>
    </row>
    <row r="23" spans="2:12" ht="20.100000000000001" customHeight="1" x14ac:dyDescent="0.25">
      <c r="B23" s="25" t="s">
        <v>35</v>
      </c>
      <c r="C23" s="42">
        <v>0</v>
      </c>
      <c r="D23" s="42">
        <v>6351822</v>
      </c>
      <c r="E23" s="63">
        <v>6351822</v>
      </c>
      <c r="F23" s="63">
        <v>6351822</v>
      </c>
      <c r="G23" s="42">
        <v>6260485.1100000003</v>
      </c>
      <c r="H23" s="26"/>
      <c r="I23" s="27"/>
      <c r="J23" s="27">
        <f t="shared" si="0"/>
        <v>0.98562036373185524</v>
      </c>
      <c r="K23" s="27">
        <f t="shared" si="1"/>
        <v>0</v>
      </c>
      <c r="L23" s="28">
        <f t="shared" si="2"/>
        <v>91336.889999999665</v>
      </c>
    </row>
    <row r="24" spans="2:12" ht="20.100000000000001" customHeight="1" x14ac:dyDescent="0.25">
      <c r="B24" s="25" t="s">
        <v>36</v>
      </c>
      <c r="C24" s="42">
        <v>0</v>
      </c>
      <c r="D24" s="42">
        <v>12431899</v>
      </c>
      <c r="E24" s="63">
        <v>12431899</v>
      </c>
      <c r="F24" s="63">
        <v>12395899</v>
      </c>
      <c r="G24" s="42">
        <v>11794999.549999999</v>
      </c>
      <c r="H24" s="26"/>
      <c r="I24" s="27"/>
      <c r="J24" s="27">
        <f t="shared" si="0"/>
        <v>0.9487689330487642</v>
      </c>
      <c r="K24" s="27">
        <f t="shared" si="1"/>
        <v>0</v>
      </c>
      <c r="L24" s="28">
        <f t="shared" si="2"/>
        <v>636899.45000000112</v>
      </c>
    </row>
    <row r="25" spans="2:12" ht="20.100000000000001" customHeight="1" x14ac:dyDescent="0.25">
      <c r="B25" s="25" t="s">
        <v>37</v>
      </c>
      <c r="C25" s="42">
        <v>0</v>
      </c>
      <c r="D25" s="42">
        <v>19595094</v>
      </c>
      <c r="E25" s="63">
        <v>19595094</v>
      </c>
      <c r="F25" s="63">
        <v>19592194</v>
      </c>
      <c r="G25" s="42">
        <v>18282033.370000001</v>
      </c>
      <c r="H25" s="26"/>
      <c r="I25" s="27"/>
      <c r="J25" s="27">
        <f t="shared" si="0"/>
        <v>0.93299033778557028</v>
      </c>
      <c r="K25" s="27">
        <f t="shared" si="1"/>
        <v>0</v>
      </c>
      <c r="L25" s="28">
        <f t="shared" si="2"/>
        <v>1313060.629999999</v>
      </c>
    </row>
    <row r="26" spans="2:12" ht="20.100000000000001" customHeight="1" x14ac:dyDescent="0.25">
      <c r="B26" s="25" t="s">
        <v>38</v>
      </c>
      <c r="C26" s="42">
        <v>0</v>
      </c>
      <c r="D26" s="42">
        <v>5410724</v>
      </c>
      <c r="E26" s="63">
        <v>5410724</v>
      </c>
      <c r="F26" s="63">
        <v>5410654.0199999996</v>
      </c>
      <c r="G26" s="42">
        <v>5410654.0200000005</v>
      </c>
      <c r="H26" s="26"/>
      <c r="I26" s="27"/>
      <c r="J26" s="27">
        <f t="shared" si="0"/>
        <v>0.99998706642586099</v>
      </c>
      <c r="K26" s="27">
        <f t="shared" si="1"/>
        <v>0</v>
      </c>
      <c r="L26" s="28">
        <f t="shared" si="2"/>
        <v>69.979999999515712</v>
      </c>
    </row>
    <row r="27" spans="2:12" ht="20.100000000000001" customHeight="1" x14ac:dyDescent="0.25">
      <c r="B27" s="25" t="s">
        <v>39</v>
      </c>
      <c r="C27" s="42">
        <v>0</v>
      </c>
      <c r="D27" s="42">
        <v>4058451</v>
      </c>
      <c r="E27" s="63">
        <v>4058451</v>
      </c>
      <c r="F27" s="63">
        <v>4027529.94</v>
      </c>
      <c r="G27" s="42">
        <v>4027529.9399999995</v>
      </c>
      <c r="H27" s="26"/>
      <c r="I27" s="27"/>
      <c r="J27" s="27">
        <f t="shared" si="0"/>
        <v>0.99238106854068198</v>
      </c>
      <c r="K27" s="27">
        <f t="shared" si="1"/>
        <v>0</v>
      </c>
      <c r="L27" s="28">
        <f t="shared" si="2"/>
        <v>30921.060000000522</v>
      </c>
    </row>
    <row r="28" spans="2:12" ht="20.100000000000001" customHeight="1" x14ac:dyDescent="0.25">
      <c r="B28" s="25" t="s">
        <v>40</v>
      </c>
      <c r="C28" s="42">
        <v>0</v>
      </c>
      <c r="D28" s="42">
        <v>1988771</v>
      </c>
      <c r="E28" s="63">
        <v>1988771</v>
      </c>
      <c r="F28" s="63">
        <v>1988771</v>
      </c>
      <c r="G28" s="42">
        <v>1918394.0299999998</v>
      </c>
      <c r="H28" s="26"/>
      <c r="I28" s="27"/>
      <c r="J28" s="27">
        <f t="shared" si="0"/>
        <v>0.96461283375511797</v>
      </c>
      <c r="K28" s="27">
        <f t="shared" si="1"/>
        <v>0</v>
      </c>
      <c r="L28" s="28">
        <f t="shared" si="2"/>
        <v>70376.970000000205</v>
      </c>
    </row>
    <row r="29" spans="2:12" ht="20.100000000000001" customHeight="1" x14ac:dyDescent="0.25">
      <c r="B29" s="25" t="s">
        <v>41</v>
      </c>
      <c r="C29" s="42">
        <v>0</v>
      </c>
      <c r="D29" s="42">
        <v>183656</v>
      </c>
      <c r="E29" s="63">
        <v>183656</v>
      </c>
      <c r="F29" s="63">
        <v>178383</v>
      </c>
      <c r="G29" s="42">
        <v>178383</v>
      </c>
      <c r="H29" s="26"/>
      <c r="I29" s="27"/>
      <c r="J29" s="27">
        <f t="shared" si="0"/>
        <v>0.97128871368210135</v>
      </c>
      <c r="K29" s="27">
        <f t="shared" si="1"/>
        <v>0</v>
      </c>
      <c r="L29" s="28">
        <f t="shared" si="2"/>
        <v>5273</v>
      </c>
    </row>
    <row r="30" spans="2:12" ht="20.100000000000001" customHeight="1" x14ac:dyDescent="0.25">
      <c r="B30" s="25" t="s">
        <v>42</v>
      </c>
      <c r="C30" s="42">
        <v>0</v>
      </c>
      <c r="D30" s="42">
        <v>3609038</v>
      </c>
      <c r="E30" s="63">
        <v>3609038</v>
      </c>
      <c r="F30" s="63">
        <v>3609037.9299999997</v>
      </c>
      <c r="G30" s="42">
        <v>2219645.14</v>
      </c>
      <c r="H30" s="26"/>
      <c r="I30" s="27"/>
      <c r="J30" s="27">
        <f t="shared" si="0"/>
        <v>0.61502404241795183</v>
      </c>
      <c r="K30" s="27">
        <f t="shared" si="1"/>
        <v>0</v>
      </c>
      <c r="L30" s="28">
        <f t="shared" si="2"/>
        <v>1389392.8599999999</v>
      </c>
    </row>
    <row r="31" spans="2:12" ht="20.100000000000001" customHeight="1" x14ac:dyDescent="0.25">
      <c r="B31" s="25" t="s">
        <v>43</v>
      </c>
      <c r="C31" s="42">
        <v>0</v>
      </c>
      <c r="D31" s="42">
        <v>6419729</v>
      </c>
      <c r="E31" s="63">
        <v>6419729</v>
      </c>
      <c r="F31" s="63">
        <v>6419729</v>
      </c>
      <c r="G31" s="42">
        <v>6418598.3799999999</v>
      </c>
      <c r="H31" s="26"/>
      <c r="I31" s="27"/>
      <c r="J31" s="27">
        <f t="shared" si="0"/>
        <v>0.99982388353153229</v>
      </c>
      <c r="K31" s="27">
        <f t="shared" si="1"/>
        <v>0</v>
      </c>
      <c r="L31" s="28">
        <f t="shared" si="2"/>
        <v>1130.6200000001118</v>
      </c>
    </row>
    <row r="32" spans="2:12" ht="20.100000000000001" customHeight="1" x14ac:dyDescent="0.25">
      <c r="B32" s="25" t="s">
        <v>44</v>
      </c>
      <c r="C32" s="42">
        <v>0</v>
      </c>
      <c r="D32" s="42">
        <v>1911787</v>
      </c>
      <c r="E32" s="63">
        <v>1911787</v>
      </c>
      <c r="F32" s="63">
        <v>1911787</v>
      </c>
      <c r="G32" s="42">
        <v>1910774.94</v>
      </c>
      <c r="H32" s="26"/>
      <c r="I32" s="27"/>
      <c r="J32" s="27">
        <f t="shared" si="0"/>
        <v>0.99947062094260497</v>
      </c>
      <c r="K32" s="27">
        <f t="shared" si="1"/>
        <v>0</v>
      </c>
      <c r="L32" s="28">
        <f t="shared" si="2"/>
        <v>1012.0600000000559</v>
      </c>
    </row>
    <row r="33" spans="2:12" ht="20.100000000000001" customHeight="1" x14ac:dyDescent="0.25">
      <c r="B33" s="25" t="s">
        <v>45</v>
      </c>
      <c r="C33" s="42">
        <v>0</v>
      </c>
      <c r="D33" s="42">
        <v>5402026</v>
      </c>
      <c r="E33" s="63">
        <v>5402026</v>
      </c>
      <c r="F33" s="63">
        <v>5401583.0700000003</v>
      </c>
      <c r="G33" s="42">
        <v>5401583.0700000003</v>
      </c>
      <c r="H33" s="26"/>
      <c r="I33" s="27"/>
      <c r="J33" s="27">
        <f t="shared" si="0"/>
        <v>0.99991800668860176</v>
      </c>
      <c r="K33" s="27">
        <f t="shared" si="1"/>
        <v>0</v>
      </c>
      <c r="L33" s="28">
        <f t="shared" si="2"/>
        <v>442.92999999970198</v>
      </c>
    </row>
    <row r="34" spans="2:12" ht="20.100000000000001" customHeight="1" x14ac:dyDescent="0.25">
      <c r="B34" s="25" t="s">
        <v>46</v>
      </c>
      <c r="C34" s="42">
        <v>0</v>
      </c>
      <c r="D34" s="42">
        <v>2359916</v>
      </c>
      <c r="E34" s="63">
        <v>2359916</v>
      </c>
      <c r="F34" s="63">
        <v>2359915.6999999997</v>
      </c>
      <c r="G34" s="42">
        <v>2359914.36</v>
      </c>
      <c r="H34" s="26"/>
      <c r="I34" s="27"/>
      <c r="J34" s="27">
        <f t="shared" si="0"/>
        <v>0.99999930506001056</v>
      </c>
      <c r="K34" s="27">
        <f t="shared" si="1"/>
        <v>0</v>
      </c>
      <c r="L34" s="28">
        <f t="shared" si="2"/>
        <v>1.6400000001303852</v>
      </c>
    </row>
    <row r="35" spans="2:12" ht="20.100000000000001" customHeight="1" x14ac:dyDescent="0.25">
      <c r="B35" s="25" t="s">
        <v>47</v>
      </c>
      <c r="C35" s="42">
        <v>200000000</v>
      </c>
      <c r="D35" s="42">
        <v>1397473054</v>
      </c>
      <c r="E35" s="63">
        <v>1338086815</v>
      </c>
      <c r="F35" s="63">
        <v>1218678745.79</v>
      </c>
      <c r="G35" s="42">
        <v>1079203103.5100002</v>
      </c>
      <c r="H35" s="26"/>
      <c r="I35" s="27"/>
      <c r="J35" s="27">
        <f t="shared" si="0"/>
        <v>0.80652696926095957</v>
      </c>
      <c r="K35" s="27">
        <f t="shared" si="1"/>
        <v>0</v>
      </c>
      <c r="L35" s="28">
        <f t="shared" si="2"/>
        <v>318269950.48999977</v>
      </c>
    </row>
    <row r="36" spans="2:12" ht="20.100000000000001" customHeight="1" x14ac:dyDescent="0.25">
      <c r="B36" s="25" t="s">
        <v>48</v>
      </c>
      <c r="C36" s="42">
        <v>628474823</v>
      </c>
      <c r="D36" s="42">
        <v>124220788</v>
      </c>
      <c r="E36" s="63">
        <v>114068004</v>
      </c>
      <c r="F36" s="63">
        <v>90564871.039999992</v>
      </c>
      <c r="G36" s="42">
        <v>66873576.090000018</v>
      </c>
      <c r="H36" s="26"/>
      <c r="I36" s="27"/>
      <c r="J36" s="27">
        <f t="shared" si="0"/>
        <v>0.58626059670510244</v>
      </c>
      <c r="K36" s="27">
        <f t="shared" si="1"/>
        <v>0</v>
      </c>
      <c r="L36" s="28">
        <f t="shared" si="2"/>
        <v>57347211.909999982</v>
      </c>
    </row>
    <row r="37" spans="2:12" ht="20.100000000000001" customHeight="1" x14ac:dyDescent="0.25">
      <c r="B37" s="25" t="s">
        <v>49</v>
      </c>
      <c r="C37" s="42">
        <v>0</v>
      </c>
      <c r="D37" s="42">
        <v>9349444</v>
      </c>
      <c r="E37" s="63">
        <v>9349444</v>
      </c>
      <c r="F37" s="63">
        <v>9346767.3300000001</v>
      </c>
      <c r="G37" s="42">
        <v>9346123.6600000001</v>
      </c>
      <c r="H37" s="26"/>
      <c r="I37" s="27"/>
      <c r="J37" s="27">
        <f t="shared" si="0"/>
        <v>0.99964486230411131</v>
      </c>
      <c r="K37" s="27">
        <f t="shared" si="1"/>
        <v>0</v>
      </c>
      <c r="L37" s="28">
        <f t="shared" si="2"/>
        <v>3320.339999999851</v>
      </c>
    </row>
    <row r="38" spans="2:12" ht="20.100000000000001" customHeight="1" x14ac:dyDescent="0.25">
      <c r="B38" s="25" t="s">
        <v>50</v>
      </c>
      <c r="C38" s="42">
        <v>0</v>
      </c>
      <c r="D38" s="42">
        <v>3120306</v>
      </c>
      <c r="E38" s="63">
        <v>3120306</v>
      </c>
      <c r="F38" s="63">
        <v>3120306</v>
      </c>
      <c r="G38" s="42">
        <v>3117951.16</v>
      </c>
      <c r="H38" s="26"/>
      <c r="I38" s="27"/>
      <c r="J38" s="13">
        <f t="shared" si="0"/>
        <v>0.99924531760667068</v>
      </c>
      <c r="K38" s="13">
        <f t="shared" si="1"/>
        <v>0</v>
      </c>
      <c r="L38" s="15">
        <f t="shared" si="2"/>
        <v>2354.839999999851</v>
      </c>
    </row>
    <row r="39" spans="2:12" ht="20.100000000000001" customHeight="1" x14ac:dyDescent="0.25">
      <c r="B39" s="25" t="s">
        <v>51</v>
      </c>
      <c r="C39" s="42">
        <v>0</v>
      </c>
      <c r="D39" s="42">
        <v>42554538</v>
      </c>
      <c r="E39" s="63">
        <v>42554538</v>
      </c>
      <c r="F39" s="63">
        <v>42485813</v>
      </c>
      <c r="G39" s="42">
        <v>42338055.410000004</v>
      </c>
      <c r="H39" s="26"/>
      <c r="I39" s="27"/>
      <c r="J39" s="13">
        <f t="shared" si="0"/>
        <v>0.99491282010863336</v>
      </c>
      <c r="K39" s="13">
        <f t="shared" si="1"/>
        <v>0</v>
      </c>
      <c r="L39" s="15">
        <f t="shared" si="2"/>
        <v>216482.58999999613</v>
      </c>
    </row>
    <row r="40" spans="2:12" ht="20.100000000000001" customHeight="1" x14ac:dyDescent="0.25">
      <c r="B40" s="25" t="s">
        <v>52</v>
      </c>
      <c r="C40" s="42">
        <v>0</v>
      </c>
      <c r="D40" s="42">
        <v>58845950</v>
      </c>
      <c r="E40" s="63">
        <v>58845950</v>
      </c>
      <c r="F40" s="63">
        <v>58842079.020000003</v>
      </c>
      <c r="G40" s="42">
        <v>52216021.210000001</v>
      </c>
      <c r="H40" s="26"/>
      <c r="I40" s="27"/>
      <c r="J40" s="13">
        <f t="shared" ref="J40:J41" si="9">IF(ISERROR(+G40/E40)=TRUE,0,++G40/E40)</f>
        <v>0.88733415315752406</v>
      </c>
      <c r="K40" s="13">
        <f t="shared" ref="K40:K41" si="10">IF(ISERROR(+H40/E40)=TRUE,0,++H40/E40)</f>
        <v>0</v>
      </c>
      <c r="L40" s="15">
        <f t="shared" ref="L40:L41" si="11">+D40-G40</f>
        <v>6629928.7899999991</v>
      </c>
    </row>
    <row r="41" spans="2:12" ht="20.100000000000001" customHeight="1" x14ac:dyDescent="0.25">
      <c r="B41" s="25" t="s">
        <v>53</v>
      </c>
      <c r="C41" s="42">
        <v>0</v>
      </c>
      <c r="D41" s="42">
        <v>32539394</v>
      </c>
      <c r="E41" s="63">
        <v>32539394</v>
      </c>
      <c r="F41" s="63">
        <v>32539394</v>
      </c>
      <c r="G41" s="42">
        <v>28402315.509999998</v>
      </c>
      <c r="H41" s="26"/>
      <c r="I41" s="27"/>
      <c r="J41" s="13">
        <f t="shared" si="9"/>
        <v>0.8728593873014352</v>
      </c>
      <c r="K41" s="13">
        <f t="shared" si="10"/>
        <v>0</v>
      </c>
      <c r="L41" s="15">
        <f t="shared" si="11"/>
        <v>4137078.4900000021</v>
      </c>
    </row>
    <row r="42" spans="2:12" ht="20.100000000000001" customHeight="1" x14ac:dyDescent="0.25">
      <c r="B42" s="25" t="s">
        <v>54</v>
      </c>
      <c r="C42" s="42">
        <v>0</v>
      </c>
      <c r="D42" s="42">
        <v>15539773</v>
      </c>
      <c r="E42" s="63">
        <v>15539773</v>
      </c>
      <c r="F42" s="63">
        <v>15539773</v>
      </c>
      <c r="G42" s="42">
        <v>14940595.640000001</v>
      </c>
      <c r="H42" s="26"/>
      <c r="I42" s="27"/>
      <c r="J42" s="13">
        <f t="shared" si="0"/>
        <v>0.96144233509717292</v>
      </c>
      <c r="K42" s="13">
        <f t="shared" si="1"/>
        <v>0</v>
      </c>
      <c r="L42" s="15">
        <f t="shared" si="2"/>
        <v>599177.3599999994</v>
      </c>
    </row>
    <row r="43" spans="2:12" ht="20.100000000000001" customHeight="1" x14ac:dyDescent="0.25">
      <c r="B43" s="25" t="s">
        <v>55</v>
      </c>
      <c r="C43" s="42">
        <v>0</v>
      </c>
      <c r="D43" s="42">
        <v>7909017</v>
      </c>
      <c r="E43" s="63">
        <v>7909017</v>
      </c>
      <c r="F43" s="63">
        <v>7905116.1600000001</v>
      </c>
      <c r="G43" s="42">
        <v>7880455.0800000001</v>
      </c>
      <c r="H43" s="26"/>
      <c r="I43" s="27"/>
      <c r="J43" s="13">
        <f t="shared" ref="J43" si="12">IF(ISERROR(+G43/E43)=TRUE,0,++G43/E43)</f>
        <v>0.99638868901154221</v>
      </c>
      <c r="K43" s="13">
        <f t="shared" ref="K43" si="13">IF(ISERROR(+H43/E43)=TRUE,0,++H43/E43)</f>
        <v>0</v>
      </c>
      <c r="L43" s="15">
        <f t="shared" ref="L43" si="14">+D43-G43</f>
        <v>28561.919999999925</v>
      </c>
    </row>
    <row r="44" spans="2:12" ht="20.100000000000001" customHeight="1" x14ac:dyDescent="0.25">
      <c r="B44" s="7" t="s">
        <v>56</v>
      </c>
      <c r="C44" s="42">
        <v>0</v>
      </c>
      <c r="D44" s="42">
        <v>20640041</v>
      </c>
      <c r="E44" s="63">
        <v>20640041</v>
      </c>
      <c r="F44" s="64">
        <v>20640040.16</v>
      </c>
      <c r="G44" s="43">
        <v>20635727.829999998</v>
      </c>
      <c r="H44" s="9"/>
      <c r="I44" s="13"/>
      <c r="J44" s="13">
        <f t="shared" si="0"/>
        <v>0.99979102900037831</v>
      </c>
      <c r="K44" s="13">
        <f t="shared" si="1"/>
        <v>0</v>
      </c>
      <c r="L44" s="15">
        <f t="shared" si="2"/>
        <v>4313.1700000017881</v>
      </c>
    </row>
    <row r="45" spans="2:12" ht="20.100000000000001" customHeight="1" x14ac:dyDescent="0.25">
      <c r="B45" s="7" t="s">
        <v>57</v>
      </c>
      <c r="C45" s="42">
        <v>0</v>
      </c>
      <c r="D45" s="42">
        <v>50701563</v>
      </c>
      <c r="E45" s="64">
        <v>50701563</v>
      </c>
      <c r="F45" s="64">
        <v>5027909.1100000003</v>
      </c>
      <c r="G45" s="43">
        <v>0</v>
      </c>
      <c r="H45" s="9"/>
      <c r="I45" s="13">
        <f>IF(ISERROR(+#REF!/E45)=TRUE,0,++#REF!/E45)</f>
        <v>0</v>
      </c>
      <c r="J45" s="13">
        <f t="shared" si="0"/>
        <v>0</v>
      </c>
      <c r="K45" s="13">
        <f t="shared" si="1"/>
        <v>0</v>
      </c>
      <c r="L45" s="15">
        <f t="shared" si="2"/>
        <v>50701563</v>
      </c>
    </row>
    <row r="46" spans="2:12" ht="23.25" customHeight="1" x14ac:dyDescent="0.25">
      <c r="B46" s="52" t="s">
        <v>4</v>
      </c>
      <c r="C46" s="65">
        <f t="shared" ref="C46:H46" si="15">SUM(C13:C45)</f>
        <v>1167209126</v>
      </c>
      <c r="D46" s="65">
        <f t="shared" si="15"/>
        <v>2195652542</v>
      </c>
      <c r="E46" s="65">
        <f t="shared" si="15"/>
        <v>2125011394</v>
      </c>
      <c r="F46" s="65">
        <f t="shared" si="15"/>
        <v>1929217240.5699999</v>
      </c>
      <c r="G46" s="65">
        <f t="shared" si="15"/>
        <v>1725065087.1700003</v>
      </c>
      <c r="H46" s="53">
        <f t="shared" si="15"/>
        <v>0</v>
      </c>
      <c r="I46" s="54">
        <f>IF(ISERROR(+#REF!/E46)=TRUE,0,++#REF!/E46)</f>
        <v>0</v>
      </c>
      <c r="J46" s="54">
        <f>IF(ISERROR(+G46/E46)=TRUE,0,++G46/E46)</f>
        <v>0.81179098241108083</v>
      </c>
      <c r="K46" s="54">
        <f>IF(ISERROR(+H46/E46)=TRUE,0,++H46/E46)</f>
        <v>0</v>
      </c>
      <c r="L46" s="55">
        <f>SUM(L13:L45)</f>
        <v>470587454.8299998</v>
      </c>
    </row>
    <row r="47" spans="2:12" x14ac:dyDescent="0.2">
      <c r="B47" s="11" t="s">
        <v>62</v>
      </c>
    </row>
    <row r="48" spans="2:12" s="20" customFormat="1" x14ac:dyDescent="0.25">
      <c r="K48" s="24"/>
    </row>
    <row r="49" spans="2:11" s="20" customFormat="1" x14ac:dyDescent="0.25">
      <c r="K49" s="24"/>
    </row>
    <row r="50" spans="2:11" s="22" customFormat="1" x14ac:dyDescent="0.25">
      <c r="K50" s="23"/>
    </row>
    <row r="51" spans="2:11" s="22" customFormat="1" x14ac:dyDescent="0.25">
      <c r="B51" s="22">
        <v>1000000</v>
      </c>
      <c r="K51" s="23"/>
    </row>
    <row r="52" spans="2:11" s="22" customFormat="1" ht="45" x14ac:dyDescent="0.25">
      <c r="B52" s="30" t="s">
        <v>23</v>
      </c>
      <c r="C52" s="30" t="s">
        <v>3</v>
      </c>
      <c r="D52" s="30" t="s">
        <v>2</v>
      </c>
      <c r="E52" s="31" t="s">
        <v>18</v>
      </c>
      <c r="F52" s="31" t="s">
        <v>25</v>
      </c>
      <c r="G52" s="31" t="str">
        <f>MID(G11,1,25)</f>
        <v>DEVENGADO
A AGOSTO
(4)</v>
      </c>
      <c r="K52" s="23"/>
    </row>
    <row r="53" spans="2:11" s="22" customFormat="1" x14ac:dyDescent="0.25">
      <c r="B53" s="22" t="s">
        <v>24</v>
      </c>
      <c r="C53" s="39">
        <f>+C46/$B$51</f>
        <v>1167.209126</v>
      </c>
      <c r="D53" s="39">
        <f t="shared" ref="D53:G53" si="16">+D46/$B$51</f>
        <v>2195.6525419999998</v>
      </c>
      <c r="E53" s="39">
        <f t="shared" si="16"/>
        <v>2125.0113940000001</v>
      </c>
      <c r="F53" s="39">
        <f t="shared" si="16"/>
        <v>1929.2172405699998</v>
      </c>
      <c r="G53" s="39">
        <f t="shared" si="16"/>
        <v>1725.0650871700004</v>
      </c>
      <c r="K53" s="23"/>
    </row>
    <row r="54" spans="2:11" s="22" customFormat="1" x14ac:dyDescent="0.25">
      <c r="C54" s="39"/>
      <c r="D54" s="39"/>
      <c r="E54" s="39"/>
      <c r="F54" s="39"/>
      <c r="G54" s="39"/>
      <c r="K54" s="23"/>
    </row>
    <row r="55" spans="2:11" s="22" customFormat="1" x14ac:dyDescent="0.25">
      <c r="C55" s="39"/>
      <c r="D55" s="39"/>
      <c r="E55" s="39"/>
      <c r="F55" s="39"/>
      <c r="G55" s="39"/>
      <c r="K55" s="23"/>
    </row>
    <row r="56" spans="2:11" s="22" customFormat="1" x14ac:dyDescent="0.25">
      <c r="C56" s="39"/>
      <c r="D56" s="39"/>
      <c r="E56" s="39"/>
      <c r="F56" s="39"/>
      <c r="G56" s="39"/>
      <c r="K56" s="23"/>
    </row>
    <row r="57" spans="2:11" s="22" customFormat="1" x14ac:dyDescent="0.25">
      <c r="K57" s="23"/>
    </row>
    <row r="58" spans="2:11" s="22" customFormat="1" x14ac:dyDescent="0.25">
      <c r="K58" s="23"/>
    </row>
    <row r="59" spans="2:11" s="22" customFormat="1" x14ac:dyDescent="0.25">
      <c r="K59" s="23"/>
    </row>
    <row r="60" spans="2:11" s="22" customFormat="1" x14ac:dyDescent="0.25">
      <c r="K60" s="23"/>
    </row>
  </sheetData>
  <mergeCells count="10">
    <mergeCell ref="B6:L6"/>
    <mergeCell ref="I10:K10"/>
    <mergeCell ref="I11:K11"/>
    <mergeCell ref="L11:L12"/>
    <mergeCell ref="H11:H12"/>
    <mergeCell ref="B11:B12"/>
    <mergeCell ref="C11:D11"/>
    <mergeCell ref="F11:F12"/>
    <mergeCell ref="G11:G12"/>
    <mergeCell ref="E11:E12"/>
  </mergeCells>
  <printOptions horizontalCentered="1"/>
  <pageMargins left="0.59055118110236227" right="0.55118110236220474" top="0.43307086614173229" bottom="0.51181102362204722" header="0.31496062992125984" footer="0.31496062992125984"/>
  <pageSetup paperSize="9" scale="65" orientation="portrait" r:id="rId1"/>
  <headerFooter>
    <oddFooter>&amp;CPágina &amp;P de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M59"/>
  <sheetViews>
    <sheetView showGridLines="0" zoomScale="130" zoomScaleNormal="130" workbookViewId="0"/>
  </sheetViews>
  <sheetFormatPr baseColWidth="10" defaultRowHeight="15" x14ac:dyDescent="0.25"/>
  <cols>
    <col min="1" max="1" width="5.85546875" style="1" customWidth="1"/>
    <col min="2" max="2" width="76.85546875" style="1" customWidth="1"/>
    <col min="3" max="5" width="14.7109375" style="1" customWidth="1"/>
    <col min="6" max="6" width="20.7109375" style="1" customWidth="1"/>
    <col min="7" max="7" width="17.7109375" style="1" customWidth="1"/>
    <col min="8" max="8" width="15.7109375" style="1" hidden="1" customWidth="1"/>
    <col min="9" max="9" width="12.7109375" style="1" hidden="1" customWidth="1"/>
    <col min="10" max="10" width="12.7109375" style="1" customWidth="1"/>
    <col min="11" max="11" width="12.7109375" style="10" hidden="1" customWidth="1"/>
    <col min="12" max="12" width="15.28515625" style="1" bestFit="1" customWidth="1"/>
    <col min="13" max="16384" width="11.42578125" style="1"/>
  </cols>
  <sheetData>
    <row r="1" spans="1:13" s="48" customFormat="1" x14ac:dyDescent="0.25">
      <c r="A1"/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</row>
    <row r="2" spans="1:13" s="48" customFormat="1" x14ac:dyDescent="0.25">
      <c r="A2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</row>
    <row r="3" spans="1:13" s="48" customFormat="1" x14ac:dyDescent="0.25">
      <c r="A3"/>
      <c r="B3" s="47"/>
      <c r="C3" s="49"/>
      <c r="D3" s="47"/>
      <c r="E3" s="47"/>
      <c r="F3" s="47"/>
      <c r="G3" s="47"/>
      <c r="H3" s="47"/>
      <c r="I3" s="47"/>
      <c r="J3" s="47"/>
      <c r="K3" s="47"/>
      <c r="L3" s="47"/>
      <c r="M3" s="47"/>
    </row>
    <row r="4" spans="1:13" s="48" customFormat="1" x14ac:dyDescent="0.25">
      <c r="A4"/>
      <c r="B4" s="47"/>
      <c r="C4" s="49"/>
      <c r="D4" s="47"/>
      <c r="E4" s="47"/>
      <c r="F4" s="47"/>
      <c r="G4" s="47"/>
      <c r="H4" s="47"/>
      <c r="I4" s="47"/>
      <c r="J4" s="47"/>
      <c r="K4" s="47"/>
      <c r="L4" s="47"/>
      <c r="M4" s="47"/>
    </row>
    <row r="5" spans="1:13" ht="5.0999999999999996" customHeight="1" x14ac:dyDescent="0.25"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</row>
    <row r="6" spans="1:13" ht="43.5" customHeight="1" x14ac:dyDescent="0.25">
      <c r="B6" s="77" t="s">
        <v>61</v>
      </c>
      <c r="C6" s="77"/>
      <c r="D6" s="77"/>
      <c r="E6" s="77"/>
      <c r="F6" s="77"/>
      <c r="G6" s="77"/>
      <c r="H6" s="77"/>
      <c r="I6" s="77"/>
      <c r="J6" s="77"/>
      <c r="K6" s="77"/>
      <c r="L6" s="77"/>
    </row>
    <row r="8" spans="1:13" ht="15.75" x14ac:dyDescent="0.25">
      <c r="B8" s="2" t="s">
        <v>7</v>
      </c>
    </row>
    <row r="9" spans="1:13" x14ac:dyDescent="0.2">
      <c r="B9" s="3" t="s">
        <v>1</v>
      </c>
    </row>
    <row r="10" spans="1:13" x14ac:dyDescent="0.25">
      <c r="B10" s="4"/>
      <c r="I10" s="86"/>
      <c r="J10" s="86"/>
      <c r="K10" s="86"/>
      <c r="L10" s="21" t="s">
        <v>21</v>
      </c>
    </row>
    <row r="11" spans="1:13" s="5" customFormat="1" ht="15" customHeight="1" x14ac:dyDescent="0.25">
      <c r="B11" s="84" t="s">
        <v>20</v>
      </c>
      <c r="C11" s="83" t="s">
        <v>0</v>
      </c>
      <c r="D11" s="83"/>
      <c r="E11" s="81" t="s">
        <v>8</v>
      </c>
      <c r="F11" s="81" t="s">
        <v>22</v>
      </c>
      <c r="G11" s="81" t="s">
        <v>60</v>
      </c>
      <c r="H11" s="81" t="s">
        <v>15</v>
      </c>
      <c r="I11" s="87" t="s">
        <v>17</v>
      </c>
      <c r="J11" s="87"/>
      <c r="K11" s="87"/>
      <c r="L11" s="79" t="s">
        <v>16</v>
      </c>
    </row>
    <row r="12" spans="1:13" s="5" customFormat="1" ht="50.1" customHeight="1" x14ac:dyDescent="0.25">
      <c r="B12" s="85"/>
      <c r="C12" s="50" t="s">
        <v>3</v>
      </c>
      <c r="D12" s="50" t="s">
        <v>2</v>
      </c>
      <c r="E12" s="82"/>
      <c r="F12" s="82"/>
      <c r="G12" s="82"/>
      <c r="H12" s="82"/>
      <c r="I12" s="50" t="s">
        <v>9</v>
      </c>
      <c r="J12" s="50" t="s">
        <v>10</v>
      </c>
      <c r="K12" s="51" t="s">
        <v>11</v>
      </c>
      <c r="L12" s="80"/>
    </row>
    <row r="13" spans="1:13" ht="20.100000000000001" customHeight="1" x14ac:dyDescent="0.25">
      <c r="B13" s="17" t="s">
        <v>26</v>
      </c>
      <c r="C13" s="44">
        <v>0</v>
      </c>
      <c r="D13" s="44">
        <v>1201944</v>
      </c>
      <c r="E13" s="60">
        <v>836786</v>
      </c>
      <c r="F13" s="60">
        <v>659539.28</v>
      </c>
      <c r="G13" s="41">
        <v>428358.28</v>
      </c>
      <c r="H13" s="8"/>
      <c r="I13" s="12">
        <f>IF(ISERROR(+#REF!/E13)=TRUE,0,++#REF!/E13)</f>
        <v>0</v>
      </c>
      <c r="J13" s="12">
        <f>IF(ISERROR(+G13/E13)=TRUE,0,++G13/E13)</f>
        <v>0.51190899465335227</v>
      </c>
      <c r="K13" s="12">
        <f>IF(ISERROR(+H13/E13)=TRUE,0,++H13/E13)</f>
        <v>0</v>
      </c>
      <c r="L13" s="14">
        <f>+D13-G13</f>
        <v>773585.72</v>
      </c>
    </row>
    <row r="14" spans="1:13" ht="20.100000000000001" customHeight="1" x14ac:dyDescent="0.25">
      <c r="B14" s="29" t="s">
        <v>58</v>
      </c>
      <c r="C14" s="45">
        <v>0</v>
      </c>
      <c r="D14" s="45">
        <v>2892978</v>
      </c>
      <c r="E14" s="61">
        <v>2892895</v>
      </c>
      <c r="F14" s="61">
        <v>2583932.2399999998</v>
      </c>
      <c r="G14" s="42">
        <v>1991973.92</v>
      </c>
      <c r="H14" s="26"/>
      <c r="I14" s="27"/>
      <c r="J14" s="27">
        <f t="shared" ref="J14:J41" si="0">IF(ISERROR(+G14/E14)=TRUE,0,++G14/E14)</f>
        <v>0.68857456630814462</v>
      </c>
      <c r="K14" s="27">
        <f t="shared" ref="K14:K41" si="1">IF(ISERROR(+H14/E14)=TRUE,0,++H14/E14)</f>
        <v>0</v>
      </c>
      <c r="L14" s="28">
        <f t="shared" ref="L14:L41" si="2">+D14-G14</f>
        <v>901004.08000000007</v>
      </c>
    </row>
    <row r="15" spans="1:13" ht="20.100000000000001" customHeight="1" x14ac:dyDescent="0.25">
      <c r="B15" s="29" t="s">
        <v>59</v>
      </c>
      <c r="C15" s="45">
        <v>0</v>
      </c>
      <c r="D15" s="45">
        <v>7350608</v>
      </c>
      <c r="E15" s="61">
        <v>6332425</v>
      </c>
      <c r="F15" s="61">
        <v>4739709.0600000015</v>
      </c>
      <c r="G15" s="42">
        <v>4016250.5100000002</v>
      </c>
      <c r="H15" s="26"/>
      <c r="I15" s="27"/>
      <c r="J15" s="27">
        <f t="shared" si="0"/>
        <v>0.63423578013162418</v>
      </c>
      <c r="K15" s="27">
        <f t="shared" si="1"/>
        <v>0</v>
      </c>
      <c r="L15" s="28">
        <f t="shared" si="2"/>
        <v>3334357.4899999998</v>
      </c>
    </row>
    <row r="16" spans="1:13" ht="20.100000000000001" customHeight="1" x14ac:dyDescent="0.25">
      <c r="B16" s="29" t="s">
        <v>27</v>
      </c>
      <c r="C16" s="45">
        <v>0</v>
      </c>
      <c r="D16" s="45">
        <v>8461330</v>
      </c>
      <c r="E16" s="61">
        <v>7474564</v>
      </c>
      <c r="F16" s="61">
        <v>6925868.4299999988</v>
      </c>
      <c r="G16" s="42">
        <v>4683775.88</v>
      </c>
      <c r="H16" s="26"/>
      <c r="I16" s="27"/>
      <c r="J16" s="27">
        <f t="shared" si="0"/>
        <v>0.6266286408143672</v>
      </c>
      <c r="K16" s="27">
        <f t="shared" si="1"/>
        <v>0</v>
      </c>
      <c r="L16" s="28">
        <f t="shared" si="2"/>
        <v>3777554.12</v>
      </c>
    </row>
    <row r="17" spans="2:12" ht="20.100000000000001" customHeight="1" x14ac:dyDescent="0.25">
      <c r="B17" s="29" t="s">
        <v>28</v>
      </c>
      <c r="C17" s="45">
        <v>0</v>
      </c>
      <c r="D17" s="45">
        <v>1578802</v>
      </c>
      <c r="E17" s="61">
        <v>1578802</v>
      </c>
      <c r="F17" s="61">
        <v>1273251.0400000003</v>
      </c>
      <c r="G17" s="42">
        <v>1195189.8000000003</v>
      </c>
      <c r="H17" s="26"/>
      <c r="I17" s="27"/>
      <c r="J17" s="27">
        <f t="shared" si="0"/>
        <v>0.7570232366059837</v>
      </c>
      <c r="K17" s="27">
        <f t="shared" si="1"/>
        <v>0</v>
      </c>
      <c r="L17" s="28">
        <f t="shared" si="2"/>
        <v>383612.19999999972</v>
      </c>
    </row>
    <row r="18" spans="2:12" ht="20.100000000000001" customHeight="1" x14ac:dyDescent="0.25">
      <c r="B18" s="29" t="s">
        <v>29</v>
      </c>
      <c r="C18" s="45">
        <v>0</v>
      </c>
      <c r="D18" s="45">
        <v>30472222</v>
      </c>
      <c r="E18" s="61">
        <v>27332890</v>
      </c>
      <c r="F18" s="61">
        <v>22507786.350000005</v>
      </c>
      <c r="G18" s="42">
        <v>14350187.390000001</v>
      </c>
      <c r="H18" s="26"/>
      <c r="I18" s="27"/>
      <c r="J18" s="27">
        <f t="shared" si="0"/>
        <v>0.52501537122492359</v>
      </c>
      <c r="K18" s="27">
        <f t="shared" si="1"/>
        <v>0</v>
      </c>
      <c r="L18" s="28">
        <f t="shared" si="2"/>
        <v>16122034.609999999</v>
      </c>
    </row>
    <row r="19" spans="2:12" ht="20.100000000000001" customHeight="1" x14ac:dyDescent="0.25">
      <c r="B19" s="29" t="s">
        <v>30</v>
      </c>
      <c r="C19" s="45">
        <v>0</v>
      </c>
      <c r="D19" s="45">
        <v>19003131</v>
      </c>
      <c r="E19" s="61">
        <v>18284969</v>
      </c>
      <c r="F19" s="61">
        <v>15480682.92</v>
      </c>
      <c r="G19" s="42">
        <v>12070171.429999996</v>
      </c>
      <c r="H19" s="26"/>
      <c r="I19" s="27"/>
      <c r="J19" s="27">
        <f t="shared" si="0"/>
        <v>0.66011440489726814</v>
      </c>
      <c r="K19" s="27">
        <f t="shared" si="1"/>
        <v>0</v>
      </c>
      <c r="L19" s="28">
        <f t="shared" si="2"/>
        <v>6932959.570000004</v>
      </c>
    </row>
    <row r="20" spans="2:12" ht="20.100000000000001" customHeight="1" x14ac:dyDescent="0.25">
      <c r="B20" s="29" t="s">
        <v>31</v>
      </c>
      <c r="C20" s="45">
        <v>0</v>
      </c>
      <c r="D20" s="45">
        <v>26248749</v>
      </c>
      <c r="E20" s="61">
        <v>25010274</v>
      </c>
      <c r="F20" s="61">
        <v>21372622.109999999</v>
      </c>
      <c r="G20" s="42">
        <v>15201973.82</v>
      </c>
      <c r="H20" s="26"/>
      <c r="I20" s="27"/>
      <c r="J20" s="27">
        <f t="shared" si="0"/>
        <v>0.60782915932868231</v>
      </c>
      <c r="K20" s="27">
        <f t="shared" si="1"/>
        <v>0</v>
      </c>
      <c r="L20" s="28">
        <f t="shared" si="2"/>
        <v>11046775.18</v>
      </c>
    </row>
    <row r="21" spans="2:12" ht="20.100000000000001" customHeight="1" x14ac:dyDescent="0.25">
      <c r="B21" s="29" t="s">
        <v>32</v>
      </c>
      <c r="C21" s="45">
        <v>0</v>
      </c>
      <c r="D21" s="45">
        <v>4012542</v>
      </c>
      <c r="E21" s="61">
        <v>4012542</v>
      </c>
      <c r="F21" s="61">
        <v>3046487.5999999996</v>
      </c>
      <c r="G21" s="42">
        <v>2191996.9300000002</v>
      </c>
      <c r="H21" s="26"/>
      <c r="I21" s="27"/>
      <c r="J21" s="27">
        <f t="shared" si="0"/>
        <v>0.54628635164441897</v>
      </c>
      <c r="K21" s="27">
        <f t="shared" si="1"/>
        <v>0</v>
      </c>
      <c r="L21" s="28">
        <f t="shared" si="2"/>
        <v>1820545.0699999998</v>
      </c>
    </row>
    <row r="22" spans="2:12" ht="20.100000000000001" customHeight="1" x14ac:dyDescent="0.25">
      <c r="B22" s="29" t="s">
        <v>33</v>
      </c>
      <c r="C22" s="45">
        <v>0</v>
      </c>
      <c r="D22" s="45">
        <v>5458059</v>
      </c>
      <c r="E22" s="61">
        <v>5458059</v>
      </c>
      <c r="F22" s="61">
        <v>4642984.0999999996</v>
      </c>
      <c r="G22" s="42">
        <v>3813750.0599999996</v>
      </c>
      <c r="H22" s="26"/>
      <c r="I22" s="27"/>
      <c r="J22" s="27">
        <f t="shared" si="0"/>
        <v>0.69873741929136335</v>
      </c>
      <c r="K22" s="27">
        <f t="shared" si="1"/>
        <v>0</v>
      </c>
      <c r="L22" s="28">
        <f t="shared" si="2"/>
        <v>1644308.9400000004</v>
      </c>
    </row>
    <row r="23" spans="2:12" ht="20.100000000000001" customHeight="1" x14ac:dyDescent="0.25">
      <c r="B23" s="29" t="s">
        <v>34</v>
      </c>
      <c r="C23" s="45">
        <v>0</v>
      </c>
      <c r="D23" s="45">
        <v>30326720</v>
      </c>
      <c r="E23" s="61">
        <v>30305643</v>
      </c>
      <c r="F23" s="61">
        <v>24648041.900000002</v>
      </c>
      <c r="G23" s="42">
        <v>18581189.280000001</v>
      </c>
      <c r="H23" s="26"/>
      <c r="I23" s="27"/>
      <c r="J23" s="27">
        <f t="shared" si="0"/>
        <v>0.6131263830963759</v>
      </c>
      <c r="K23" s="27">
        <f t="shared" si="1"/>
        <v>0</v>
      </c>
      <c r="L23" s="28">
        <f t="shared" si="2"/>
        <v>11745530.719999999</v>
      </c>
    </row>
    <row r="24" spans="2:12" ht="20.100000000000001" customHeight="1" x14ac:dyDescent="0.25">
      <c r="B24" s="29" t="s">
        <v>35</v>
      </c>
      <c r="C24" s="45">
        <v>0</v>
      </c>
      <c r="D24" s="45">
        <v>26332319</v>
      </c>
      <c r="E24" s="61">
        <v>23759070</v>
      </c>
      <c r="F24" s="61">
        <v>20300716.359999996</v>
      </c>
      <c r="G24" s="42">
        <v>14721127.949999999</v>
      </c>
      <c r="H24" s="26"/>
      <c r="I24" s="27"/>
      <c r="J24" s="27">
        <f t="shared" si="0"/>
        <v>0.6196003442053919</v>
      </c>
      <c r="K24" s="27">
        <f t="shared" si="1"/>
        <v>0</v>
      </c>
      <c r="L24" s="28">
        <f t="shared" si="2"/>
        <v>11611191.050000001</v>
      </c>
    </row>
    <row r="25" spans="2:12" ht="20.100000000000001" customHeight="1" x14ac:dyDescent="0.25">
      <c r="B25" s="29" t="s">
        <v>36</v>
      </c>
      <c r="C25" s="45">
        <v>0</v>
      </c>
      <c r="D25" s="45">
        <v>26649475</v>
      </c>
      <c r="E25" s="61">
        <v>18618455</v>
      </c>
      <c r="F25" s="61">
        <v>15785459.470000001</v>
      </c>
      <c r="G25" s="42">
        <v>10076061.98</v>
      </c>
      <c r="H25" s="26"/>
      <c r="I25" s="27"/>
      <c r="J25" s="27">
        <f t="shared" si="0"/>
        <v>0.54118679450040297</v>
      </c>
      <c r="K25" s="27">
        <f t="shared" si="1"/>
        <v>0</v>
      </c>
      <c r="L25" s="28">
        <f t="shared" si="2"/>
        <v>16573413.02</v>
      </c>
    </row>
    <row r="26" spans="2:12" ht="20.100000000000001" customHeight="1" x14ac:dyDescent="0.25">
      <c r="B26" s="29" t="s">
        <v>37</v>
      </c>
      <c r="C26" s="45">
        <v>0</v>
      </c>
      <c r="D26" s="45">
        <v>22442374</v>
      </c>
      <c r="E26" s="61">
        <v>22053813</v>
      </c>
      <c r="F26" s="61">
        <v>18416239.110000003</v>
      </c>
      <c r="G26" s="42">
        <v>13630307.77</v>
      </c>
      <c r="H26" s="26"/>
      <c r="I26" s="27"/>
      <c r="J26" s="27">
        <f t="shared" si="0"/>
        <v>0.61804767139360439</v>
      </c>
      <c r="K26" s="27">
        <f t="shared" si="1"/>
        <v>0</v>
      </c>
      <c r="L26" s="28">
        <f t="shared" si="2"/>
        <v>8812066.2300000004</v>
      </c>
    </row>
    <row r="27" spans="2:12" ht="20.100000000000001" customHeight="1" x14ac:dyDescent="0.25">
      <c r="B27" s="29" t="s">
        <v>38</v>
      </c>
      <c r="C27" s="45">
        <v>0</v>
      </c>
      <c r="D27" s="45">
        <v>7440008</v>
      </c>
      <c r="E27" s="61">
        <v>6330901</v>
      </c>
      <c r="F27" s="61">
        <v>5536643.8200000003</v>
      </c>
      <c r="G27" s="42">
        <v>3285216.9699999997</v>
      </c>
      <c r="H27" s="26"/>
      <c r="I27" s="27"/>
      <c r="J27" s="27">
        <f t="shared" si="0"/>
        <v>0.51891776067893014</v>
      </c>
      <c r="K27" s="27">
        <f t="shared" si="1"/>
        <v>0</v>
      </c>
      <c r="L27" s="28">
        <f t="shared" si="2"/>
        <v>4154791.0300000003</v>
      </c>
    </row>
    <row r="28" spans="2:12" ht="20.100000000000001" customHeight="1" x14ac:dyDescent="0.25">
      <c r="B28" s="29" t="s">
        <v>39</v>
      </c>
      <c r="C28" s="45">
        <v>0</v>
      </c>
      <c r="D28" s="45">
        <v>5080010</v>
      </c>
      <c r="E28" s="61">
        <v>4772976</v>
      </c>
      <c r="F28" s="61">
        <v>4052191.29</v>
      </c>
      <c r="G28" s="42">
        <v>3215180.49</v>
      </c>
      <c r="H28" s="26"/>
      <c r="I28" s="27"/>
      <c r="J28" s="27">
        <f t="shared" si="0"/>
        <v>0.67362175925460344</v>
      </c>
      <c r="K28" s="27">
        <f t="shared" si="1"/>
        <v>0</v>
      </c>
      <c r="L28" s="28">
        <f t="shared" si="2"/>
        <v>1864829.5099999998</v>
      </c>
    </row>
    <row r="29" spans="2:12" ht="20.100000000000001" customHeight="1" x14ac:dyDescent="0.25">
      <c r="B29" s="29" t="s">
        <v>40</v>
      </c>
      <c r="C29" s="45">
        <v>0</v>
      </c>
      <c r="D29" s="45">
        <v>4249330</v>
      </c>
      <c r="E29" s="61">
        <v>4224330</v>
      </c>
      <c r="F29" s="61">
        <v>3229343.27</v>
      </c>
      <c r="G29" s="42">
        <v>2305305.02</v>
      </c>
      <c r="H29" s="26"/>
      <c r="I29" s="27"/>
      <c r="J29" s="27">
        <f t="shared" si="0"/>
        <v>0.54572086461048264</v>
      </c>
      <c r="K29" s="27">
        <f t="shared" si="1"/>
        <v>0</v>
      </c>
      <c r="L29" s="28">
        <f t="shared" si="2"/>
        <v>1944024.98</v>
      </c>
    </row>
    <row r="30" spans="2:12" ht="20.100000000000001" customHeight="1" x14ac:dyDescent="0.25">
      <c r="B30" s="29" t="s">
        <v>41</v>
      </c>
      <c r="C30" s="45">
        <v>0</v>
      </c>
      <c r="D30" s="45">
        <v>3584258</v>
      </c>
      <c r="E30" s="61">
        <v>3547035</v>
      </c>
      <c r="F30" s="61">
        <v>3061837.88</v>
      </c>
      <c r="G30" s="42">
        <v>1825890.9100000001</v>
      </c>
      <c r="H30" s="26"/>
      <c r="I30" s="27"/>
      <c r="J30" s="27">
        <f t="shared" si="0"/>
        <v>0.51476540547245797</v>
      </c>
      <c r="K30" s="27">
        <f t="shared" si="1"/>
        <v>0</v>
      </c>
      <c r="L30" s="28">
        <f t="shared" si="2"/>
        <v>1758367.0899999999</v>
      </c>
    </row>
    <row r="31" spans="2:12" ht="20.100000000000001" customHeight="1" x14ac:dyDescent="0.25">
      <c r="B31" s="29" t="s">
        <v>42</v>
      </c>
      <c r="C31" s="45">
        <v>0</v>
      </c>
      <c r="D31" s="45">
        <v>12715728</v>
      </c>
      <c r="E31" s="61">
        <v>12695282</v>
      </c>
      <c r="F31" s="61">
        <v>11227124.500000002</v>
      </c>
      <c r="G31" s="42">
        <v>9204007.3000000007</v>
      </c>
      <c r="H31" s="26"/>
      <c r="I31" s="27"/>
      <c r="J31" s="27">
        <f t="shared" si="0"/>
        <v>0.7249943167863464</v>
      </c>
      <c r="K31" s="27">
        <f t="shared" si="1"/>
        <v>0</v>
      </c>
      <c r="L31" s="28">
        <f t="shared" si="2"/>
        <v>3511720.6999999993</v>
      </c>
    </row>
    <row r="32" spans="2:12" ht="20.100000000000001" customHeight="1" x14ac:dyDescent="0.25">
      <c r="B32" s="29" t="s">
        <v>43</v>
      </c>
      <c r="C32" s="45">
        <v>0</v>
      </c>
      <c r="D32" s="45">
        <v>11468200</v>
      </c>
      <c r="E32" s="61">
        <v>8119456</v>
      </c>
      <c r="F32" s="61">
        <v>5681323.4799999995</v>
      </c>
      <c r="G32" s="42">
        <v>4236170.76</v>
      </c>
      <c r="H32" s="26"/>
      <c r="I32" s="27"/>
      <c r="J32" s="27">
        <f t="shared" si="0"/>
        <v>0.52173085980144485</v>
      </c>
      <c r="K32" s="27">
        <f t="shared" si="1"/>
        <v>0</v>
      </c>
      <c r="L32" s="28">
        <f t="shared" si="2"/>
        <v>7232029.2400000002</v>
      </c>
    </row>
    <row r="33" spans="2:12" ht="20.100000000000001" customHeight="1" x14ac:dyDescent="0.25">
      <c r="B33" s="29" t="s">
        <v>44</v>
      </c>
      <c r="C33" s="45">
        <v>0</v>
      </c>
      <c r="D33" s="45">
        <v>3344507</v>
      </c>
      <c r="E33" s="61">
        <v>3261267</v>
      </c>
      <c r="F33" s="61">
        <v>2874802.8000000003</v>
      </c>
      <c r="G33" s="42">
        <v>2025910.01</v>
      </c>
      <c r="H33" s="26"/>
      <c r="I33" s="27"/>
      <c r="J33" s="27">
        <f t="shared" si="0"/>
        <v>0.62120335746812516</v>
      </c>
      <c r="K33" s="27">
        <f t="shared" si="1"/>
        <v>0</v>
      </c>
      <c r="L33" s="28">
        <f t="shared" si="2"/>
        <v>1318596.99</v>
      </c>
    </row>
    <row r="34" spans="2:12" ht="20.100000000000001" customHeight="1" x14ac:dyDescent="0.25">
      <c r="B34" s="29" t="s">
        <v>45</v>
      </c>
      <c r="C34" s="45">
        <v>0</v>
      </c>
      <c r="D34" s="45">
        <v>9260833</v>
      </c>
      <c r="E34" s="61">
        <v>8756038</v>
      </c>
      <c r="F34" s="61">
        <v>6030474.4400000004</v>
      </c>
      <c r="G34" s="42">
        <v>4888557.6399999997</v>
      </c>
      <c r="H34" s="26"/>
      <c r="I34" s="27"/>
      <c r="J34" s="27">
        <f t="shared" si="0"/>
        <v>0.55830703795483749</v>
      </c>
      <c r="K34" s="27">
        <f t="shared" si="1"/>
        <v>0</v>
      </c>
      <c r="L34" s="28">
        <f t="shared" si="2"/>
        <v>4372275.3600000003</v>
      </c>
    </row>
    <row r="35" spans="2:12" ht="20.100000000000001" customHeight="1" x14ac:dyDescent="0.25">
      <c r="B35" s="29" t="s">
        <v>46</v>
      </c>
      <c r="C35" s="45">
        <v>0</v>
      </c>
      <c r="D35" s="45">
        <v>3481408</v>
      </c>
      <c r="E35" s="61">
        <v>3328870</v>
      </c>
      <c r="F35" s="61">
        <v>3070644.0899999994</v>
      </c>
      <c r="G35" s="42">
        <v>1829834.74</v>
      </c>
      <c r="H35" s="26"/>
      <c r="I35" s="27"/>
      <c r="J35" s="27">
        <f t="shared" si="0"/>
        <v>0.54968645215944145</v>
      </c>
      <c r="K35" s="27">
        <f t="shared" si="1"/>
        <v>0</v>
      </c>
      <c r="L35" s="28">
        <f t="shared" si="2"/>
        <v>1651573.26</v>
      </c>
    </row>
    <row r="36" spans="2:12" ht="20.100000000000001" customHeight="1" x14ac:dyDescent="0.25">
      <c r="B36" s="29" t="s">
        <v>48</v>
      </c>
      <c r="C36" s="45">
        <v>0</v>
      </c>
      <c r="D36" s="45">
        <v>24010106</v>
      </c>
      <c r="E36" s="61">
        <v>15379700</v>
      </c>
      <c r="F36" s="61">
        <v>1587421.9799999997</v>
      </c>
      <c r="G36" s="42">
        <v>1413698.5099999998</v>
      </c>
      <c r="H36" s="26"/>
      <c r="I36" s="27"/>
      <c r="J36" s="27">
        <f t="shared" si="0"/>
        <v>9.1919771516999663E-2</v>
      </c>
      <c r="K36" s="27">
        <f t="shared" si="1"/>
        <v>0</v>
      </c>
      <c r="L36" s="28">
        <f t="shared" si="2"/>
        <v>22596407.490000002</v>
      </c>
    </row>
    <row r="37" spans="2:12" ht="20.100000000000001" customHeight="1" x14ac:dyDescent="0.25">
      <c r="B37" s="29" t="s">
        <v>49</v>
      </c>
      <c r="C37" s="45">
        <v>0</v>
      </c>
      <c r="D37" s="45">
        <v>59137771</v>
      </c>
      <c r="E37" s="61">
        <v>46818072</v>
      </c>
      <c r="F37" s="61">
        <v>42912604.430000007</v>
      </c>
      <c r="G37" s="42">
        <v>30362551.229999997</v>
      </c>
      <c r="H37" s="26"/>
      <c r="I37" s="27"/>
      <c r="J37" s="27">
        <f t="shared" ref="J37:J39" si="3">IF(ISERROR(+G37/E37)=TRUE,0,++G37/E37)</f>
        <v>0.64852203290216648</v>
      </c>
      <c r="K37" s="27">
        <f t="shared" ref="K37:K39" si="4">IF(ISERROR(+H37/E37)=TRUE,0,++H37/E37)</f>
        <v>0</v>
      </c>
      <c r="L37" s="28">
        <f t="shared" ref="L37:L39" si="5">+D37-G37</f>
        <v>28775219.770000003</v>
      </c>
    </row>
    <row r="38" spans="2:12" ht="20.100000000000001" customHeight="1" x14ac:dyDescent="0.25">
      <c r="B38" s="29" t="s">
        <v>50</v>
      </c>
      <c r="C38" s="45">
        <v>0</v>
      </c>
      <c r="D38" s="45">
        <v>3312463</v>
      </c>
      <c r="E38" s="61">
        <v>3145634</v>
      </c>
      <c r="F38" s="61">
        <v>2254212.83</v>
      </c>
      <c r="G38" s="42">
        <v>1778276.6600000001</v>
      </c>
      <c r="H38" s="26"/>
      <c r="I38" s="27"/>
      <c r="J38" s="27">
        <f t="shared" si="3"/>
        <v>0.56531581868710734</v>
      </c>
      <c r="K38" s="27">
        <f t="shared" si="4"/>
        <v>0</v>
      </c>
      <c r="L38" s="28">
        <f t="shared" si="5"/>
        <v>1534186.3399999999</v>
      </c>
    </row>
    <row r="39" spans="2:12" ht="20.100000000000001" customHeight="1" x14ac:dyDescent="0.25">
      <c r="B39" s="29" t="s">
        <v>51</v>
      </c>
      <c r="C39" s="45">
        <v>0</v>
      </c>
      <c r="D39" s="45">
        <v>32206473</v>
      </c>
      <c r="E39" s="61">
        <v>23593957</v>
      </c>
      <c r="F39" s="61">
        <v>17713591.530000001</v>
      </c>
      <c r="G39" s="42">
        <v>12028341.470000001</v>
      </c>
      <c r="H39" s="26"/>
      <c r="I39" s="27"/>
      <c r="J39" s="27">
        <f t="shared" si="3"/>
        <v>0.50980602660248986</v>
      </c>
      <c r="K39" s="27">
        <f t="shared" si="4"/>
        <v>0</v>
      </c>
      <c r="L39" s="28">
        <f t="shared" si="5"/>
        <v>20178131.530000001</v>
      </c>
    </row>
    <row r="40" spans="2:12" ht="20.100000000000001" customHeight="1" x14ac:dyDescent="0.25">
      <c r="B40" s="29" t="s">
        <v>52</v>
      </c>
      <c r="C40" s="45">
        <v>0</v>
      </c>
      <c r="D40" s="45">
        <v>54739350</v>
      </c>
      <c r="E40" s="61">
        <v>38249016</v>
      </c>
      <c r="F40" s="61">
        <v>26487508.160000004</v>
      </c>
      <c r="G40" s="42">
        <v>15932903.759999998</v>
      </c>
      <c r="H40" s="26"/>
      <c r="I40" s="27"/>
      <c r="J40" s="27">
        <f t="shared" si="0"/>
        <v>0.4165572196680824</v>
      </c>
      <c r="K40" s="27">
        <f t="shared" si="1"/>
        <v>0</v>
      </c>
      <c r="L40" s="28">
        <f t="shared" si="2"/>
        <v>38806446.240000002</v>
      </c>
    </row>
    <row r="41" spans="2:12" ht="20.100000000000001" customHeight="1" x14ac:dyDescent="0.25">
      <c r="B41" s="29" t="s">
        <v>53</v>
      </c>
      <c r="C41" s="45">
        <v>0</v>
      </c>
      <c r="D41" s="45">
        <v>61407367</v>
      </c>
      <c r="E41" s="61">
        <v>46904227</v>
      </c>
      <c r="F41" s="61">
        <v>38087029.079999998</v>
      </c>
      <c r="G41" s="42">
        <v>26297750.90000001</v>
      </c>
      <c r="H41" s="26"/>
      <c r="I41" s="27"/>
      <c r="J41" s="27">
        <f t="shared" si="0"/>
        <v>0.56066910344775556</v>
      </c>
      <c r="K41" s="27">
        <f t="shared" si="1"/>
        <v>0</v>
      </c>
      <c r="L41" s="28">
        <f t="shared" si="2"/>
        <v>35109616.099999994</v>
      </c>
    </row>
    <row r="42" spans="2:12" ht="20.100000000000001" customHeight="1" x14ac:dyDescent="0.25">
      <c r="B42" s="29" t="s">
        <v>54</v>
      </c>
      <c r="C42" s="45">
        <v>0</v>
      </c>
      <c r="D42" s="45">
        <v>51324922</v>
      </c>
      <c r="E42" s="61">
        <v>31550136</v>
      </c>
      <c r="F42" s="61">
        <v>18841828.43</v>
      </c>
      <c r="G42" s="42">
        <v>9601288.3900000006</v>
      </c>
      <c r="H42" s="26"/>
      <c r="I42" s="27"/>
      <c r="J42" s="27">
        <f t="shared" ref="J42:J44" si="6">IF(ISERROR(+G42/E42)=TRUE,0,++G42/E42)</f>
        <v>0.30431844699496702</v>
      </c>
      <c r="K42" s="27">
        <f t="shared" ref="K42:K44" si="7">IF(ISERROR(+H42/E42)=TRUE,0,++H42/E42)</f>
        <v>0</v>
      </c>
      <c r="L42" s="28">
        <f t="shared" ref="L42:L44" si="8">+D42-G42</f>
        <v>41723633.609999999</v>
      </c>
    </row>
    <row r="43" spans="2:12" ht="20.100000000000001" customHeight="1" x14ac:dyDescent="0.25">
      <c r="B43" s="29" t="s">
        <v>55</v>
      </c>
      <c r="C43" s="45">
        <v>0</v>
      </c>
      <c r="D43" s="45">
        <v>28947845</v>
      </c>
      <c r="E43" s="61">
        <v>21647671</v>
      </c>
      <c r="F43" s="61">
        <v>16127449.840000002</v>
      </c>
      <c r="G43" s="42">
        <v>12749656.809999999</v>
      </c>
      <c r="H43" s="26"/>
      <c r="I43" s="27"/>
      <c r="J43" s="27">
        <f t="shared" si="6"/>
        <v>0.58896205554860837</v>
      </c>
      <c r="K43" s="27">
        <f t="shared" si="7"/>
        <v>0</v>
      </c>
      <c r="L43" s="28">
        <f t="shared" si="8"/>
        <v>16198188.190000001</v>
      </c>
    </row>
    <row r="44" spans="2:12" ht="20.100000000000001" customHeight="1" x14ac:dyDescent="0.25">
      <c r="B44" s="29" t="s">
        <v>56</v>
      </c>
      <c r="C44" s="45">
        <v>0</v>
      </c>
      <c r="D44" s="45">
        <v>18218531</v>
      </c>
      <c r="E44" s="61">
        <v>8991330</v>
      </c>
      <c r="F44" s="61">
        <v>3199105.0399999996</v>
      </c>
      <c r="G44" s="42">
        <v>1096991.6000000001</v>
      </c>
      <c r="H44" s="26"/>
      <c r="I44" s="27"/>
      <c r="J44" s="27">
        <f t="shared" si="6"/>
        <v>0.12200548750852211</v>
      </c>
      <c r="K44" s="27">
        <f t="shared" si="7"/>
        <v>0</v>
      </c>
      <c r="L44" s="28">
        <f t="shared" si="8"/>
        <v>17121539.399999999</v>
      </c>
    </row>
    <row r="45" spans="2:12" ht="23.25" customHeight="1" x14ac:dyDescent="0.25">
      <c r="B45" s="52" t="s">
        <v>4</v>
      </c>
      <c r="C45" s="65">
        <f t="shared" ref="C45:H45" si="9">SUM(C13:C44)</f>
        <v>0</v>
      </c>
      <c r="D45" s="65">
        <f t="shared" si="9"/>
        <v>606360363</v>
      </c>
      <c r="E45" s="65">
        <f t="shared" si="9"/>
        <v>485267085</v>
      </c>
      <c r="F45" s="65">
        <f t="shared" si="9"/>
        <v>374358456.86000007</v>
      </c>
      <c r="G45" s="65">
        <f t="shared" si="9"/>
        <v>261029848.16999993</v>
      </c>
      <c r="H45" s="53">
        <f t="shared" si="9"/>
        <v>0</v>
      </c>
      <c r="I45" s="54">
        <f>IF(ISERROR(+#REF!/E45)=TRUE,0,++#REF!/E45)</f>
        <v>0</v>
      </c>
      <c r="J45" s="54">
        <f>IF(ISERROR(+G45/E45)=TRUE,0,++G45/E45)</f>
        <v>0.53790965066175866</v>
      </c>
      <c r="K45" s="54">
        <f>IF(ISERROR(+H45/E45)=TRUE,0,++H45/E45)</f>
        <v>0</v>
      </c>
      <c r="L45" s="55">
        <f>SUM(L13:L44)</f>
        <v>345330514.82999998</v>
      </c>
    </row>
    <row r="46" spans="2:12" x14ac:dyDescent="0.2">
      <c r="B46" s="11" t="s">
        <v>62</v>
      </c>
    </row>
    <row r="49" spans="2:11" s="22" customFormat="1" x14ac:dyDescent="0.25">
      <c r="K49" s="23"/>
    </row>
    <row r="50" spans="2:11" s="22" customFormat="1" x14ac:dyDescent="0.25">
      <c r="C50" s="22">
        <v>1000000</v>
      </c>
      <c r="K50" s="23"/>
    </row>
    <row r="51" spans="2:11" s="22" customFormat="1" ht="45" x14ac:dyDescent="0.25">
      <c r="B51" s="30" t="s">
        <v>23</v>
      </c>
      <c r="C51" s="30" t="s">
        <v>3</v>
      </c>
      <c r="D51" s="30" t="s">
        <v>2</v>
      </c>
      <c r="E51" s="31" t="s">
        <v>18</v>
      </c>
      <c r="F51" s="31" t="s">
        <v>19</v>
      </c>
      <c r="G51" s="31" t="str">
        <f>MID(G11,1,25)</f>
        <v>DEVENGADO
A AGOSTO
(4)</v>
      </c>
      <c r="K51" s="23"/>
    </row>
    <row r="52" spans="2:11" s="22" customFormat="1" x14ac:dyDescent="0.25">
      <c r="B52" s="22" t="s">
        <v>24</v>
      </c>
      <c r="C52" s="66">
        <f>+C45/$C$50</f>
        <v>0</v>
      </c>
      <c r="D52" s="40">
        <f>+D45/$C$50</f>
        <v>606.36036300000001</v>
      </c>
      <c r="E52" s="40">
        <f>+E45/$C$50</f>
        <v>485.26708500000001</v>
      </c>
      <c r="F52" s="40">
        <f>+F45/$C$50</f>
        <v>374.35845686000005</v>
      </c>
      <c r="G52" s="40">
        <f>+G45/$C$50</f>
        <v>261.02984816999992</v>
      </c>
      <c r="H52" s="22">
        <v>1373981</v>
      </c>
      <c r="K52" s="23"/>
    </row>
    <row r="53" spans="2:11" s="22" customFormat="1" x14ac:dyDescent="0.25">
      <c r="C53" s="40"/>
      <c r="D53" s="40"/>
      <c r="E53" s="40"/>
      <c r="F53" s="40"/>
      <c r="G53" s="40"/>
      <c r="H53" s="22">
        <v>5072</v>
      </c>
      <c r="K53" s="23"/>
    </row>
    <row r="54" spans="2:11" s="22" customFormat="1" x14ac:dyDescent="0.25">
      <c r="C54" s="40"/>
      <c r="D54" s="40"/>
      <c r="E54" s="40"/>
      <c r="F54" s="40"/>
      <c r="G54" s="40"/>
      <c r="H54" s="22">
        <v>3078714.9799999995</v>
      </c>
      <c r="K54" s="23"/>
    </row>
    <row r="55" spans="2:11" s="22" customFormat="1" x14ac:dyDescent="0.25">
      <c r="C55" s="40"/>
      <c r="D55" s="40"/>
      <c r="E55" s="40"/>
      <c r="F55" s="40"/>
      <c r="G55" s="40"/>
      <c r="H55" s="22">
        <v>0</v>
      </c>
      <c r="K55" s="23"/>
    </row>
    <row r="56" spans="2:11" s="22" customFormat="1" x14ac:dyDescent="0.25">
      <c r="K56" s="23"/>
    </row>
    <row r="57" spans="2:11" s="22" customFormat="1" x14ac:dyDescent="0.25">
      <c r="K57" s="23"/>
    </row>
    <row r="58" spans="2:11" s="22" customFormat="1" x14ac:dyDescent="0.25">
      <c r="K58" s="23"/>
    </row>
    <row r="59" spans="2:11" s="22" customFormat="1" x14ac:dyDescent="0.25">
      <c r="K59" s="23"/>
    </row>
  </sheetData>
  <mergeCells count="10">
    <mergeCell ref="B6:L6"/>
    <mergeCell ref="I10:K10"/>
    <mergeCell ref="I11:K11"/>
    <mergeCell ref="L11:L12"/>
    <mergeCell ref="H11:H12"/>
    <mergeCell ref="B11:B12"/>
    <mergeCell ref="C11:D11"/>
    <mergeCell ref="F11:F12"/>
    <mergeCell ref="G11:G12"/>
    <mergeCell ref="E11:E12"/>
  </mergeCells>
  <printOptions horizontalCentered="1"/>
  <pageMargins left="0.59055118110236227" right="0.55118110236220474" top="0.43307086614173229" bottom="0.51181102362204722" header="0.31496062992125984" footer="0.31496062992125984"/>
  <pageSetup paperSize="9" scale="65" orientation="portrait" r:id="rId1"/>
  <headerFooter>
    <oddFooter>&amp;CPágina &amp;P de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M31"/>
  <sheetViews>
    <sheetView showGridLines="0" zoomScale="130" zoomScaleNormal="130" workbookViewId="0">
      <selection activeCell="E17" sqref="E17"/>
    </sheetView>
  </sheetViews>
  <sheetFormatPr baseColWidth="10" defaultRowHeight="15" x14ac:dyDescent="0.25"/>
  <cols>
    <col min="1" max="1" width="5.85546875" style="1" customWidth="1"/>
    <col min="2" max="2" width="65.7109375" style="1" customWidth="1"/>
    <col min="3" max="5" width="14.7109375" style="1" customWidth="1"/>
    <col min="6" max="6" width="16.85546875" style="1" customWidth="1"/>
    <col min="7" max="7" width="17.7109375" style="1" customWidth="1"/>
    <col min="8" max="8" width="15.7109375" style="1" hidden="1" customWidth="1"/>
    <col min="9" max="9" width="12.7109375" style="1" hidden="1" customWidth="1"/>
    <col min="10" max="10" width="12.7109375" style="1" customWidth="1"/>
    <col min="11" max="11" width="12.7109375" style="10" hidden="1" customWidth="1"/>
    <col min="12" max="12" width="15.28515625" style="1" bestFit="1" customWidth="1"/>
    <col min="13" max="16384" width="11.42578125" style="1"/>
  </cols>
  <sheetData>
    <row r="1" spans="1:13" s="48" customFormat="1" x14ac:dyDescent="0.25">
      <c r="A1"/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</row>
    <row r="2" spans="1:13" s="48" customFormat="1" ht="15" customHeight="1" x14ac:dyDescent="0.25">
      <c r="A2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7"/>
    </row>
    <row r="3" spans="1:13" s="48" customFormat="1" ht="15" customHeight="1" x14ac:dyDescent="0.25">
      <c r="A3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7"/>
    </row>
    <row r="4" spans="1:13" s="48" customFormat="1" ht="15" customHeight="1" x14ac:dyDescent="0.25">
      <c r="A4"/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7"/>
    </row>
    <row r="5" spans="1:13" ht="5.0999999999999996" customHeight="1" x14ac:dyDescent="0.25"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</row>
    <row r="6" spans="1:13" ht="43.5" customHeight="1" x14ac:dyDescent="0.25">
      <c r="B6" s="77" t="s">
        <v>61</v>
      </c>
      <c r="C6" s="77"/>
      <c r="D6" s="77"/>
      <c r="E6" s="77"/>
      <c r="F6" s="77"/>
      <c r="G6" s="77"/>
      <c r="H6" s="77"/>
      <c r="I6" s="77"/>
      <c r="J6" s="77"/>
      <c r="K6" s="77"/>
      <c r="L6" s="77"/>
    </row>
    <row r="8" spans="1:13" ht="15.75" x14ac:dyDescent="0.25">
      <c r="B8" s="2" t="s">
        <v>14</v>
      </c>
    </row>
    <row r="9" spans="1:13" x14ac:dyDescent="0.2">
      <c r="B9" s="3" t="s">
        <v>1</v>
      </c>
    </row>
    <row r="10" spans="1:13" x14ac:dyDescent="0.25">
      <c r="L10" s="21" t="s">
        <v>21</v>
      </c>
    </row>
    <row r="11" spans="1:13" s="5" customFormat="1" ht="15" customHeight="1" x14ac:dyDescent="0.25">
      <c r="B11" s="84" t="s">
        <v>20</v>
      </c>
      <c r="C11" s="83" t="s">
        <v>0</v>
      </c>
      <c r="D11" s="83"/>
      <c r="E11" s="81" t="s">
        <v>8</v>
      </c>
      <c r="F11" s="81" t="s">
        <v>22</v>
      </c>
      <c r="G11" s="81" t="s">
        <v>60</v>
      </c>
      <c r="H11" s="81" t="s">
        <v>15</v>
      </c>
      <c r="I11" s="87" t="s">
        <v>17</v>
      </c>
      <c r="J11" s="87"/>
      <c r="K11" s="87"/>
      <c r="L11" s="79" t="s">
        <v>16</v>
      </c>
    </row>
    <row r="12" spans="1:13" s="5" customFormat="1" ht="46.5" customHeight="1" x14ac:dyDescent="0.25">
      <c r="B12" s="85"/>
      <c r="C12" s="50" t="s">
        <v>3</v>
      </c>
      <c r="D12" s="50" t="s">
        <v>2</v>
      </c>
      <c r="E12" s="82"/>
      <c r="F12" s="82"/>
      <c r="G12" s="82"/>
      <c r="H12" s="82"/>
      <c r="I12" s="50" t="s">
        <v>9</v>
      </c>
      <c r="J12" s="50" t="s">
        <v>10</v>
      </c>
      <c r="K12" s="51" t="s">
        <v>11</v>
      </c>
      <c r="L12" s="80"/>
    </row>
    <row r="13" spans="1:13" ht="20.100000000000001" customHeight="1" x14ac:dyDescent="0.25">
      <c r="B13" s="17" t="s">
        <v>52</v>
      </c>
      <c r="C13" s="18">
        <v>0</v>
      </c>
      <c r="D13" s="18">
        <v>600613</v>
      </c>
      <c r="E13" s="59">
        <v>600613</v>
      </c>
      <c r="F13" s="73">
        <v>0</v>
      </c>
      <c r="G13" s="8">
        <v>0</v>
      </c>
      <c r="H13" s="8"/>
      <c r="I13" s="12">
        <f>IF(ISERROR(+#REF!/E13)=TRUE,0,++#REF!/E13)</f>
        <v>0</v>
      </c>
      <c r="J13" s="12">
        <f>IF(ISERROR(+G13/E13)=TRUE,0,++G13/E13)</f>
        <v>0</v>
      </c>
      <c r="K13" s="12">
        <f>IF(ISERROR(+H13/E13)=TRUE,0,++H13/E13)</f>
        <v>0</v>
      </c>
      <c r="L13" s="14">
        <f>+D13-G13</f>
        <v>600613</v>
      </c>
    </row>
    <row r="14" spans="1:13" ht="20.100000000000001" customHeight="1" x14ac:dyDescent="0.25">
      <c r="B14" s="16" t="s">
        <v>53</v>
      </c>
      <c r="C14" s="19">
        <v>0</v>
      </c>
      <c r="D14" s="19">
        <v>1054907</v>
      </c>
      <c r="E14" s="59">
        <v>1054907</v>
      </c>
      <c r="F14" s="59">
        <v>1054907</v>
      </c>
      <c r="G14" s="9">
        <v>799337</v>
      </c>
      <c r="H14" s="9"/>
      <c r="I14" s="13">
        <f>IF(ISERROR(+#REF!/E14)=TRUE,0,++#REF!/E14)</f>
        <v>0</v>
      </c>
      <c r="J14" s="13">
        <f>IF(ISERROR(+G14/E14)=TRUE,0,++G14/E14)</f>
        <v>0.75773219819377446</v>
      </c>
      <c r="K14" s="13">
        <f>IF(ISERROR(+H14/E14)=TRUE,0,++H14/E14)</f>
        <v>0</v>
      </c>
      <c r="L14" s="15">
        <f>+D14-G14</f>
        <v>255570</v>
      </c>
    </row>
    <row r="15" spans="1:13" ht="20.100000000000001" customHeight="1" x14ac:dyDescent="0.25">
      <c r="B15" s="16" t="s">
        <v>54</v>
      </c>
      <c r="C15" s="19">
        <v>0</v>
      </c>
      <c r="D15" s="19">
        <v>593140</v>
      </c>
      <c r="E15" s="59">
        <v>593140</v>
      </c>
      <c r="F15" s="59">
        <v>85877.540000000008</v>
      </c>
      <c r="G15" s="9">
        <v>0</v>
      </c>
      <c r="H15" s="9"/>
      <c r="I15" s="13">
        <f>IF(ISERROR(+#REF!/E15)=TRUE,0,++#REF!/E15)</f>
        <v>0</v>
      </c>
      <c r="J15" s="13">
        <f>IF(ISERROR(+G15/E15)=TRUE,0,++G15/E15)</f>
        <v>0</v>
      </c>
      <c r="K15" s="13">
        <f>IF(ISERROR(+H15/E15)=TRUE,0,++H15/E15)</f>
        <v>0</v>
      </c>
      <c r="L15" s="15">
        <f>+D15-G15</f>
        <v>593140</v>
      </c>
    </row>
    <row r="16" spans="1:13" ht="20.100000000000001" customHeight="1" x14ac:dyDescent="0.25">
      <c r="B16" s="68" t="s">
        <v>55</v>
      </c>
      <c r="C16" s="69">
        <v>0</v>
      </c>
      <c r="D16" s="69">
        <v>961485</v>
      </c>
      <c r="E16" s="74">
        <v>961485</v>
      </c>
      <c r="F16" s="74">
        <v>172000</v>
      </c>
      <c r="G16" s="70">
        <v>40000</v>
      </c>
      <c r="H16" s="70"/>
      <c r="I16" s="71">
        <f>IF(ISERROR(+#REF!/E16)=TRUE,0,++#REF!/E16)</f>
        <v>0</v>
      </c>
      <c r="J16" s="71">
        <f>IF(ISERROR(+G16/E16)=TRUE,0,++G16/E16)</f>
        <v>4.1602313088607727E-2</v>
      </c>
      <c r="K16" s="71">
        <f>IF(ISERROR(+H16/E16)=TRUE,0,++H16/E16)</f>
        <v>0</v>
      </c>
      <c r="L16" s="72">
        <f>+D16-G16</f>
        <v>921485</v>
      </c>
    </row>
    <row r="17" spans="2:12" ht="23.25" customHeight="1" x14ac:dyDescent="0.25">
      <c r="B17" s="52" t="s">
        <v>4</v>
      </c>
      <c r="C17" s="65">
        <f t="shared" ref="C17:H17" si="0">SUM(C13:C16)</f>
        <v>0</v>
      </c>
      <c r="D17" s="65">
        <f t="shared" si="0"/>
        <v>3210145</v>
      </c>
      <c r="E17" s="65">
        <f t="shared" si="0"/>
        <v>3210145</v>
      </c>
      <c r="F17" s="65">
        <f t="shared" si="0"/>
        <v>1312784.54</v>
      </c>
      <c r="G17" s="65">
        <f t="shared" si="0"/>
        <v>839337</v>
      </c>
      <c r="H17" s="53">
        <f t="shared" si="0"/>
        <v>0</v>
      </c>
      <c r="I17" s="54">
        <f>IF(ISERROR(+#REF!/E17)=TRUE,0,++#REF!/E17)</f>
        <v>0</v>
      </c>
      <c r="J17" s="54">
        <f>IF(ISERROR(+G17/E17)=TRUE,0,++G17/E17)</f>
        <v>0.26146389026040878</v>
      </c>
      <c r="K17" s="54">
        <f>IF(ISERROR(+H17/E17)=TRUE,0,++H17/E17)</f>
        <v>0</v>
      </c>
      <c r="L17" s="55">
        <f>SUM(L13:L16)</f>
        <v>2370808</v>
      </c>
    </row>
    <row r="18" spans="2:12" x14ac:dyDescent="0.2">
      <c r="B18" s="11" t="s">
        <v>62</v>
      </c>
    </row>
    <row r="19" spans="2:12" s="22" customFormat="1" x14ac:dyDescent="0.25">
      <c r="K19" s="23"/>
    </row>
    <row r="20" spans="2:12" s="22" customFormat="1" x14ac:dyDescent="0.25">
      <c r="K20" s="23"/>
    </row>
    <row r="21" spans="2:12" s="22" customFormat="1" x14ac:dyDescent="0.25">
      <c r="K21" s="23"/>
    </row>
    <row r="22" spans="2:12" s="22" customFormat="1" x14ac:dyDescent="0.25">
      <c r="C22" s="22">
        <v>1000000</v>
      </c>
      <c r="K22" s="23"/>
    </row>
    <row r="23" spans="2:12" s="22" customFormat="1" ht="45" x14ac:dyDescent="0.25">
      <c r="B23" s="30" t="s">
        <v>23</v>
      </c>
      <c r="C23" s="30" t="s">
        <v>3</v>
      </c>
      <c r="D23" s="30" t="s">
        <v>2</v>
      </c>
      <c r="E23" s="31" t="s">
        <v>18</v>
      </c>
      <c r="F23" s="31" t="s">
        <v>19</v>
      </c>
      <c r="G23" s="31" t="str">
        <f>MID(G11,1,25)</f>
        <v>DEVENGADO
A AGOSTO
(4)</v>
      </c>
      <c r="K23" s="23"/>
    </row>
    <row r="24" spans="2:12" s="22" customFormat="1" x14ac:dyDescent="0.25">
      <c r="B24" s="22" t="s">
        <v>24</v>
      </c>
      <c r="C24" s="66">
        <f>+C17/$C$22</f>
        <v>0</v>
      </c>
      <c r="D24" s="40">
        <f>+D17/$C$22</f>
        <v>3.2101449999999998</v>
      </c>
      <c r="E24" s="40">
        <f>+E17/$C$22</f>
        <v>3.2101449999999998</v>
      </c>
      <c r="F24" s="40">
        <f>+F17/$C$22</f>
        <v>1.31278454</v>
      </c>
      <c r="G24" s="40">
        <f>+G17/$C$22</f>
        <v>0.839337</v>
      </c>
      <c r="H24" s="22">
        <v>1373981</v>
      </c>
      <c r="K24" s="23"/>
    </row>
    <row r="25" spans="2:12" s="22" customFormat="1" x14ac:dyDescent="0.25">
      <c r="C25" s="40"/>
      <c r="D25" s="40"/>
      <c r="E25" s="40"/>
      <c r="F25" s="40"/>
      <c r="G25" s="40"/>
      <c r="H25" s="22">
        <v>5072</v>
      </c>
      <c r="K25" s="23"/>
    </row>
    <row r="26" spans="2:12" s="22" customFormat="1" x14ac:dyDescent="0.25">
      <c r="C26" s="40"/>
      <c r="D26" s="40"/>
      <c r="E26" s="40"/>
      <c r="F26" s="40"/>
      <c r="G26" s="40"/>
      <c r="H26" s="22">
        <v>3078714.9799999995</v>
      </c>
      <c r="K26" s="23"/>
    </row>
    <row r="27" spans="2:12" s="22" customFormat="1" x14ac:dyDescent="0.25">
      <c r="C27" s="40"/>
      <c r="D27" s="40"/>
      <c r="E27" s="40"/>
      <c r="F27" s="40"/>
      <c r="G27" s="40"/>
      <c r="H27" s="22">
        <v>0</v>
      </c>
      <c r="K27" s="23"/>
    </row>
    <row r="28" spans="2:12" s="22" customFormat="1" x14ac:dyDescent="0.25">
      <c r="K28" s="23"/>
    </row>
    <row r="29" spans="2:12" s="22" customFormat="1" x14ac:dyDescent="0.25">
      <c r="K29" s="23"/>
    </row>
    <row r="30" spans="2:12" s="22" customFormat="1" x14ac:dyDescent="0.25">
      <c r="K30" s="23"/>
    </row>
    <row r="31" spans="2:12" s="22" customFormat="1" x14ac:dyDescent="0.25">
      <c r="K31" s="23"/>
    </row>
  </sheetData>
  <mergeCells count="9">
    <mergeCell ref="B6:L6"/>
    <mergeCell ref="L11:L12"/>
    <mergeCell ref="B11:B12"/>
    <mergeCell ref="C11:D11"/>
    <mergeCell ref="E11:E12"/>
    <mergeCell ref="F11:F12"/>
    <mergeCell ref="G11:G12"/>
    <mergeCell ref="H11:H12"/>
    <mergeCell ref="I11:K11"/>
  </mergeCells>
  <printOptions horizontalCentered="1"/>
  <pageMargins left="0.59055118110236227" right="0.55118110236220474" top="0.43307086614173229" bottom="0.51181102362204722" header="0.31496062992125984" footer="0.31496062992125984"/>
  <pageSetup paperSize="9" scale="65" orientation="portrait" r:id="rId1"/>
  <headerFooter>
    <oddFooter>&amp;CPágina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RO</vt:lpstr>
      <vt:lpstr>RDR</vt:lpstr>
      <vt:lpstr>ROOC</vt:lpstr>
      <vt:lpstr>DYT</vt:lpstr>
      <vt:lpstr>RD</vt:lpstr>
      <vt:lpstr>DYT!Área_de_impresión</vt:lpstr>
      <vt:lpstr>RD!Área_de_impresión</vt:lpstr>
      <vt:lpstr>RDR!Área_de_impresión</vt:lpstr>
      <vt:lpstr>RO!Área_de_impresión</vt:lpstr>
      <vt:lpstr>ROOC!Área_de_impresión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dvicente</dc:creator>
  <cp:lastModifiedBy>DAMIAN VICENTE GALLO</cp:lastModifiedBy>
  <cp:lastPrinted>2014-05-15T17:44:28Z</cp:lastPrinted>
  <dcterms:created xsi:type="dcterms:W3CDTF">2011-03-09T14:32:28Z</dcterms:created>
  <dcterms:modified xsi:type="dcterms:W3CDTF">2022-09-16T20:15:32Z</dcterms:modified>
</cp:coreProperties>
</file>