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ño 2022\5.- Informacion Portal MINSA - Transparencia\PCA - 2022\9.- Setiembre - 2022\"/>
    </mc:Choice>
  </mc:AlternateContent>
  <bookViews>
    <workbookView xWindow="-120" yWindow="-120" windowWidth="29040" windowHeight="15840"/>
  </bookViews>
  <sheets>
    <sheet name="RO" sheetId="1" r:id="rId1"/>
    <sheet name="RDR" sheetId="4" r:id="rId2"/>
    <sheet name="ROOC" sheetId="5" r:id="rId3"/>
    <sheet name="DYT" sheetId="6" r:id="rId4"/>
    <sheet name="RD" sheetId="7" r:id="rId5"/>
  </sheets>
  <definedNames>
    <definedName name="_xlnm._FilterDatabase" localSheetId="0" hidden="1">RO!$B$11:$L$46</definedName>
    <definedName name="_xlnm.Print_Area" localSheetId="3">DYT!$B$2:$L$47</definedName>
    <definedName name="_xlnm.Print_Area" localSheetId="4">RD!$B$2:$L$19</definedName>
    <definedName name="_xlnm.Print_Area" localSheetId="1">RDR!$B$2:$L$49</definedName>
    <definedName name="_xlnm.Print_Area" localSheetId="0">RO!$B$2:$L$49</definedName>
    <definedName name="_xlnm.Print_Area" localSheetId="2">ROOC!$B$2:$L$48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5" i="6" l="1"/>
  <c r="L17" i="4" l="1"/>
  <c r="K17" i="4"/>
  <c r="J17" i="4"/>
  <c r="C47" i="4"/>
  <c r="D47" i="4"/>
  <c r="F47" i="4"/>
  <c r="G47" i="4"/>
  <c r="L45" i="1" l="1"/>
  <c r="K45" i="1"/>
  <c r="J45" i="1"/>
  <c r="C47" i="1"/>
  <c r="D47" i="1"/>
  <c r="C46" i="5" l="1"/>
  <c r="D46" i="5"/>
  <c r="L44" i="6"/>
  <c r="K44" i="6"/>
  <c r="J44" i="6"/>
  <c r="L43" i="6"/>
  <c r="K43" i="6"/>
  <c r="J43" i="6"/>
  <c r="L42" i="6"/>
  <c r="K42" i="6"/>
  <c r="J42" i="6"/>
  <c r="L43" i="5"/>
  <c r="K43" i="5"/>
  <c r="J43" i="5"/>
  <c r="L44" i="4"/>
  <c r="K44" i="4"/>
  <c r="J44" i="4"/>
  <c r="L16" i="5" l="1"/>
  <c r="K16" i="5"/>
  <c r="J16" i="5"/>
  <c r="E46" i="5" l="1"/>
  <c r="L19" i="5"/>
  <c r="K19" i="5"/>
  <c r="J19" i="5"/>
  <c r="L41" i="5" l="1"/>
  <c r="K41" i="5"/>
  <c r="J41" i="5"/>
  <c r="L40" i="5"/>
  <c r="K40" i="5"/>
  <c r="J40" i="5"/>
  <c r="L45" i="5" l="1"/>
  <c r="L44" i="5"/>
  <c r="L42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8" i="5"/>
  <c r="L17" i="5"/>
  <c r="L15" i="5"/>
  <c r="L14" i="5"/>
  <c r="K14" i="5"/>
  <c r="J14" i="5"/>
  <c r="K15" i="5" l="1"/>
  <c r="J15" i="5"/>
  <c r="L44" i="1"/>
  <c r="K44" i="1"/>
  <c r="J44" i="1"/>
  <c r="J17" i="5" l="1"/>
  <c r="K17" i="5"/>
  <c r="E47" i="1"/>
  <c r="K18" i="5" l="1"/>
  <c r="J18" i="5"/>
  <c r="D45" i="6"/>
  <c r="K20" i="5" l="1"/>
  <c r="J20" i="5"/>
  <c r="J37" i="6"/>
  <c r="K21" i="5" l="1"/>
  <c r="J21" i="5"/>
  <c r="G23" i="7"/>
  <c r="G51" i="6"/>
  <c r="G52" i="5"/>
  <c r="G53" i="4"/>
  <c r="G53" i="1"/>
  <c r="K22" i="5" l="1"/>
  <c r="J22" i="5"/>
  <c r="K36" i="6"/>
  <c r="J23" i="5" l="1"/>
  <c r="K23" i="5"/>
  <c r="J36" i="6"/>
  <c r="L36" i="6"/>
  <c r="K24" i="5" l="1"/>
  <c r="J24" i="5"/>
  <c r="L39" i="6"/>
  <c r="K39" i="6"/>
  <c r="J39" i="6"/>
  <c r="L38" i="6"/>
  <c r="K38" i="6"/>
  <c r="J38" i="6"/>
  <c r="L37" i="6"/>
  <c r="K37" i="6"/>
  <c r="C52" i="6"/>
  <c r="D52" i="6"/>
  <c r="K25" i="5" l="1"/>
  <c r="J25" i="5"/>
  <c r="G46" i="5"/>
  <c r="G53" i="5" s="1"/>
  <c r="F46" i="5"/>
  <c r="F53" i="5" s="1"/>
  <c r="D53" i="5"/>
  <c r="C53" i="5"/>
  <c r="J26" i="5" l="1"/>
  <c r="K26" i="5"/>
  <c r="G45" i="6"/>
  <c r="G52" i="6" s="1"/>
  <c r="F45" i="6"/>
  <c r="F52" i="6" s="1"/>
  <c r="E45" i="6"/>
  <c r="E52" i="6" s="1"/>
  <c r="K27" i="5" l="1"/>
  <c r="J27" i="5"/>
  <c r="L41" i="6"/>
  <c r="K41" i="6"/>
  <c r="J41" i="6"/>
  <c r="L40" i="6"/>
  <c r="K40" i="6"/>
  <c r="J40" i="6"/>
  <c r="L35" i="6"/>
  <c r="K35" i="6"/>
  <c r="J35" i="6"/>
  <c r="L34" i="6"/>
  <c r="K34" i="6"/>
  <c r="J34" i="6"/>
  <c r="L33" i="6"/>
  <c r="K33" i="6"/>
  <c r="J33" i="6"/>
  <c r="L32" i="6"/>
  <c r="K32" i="6"/>
  <c r="J32" i="6"/>
  <c r="L31" i="6"/>
  <c r="K31" i="6"/>
  <c r="J31" i="6"/>
  <c r="L30" i="6"/>
  <c r="K30" i="6"/>
  <c r="J30" i="6"/>
  <c r="L29" i="6"/>
  <c r="K29" i="6"/>
  <c r="J29" i="6"/>
  <c r="L28" i="6"/>
  <c r="K28" i="6"/>
  <c r="J28" i="6"/>
  <c r="L27" i="6"/>
  <c r="K27" i="6"/>
  <c r="J27" i="6"/>
  <c r="L26" i="6"/>
  <c r="K26" i="6"/>
  <c r="J26" i="6"/>
  <c r="L25" i="6"/>
  <c r="K25" i="6"/>
  <c r="J25" i="6"/>
  <c r="L24" i="6"/>
  <c r="K24" i="6"/>
  <c r="J24" i="6"/>
  <c r="L23" i="6"/>
  <c r="K23" i="6"/>
  <c r="J23" i="6"/>
  <c r="L22" i="6"/>
  <c r="K22" i="6"/>
  <c r="J22" i="6"/>
  <c r="L21" i="6"/>
  <c r="K21" i="6"/>
  <c r="J21" i="6"/>
  <c r="L20" i="6"/>
  <c r="K20" i="6"/>
  <c r="J20" i="6"/>
  <c r="L19" i="6"/>
  <c r="K19" i="6"/>
  <c r="J19" i="6"/>
  <c r="L18" i="6"/>
  <c r="K18" i="6"/>
  <c r="J18" i="6"/>
  <c r="L17" i="6"/>
  <c r="K17" i="6"/>
  <c r="J17" i="6"/>
  <c r="L16" i="6"/>
  <c r="K16" i="6"/>
  <c r="J16" i="6"/>
  <c r="L15" i="6"/>
  <c r="K15" i="6"/>
  <c r="J15" i="6"/>
  <c r="L14" i="6"/>
  <c r="K14" i="6"/>
  <c r="J14" i="6"/>
  <c r="K28" i="5" l="1"/>
  <c r="J28" i="5"/>
  <c r="L46" i="4"/>
  <c r="K46" i="4"/>
  <c r="J46" i="4"/>
  <c r="L45" i="4"/>
  <c r="K45" i="4"/>
  <c r="J45" i="4"/>
  <c r="L43" i="4"/>
  <c r="K43" i="4"/>
  <c r="J43" i="4"/>
  <c r="L42" i="4"/>
  <c r="K42" i="4"/>
  <c r="J42" i="4"/>
  <c r="L41" i="4"/>
  <c r="K41" i="4"/>
  <c r="J41" i="4"/>
  <c r="L40" i="4"/>
  <c r="K40" i="4"/>
  <c r="J40" i="4"/>
  <c r="L39" i="4"/>
  <c r="K39" i="4"/>
  <c r="J39" i="4"/>
  <c r="L38" i="4"/>
  <c r="K38" i="4"/>
  <c r="J38" i="4"/>
  <c r="L37" i="4"/>
  <c r="K37" i="4"/>
  <c r="J37" i="4"/>
  <c r="L36" i="4"/>
  <c r="K36" i="4"/>
  <c r="J36" i="4"/>
  <c r="L35" i="4"/>
  <c r="K35" i="4"/>
  <c r="J35" i="4"/>
  <c r="L34" i="4"/>
  <c r="K34" i="4"/>
  <c r="J34" i="4"/>
  <c r="L33" i="4"/>
  <c r="K33" i="4"/>
  <c r="J33" i="4"/>
  <c r="L32" i="4"/>
  <c r="K32" i="4"/>
  <c r="J32" i="4"/>
  <c r="L31" i="4"/>
  <c r="K31" i="4"/>
  <c r="J31" i="4"/>
  <c r="L30" i="4"/>
  <c r="K30" i="4"/>
  <c r="J30" i="4"/>
  <c r="L29" i="4"/>
  <c r="K29" i="4"/>
  <c r="J29" i="4"/>
  <c r="L28" i="4"/>
  <c r="K28" i="4"/>
  <c r="J28" i="4"/>
  <c r="L27" i="4"/>
  <c r="K27" i="4"/>
  <c r="J27" i="4"/>
  <c r="L26" i="4"/>
  <c r="K26" i="4"/>
  <c r="J26" i="4"/>
  <c r="L25" i="4"/>
  <c r="K25" i="4"/>
  <c r="J25" i="4"/>
  <c r="L24" i="4"/>
  <c r="K24" i="4"/>
  <c r="J24" i="4"/>
  <c r="L23" i="4"/>
  <c r="K23" i="4"/>
  <c r="J23" i="4"/>
  <c r="L22" i="4"/>
  <c r="K22" i="4"/>
  <c r="J22" i="4"/>
  <c r="L21" i="4"/>
  <c r="K21" i="4"/>
  <c r="J21" i="4"/>
  <c r="L20" i="4"/>
  <c r="K20" i="4"/>
  <c r="J20" i="4"/>
  <c r="L19" i="4"/>
  <c r="K19" i="4"/>
  <c r="J19" i="4"/>
  <c r="L18" i="4"/>
  <c r="K18" i="4"/>
  <c r="J18" i="4"/>
  <c r="L16" i="4"/>
  <c r="K16" i="4"/>
  <c r="J16" i="4"/>
  <c r="L15" i="4"/>
  <c r="K15" i="4"/>
  <c r="J15" i="4"/>
  <c r="L14" i="4"/>
  <c r="K14" i="4"/>
  <c r="J14" i="4"/>
  <c r="K46" i="1"/>
  <c r="K42" i="1"/>
  <c r="K40" i="1"/>
  <c r="J39" i="1"/>
  <c r="K38" i="1"/>
  <c r="J37" i="1"/>
  <c r="K36" i="1"/>
  <c r="K34" i="1"/>
  <c r="J32" i="1"/>
  <c r="J31" i="1"/>
  <c r="K30" i="1"/>
  <c r="K29" i="1"/>
  <c r="K28" i="1"/>
  <c r="K26" i="1"/>
  <c r="K24" i="1"/>
  <c r="J23" i="1"/>
  <c r="J22" i="1"/>
  <c r="K21" i="1"/>
  <c r="K20" i="1"/>
  <c r="K18" i="1"/>
  <c r="J16" i="1"/>
  <c r="J15" i="1"/>
  <c r="J14" i="1"/>
  <c r="L46" i="1"/>
  <c r="L43" i="1"/>
  <c r="K43" i="1"/>
  <c r="J43" i="1"/>
  <c r="L42" i="1"/>
  <c r="L41" i="1"/>
  <c r="K41" i="1"/>
  <c r="J41" i="1"/>
  <c r="L40" i="1"/>
  <c r="J40" i="1"/>
  <c r="L39" i="1"/>
  <c r="K39" i="1"/>
  <c r="L38" i="1"/>
  <c r="L37" i="1"/>
  <c r="L36" i="1"/>
  <c r="L35" i="1"/>
  <c r="K35" i="1"/>
  <c r="J35" i="1"/>
  <c r="L34" i="1"/>
  <c r="L33" i="1"/>
  <c r="K33" i="1"/>
  <c r="J33" i="1"/>
  <c r="L32" i="1"/>
  <c r="K32" i="1"/>
  <c r="L31" i="1"/>
  <c r="L30" i="1"/>
  <c r="L29" i="1"/>
  <c r="J29" i="1"/>
  <c r="L28" i="1"/>
  <c r="L27" i="1"/>
  <c r="K27" i="1"/>
  <c r="J27" i="1"/>
  <c r="L26" i="1"/>
  <c r="L25" i="1"/>
  <c r="K25" i="1"/>
  <c r="J25" i="1"/>
  <c r="L24" i="1"/>
  <c r="J24" i="1"/>
  <c r="L23" i="1"/>
  <c r="K23" i="1"/>
  <c r="L22" i="1"/>
  <c r="L21" i="1"/>
  <c r="J21" i="1"/>
  <c r="L20" i="1"/>
  <c r="L19" i="1"/>
  <c r="K19" i="1"/>
  <c r="J19" i="1"/>
  <c r="L18" i="1"/>
  <c r="L17" i="1"/>
  <c r="K17" i="1"/>
  <c r="J17" i="1"/>
  <c r="L16" i="1"/>
  <c r="K16" i="1"/>
  <c r="L15" i="1"/>
  <c r="L14" i="1"/>
  <c r="K14" i="1"/>
  <c r="K29" i="5" l="1"/>
  <c r="J29" i="5"/>
  <c r="J18" i="1"/>
  <c r="J26" i="1"/>
  <c r="J34" i="1"/>
  <c r="J42" i="1"/>
  <c r="K22" i="1"/>
  <c r="K31" i="1"/>
  <c r="J38" i="1"/>
  <c r="J30" i="1"/>
  <c r="K15" i="1"/>
  <c r="K37" i="1"/>
  <c r="J20" i="1"/>
  <c r="J28" i="1"/>
  <c r="J36" i="1"/>
  <c r="J46" i="1"/>
  <c r="C54" i="1"/>
  <c r="D54" i="1"/>
  <c r="K30" i="5" l="1"/>
  <c r="J30" i="5"/>
  <c r="C54" i="4"/>
  <c r="J31" i="5" l="1"/>
  <c r="K31" i="5"/>
  <c r="G54" i="4"/>
  <c r="F54" i="4"/>
  <c r="D54" i="4"/>
  <c r="G17" i="7"/>
  <c r="G24" i="7" s="1"/>
  <c r="F17" i="7"/>
  <c r="F24" i="7" s="1"/>
  <c r="E17" i="7"/>
  <c r="E24" i="7" s="1"/>
  <c r="D17" i="7"/>
  <c r="D24" i="7" s="1"/>
  <c r="G47" i="1"/>
  <c r="G54" i="1" s="1"/>
  <c r="F47" i="1"/>
  <c r="F54" i="1" s="1"/>
  <c r="C17" i="7"/>
  <c r="C24" i="7" s="1"/>
  <c r="K32" i="5" l="1"/>
  <c r="J32" i="5"/>
  <c r="L16" i="7"/>
  <c r="L15" i="7"/>
  <c r="L14" i="7"/>
  <c r="L13" i="4"/>
  <c r="L13" i="6"/>
  <c r="L13" i="5"/>
  <c r="L13" i="7"/>
  <c r="L13" i="1"/>
  <c r="E47" i="4"/>
  <c r="E54" i="4" s="1"/>
  <c r="K33" i="5" l="1"/>
  <c r="J33" i="5"/>
  <c r="E54" i="1"/>
  <c r="J34" i="5" l="1"/>
  <c r="K34" i="5"/>
  <c r="H17" i="7"/>
  <c r="K16" i="7"/>
  <c r="J16" i="7"/>
  <c r="I16" i="7"/>
  <c r="K15" i="7"/>
  <c r="J15" i="7"/>
  <c r="I15" i="7"/>
  <c r="K14" i="7"/>
  <c r="J14" i="7"/>
  <c r="I14" i="7"/>
  <c r="L17" i="7"/>
  <c r="K13" i="7"/>
  <c r="J13" i="7"/>
  <c r="I13" i="7"/>
  <c r="H47" i="1"/>
  <c r="I13" i="1"/>
  <c r="H45" i="6"/>
  <c r="K13" i="6"/>
  <c r="J13" i="6"/>
  <c r="I13" i="6"/>
  <c r="H46" i="5"/>
  <c r="K13" i="5"/>
  <c r="J13" i="5"/>
  <c r="I13" i="5"/>
  <c r="H47" i="4"/>
  <c r="I14" i="4"/>
  <c r="K13" i="4"/>
  <c r="J13" i="4"/>
  <c r="I13" i="4"/>
  <c r="K13" i="1"/>
  <c r="J13" i="1"/>
  <c r="K35" i="5" l="1"/>
  <c r="J35" i="5"/>
  <c r="L46" i="5"/>
  <c r="L45" i="6"/>
  <c r="L47" i="4"/>
  <c r="L47" i="1"/>
  <c r="I17" i="7"/>
  <c r="K17" i="7"/>
  <c r="J17" i="7"/>
  <c r="J45" i="6"/>
  <c r="I45" i="6"/>
  <c r="K45" i="6"/>
  <c r="I47" i="4"/>
  <c r="K47" i="4"/>
  <c r="J47" i="4"/>
  <c r="K47" i="1"/>
  <c r="K36" i="5" l="1"/>
  <c r="J36" i="5"/>
  <c r="I47" i="1"/>
  <c r="J47" i="1"/>
  <c r="K37" i="5" l="1"/>
  <c r="J37" i="5"/>
  <c r="K38" i="5" l="1"/>
  <c r="J38" i="5"/>
  <c r="J39" i="5" l="1"/>
  <c r="K39" i="5"/>
  <c r="K42" i="5" l="1"/>
  <c r="J42" i="5"/>
  <c r="K44" i="5" l="1"/>
  <c r="J44" i="5"/>
  <c r="J45" i="5" l="1"/>
  <c r="K45" i="5"/>
  <c r="I45" i="5"/>
  <c r="E53" i="5" l="1"/>
  <c r="J46" i="5"/>
  <c r="I46" i="5"/>
  <c r="K46" i="5"/>
</calcChain>
</file>

<file path=xl/sharedStrings.xml><?xml version="1.0" encoding="utf-8"?>
<sst xmlns="http://schemas.openxmlformats.org/spreadsheetml/2006/main" count="263" uniqueCount="64">
  <si>
    <t>PRESUPUESTO</t>
  </si>
  <si>
    <t>PLIEGO 011 MINISTERIO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</si>
  <si>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</si>
  <si>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</si>
  <si>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</si>
  <si>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</si>
  <si>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</si>
  <si>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</si>
  <si>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PCA
(1)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</si>
  <si>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</si>
  <si>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</si>
  <si>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</si>
  <si>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</si>
  <si>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</si>
  <si>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SEGÚN FUENTE DE FINANCIAMIENTO 5: RECURSOS DETERMINADOS</t>
  </si>
  <si>
    <t>GIRO
ENE-SET
(5)</t>
  </si>
  <si>
    <t>SALDO
PIM - DEV</t>
  </si>
  <si>
    <t>INDICADOR</t>
  </si>
  <si>
    <t>PCA</t>
  </si>
  <si>
    <t>COMP. ANUAL</t>
  </si>
  <si>
    <t>UNIDADES EJECUTORAS</t>
  </si>
  <si>
    <t>(EN SOLES)</t>
  </si>
  <si>
    <t>COMPROMETIDO
ANUAL
(2)</t>
  </si>
  <si>
    <t>PLIEGO</t>
  </si>
  <si>
    <t>011 MINISTERIO DE SALUD</t>
  </si>
  <si>
    <t>COMP ANUAL</t>
  </si>
  <si>
    <t>001-117: ADMINISTRACION CENTRAL - MINSA</t>
  </si>
  <si>
    <t>008-124: INSTITUTO NACIONAL DE OFTALMOLOGIA</t>
  </si>
  <si>
    <t>009-125: INSTITUTO NACIONAL DE REHABILITACION</t>
  </si>
  <si>
    <t>010-126: INSTITUTO NACIONAL DE SALUD DEL NIÑO</t>
  </si>
  <si>
    <t>011-127: INSTITUTO NACIONAL MATERNO PERINATAL</t>
  </si>
  <si>
    <t>016-132: HOSPITAL NACIONAL HIPOLITO UNANUE</t>
  </si>
  <si>
    <t>017-133: HOSPITAL HERMILIO VALDIZAN</t>
  </si>
  <si>
    <t>020-136: HOSPITAL SERGIO BERNALES</t>
  </si>
  <si>
    <t>021-137: HOSPITAL CAYETANO HEREDIA</t>
  </si>
  <si>
    <t>025-141: HOSPITAL DE APOYO DEPARTAMENTAL MARIA AUXILIADORA</t>
  </si>
  <si>
    <t>027-143: HOSPITAL NACIONAL ARZOBISPO LOAYZA</t>
  </si>
  <si>
    <t>028-144: HOSPITAL NACIONAL DOS DE MAYO</t>
  </si>
  <si>
    <t>029-145: HOSPITAL DE APOYO SANTA ROSA</t>
  </si>
  <si>
    <t>030-146: HOSPITAL DE EMERGENCIAS CASIMIRO ULLOA</t>
  </si>
  <si>
    <t>031-147: HOSPITAL DE EMERGENCIAS PEDIATRICAS</t>
  </si>
  <si>
    <t>032-148: HOSPITAL NACIONAL VICTOR LARCO HERRERA</t>
  </si>
  <si>
    <t>033-149: HOSPITAL NACIONAL DOCENTE MADRE NIÑO - SAN BARTOLOME</t>
  </si>
  <si>
    <t>036-522: HOSPITAL CARLOS LANFRANCO LA HOZ</t>
  </si>
  <si>
    <t>042-1138: HOSPITAL "JOSE AGURTO TELLO DE CHOSICA"</t>
  </si>
  <si>
    <t>049-1216: HOSPITAL SAN JUAN DE LURIGANCHO</t>
  </si>
  <si>
    <t>050-1217: HOSPITAL VITARTE</t>
  </si>
  <si>
    <t>124-1345: CENTRO NACIONAL DE ABASTECIMIENTOS DE RECURSOS ESTRATEGICOS DE SALUD</t>
  </si>
  <si>
    <t>125-1655: PROGRAMA NACIONAL DE INVERSIONES EN SALUD</t>
  </si>
  <si>
    <t>139-1512: INSTITUTO NACIONAL DE SALUD DEL NIÑO - SAN BORJA</t>
  </si>
  <si>
    <t>140-1528: HOSPITAL DE HUAYCAN</t>
  </si>
  <si>
    <t>142-1670: HOSPITAL DE EMERGENCIAS VILLA EL SALVADOR</t>
  </si>
  <si>
    <t>143-1683: DIRECCION DE REDES INTEGRADAS DE SALUD LIMA CENTRO</t>
  </si>
  <si>
    <t>144-1684: DIRECCION DE REDES INTEGRADAS DE SALUD LIMA NORTE</t>
  </si>
  <si>
    <t>145-1685: DIRECCION DE REDES INTEGRADAS DE SALUD LIMA SUR</t>
  </si>
  <si>
    <t>146-1686: DIRECCION DE REDES INTEGRADAS DE SALUD LIMA ESTE</t>
  </si>
  <si>
    <t>148-1726: HOSPITAL EMERGENCIA ATE VITARTE</t>
  </si>
  <si>
    <t>149-1734: PROGRAMA DE CREACIÓN DE REDES INTEGRADAS EN SALUD</t>
  </si>
  <si>
    <t>005-121: INSTITUTO NACIONAL DE SALUD MENTAL</t>
  </si>
  <si>
    <t>007-123: INSTITUTO NACIONAL DE CIENCIAS NEUROLOGICAS</t>
  </si>
  <si>
    <t>EJECUCION PRESUPUESTAL MENSUALIZADA DE GASTOS 
AL MES DE SETIEMBRE 2022</t>
  </si>
  <si>
    <t>DEVENGADO
A SETIEMBRE
(4)</t>
  </si>
  <si>
    <t xml:space="preserve">UNIDADES EJECUTORAS </t>
  </si>
  <si>
    <t>Fuente: Reporte SIAF Operaciones en Linea al 30 de Setiembre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</si>
</sst>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0.0%"/>
    <numFmt numFmtId="166" formatCode="#,##0.0"/>
    <numFmt numFmtId="167" formatCode="0.0"/>
    <numFmt numFmtId="168" formatCode="_ * #,##0.0_ ;_ * \-#,##0.0_ ;_ * &quot;-&quot;??_ ;_ @_ 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 Narrow"/>
      <family val="2"/>
    </font>
    <font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6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  <xf numFmtId="0" fontId="26" fillId="0" borderId="0"/>
    <xf numFmtId="43" fontId="26" fillId="0" borderId="0" applyNumberFormat="0" applyFill="0" applyBorder="0" applyAlignment="0" applyProtection="0"/>
    <xf numFmtId="43" fontId="26" fillId="0" borderId="0" applyNumberFormat="0" applyFill="0" applyBorder="0" applyAlignment="0" applyProtection="0"/>
  </cellStyleXfs>
  <cellXfs count="88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5" fontId="0" fillId="0" borderId="0" xfId="1" applyNumberFormat="1" applyFont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5" fontId="1" fillId="33" borderId="2" xfId="1" applyNumberFormat="1" applyFont="1" applyFill="1" applyBorder="1" applyAlignment="1">
      <alignment vertical="center"/>
    </xf>
    <xf numFmtId="165" fontId="1" fillId="33" borderId="3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164" fontId="23" fillId="0" borderId="2" xfId="0" applyNumberFormat="1" applyFont="1" applyBorder="1" applyAlignment="1">
      <alignment vertical="center"/>
    </xf>
    <xf numFmtId="164" fontId="23" fillId="0" borderId="3" xfId="0" applyNumberFormat="1" applyFont="1" applyBorder="1" applyAlignment="1">
      <alignment vertical="center"/>
    </xf>
    <xf numFmtId="3" fontId="22" fillId="0" borderId="0" xfId="0" applyNumberFormat="1" applyFont="1" applyAlignment="1">
      <alignment vertical="center"/>
    </xf>
    <xf numFmtId="3" fontId="0" fillId="0" borderId="0" xfId="0" applyNumberFormat="1" applyAlignment="1">
      <alignment horizontal="right" vertical="center"/>
    </xf>
    <xf numFmtId="3" fontId="23" fillId="0" borderId="0" xfId="0" applyNumberFormat="1" applyFont="1" applyAlignment="1">
      <alignment vertical="center"/>
    </xf>
    <xf numFmtId="165" fontId="23" fillId="0" borderId="0" xfId="1" applyNumberFormat="1" applyFont="1" applyAlignment="1">
      <alignment vertical="center"/>
    </xf>
    <xf numFmtId="165" fontId="22" fillId="0" borderId="0" xfId="1" applyNumberFormat="1" applyFont="1" applyAlignment="1">
      <alignment vertical="center"/>
    </xf>
    <xf numFmtId="3" fontId="0" fillId="0" borderId="23" xfId="0" applyNumberFormat="1" applyBorder="1" applyAlignment="1">
      <alignment vertical="center"/>
    </xf>
    <xf numFmtId="164" fontId="0" fillId="0" borderId="23" xfId="0" applyNumberFormat="1" applyBorder="1" applyAlignment="1">
      <alignment vertical="center"/>
    </xf>
    <xf numFmtId="165" fontId="1" fillId="33" borderId="23" xfId="1" applyNumberFormat="1" applyFont="1" applyFill="1" applyBorder="1" applyAlignment="1">
      <alignment vertical="center"/>
    </xf>
    <xf numFmtId="3" fontId="1" fillId="33" borderId="23" xfId="1" applyNumberFormat="1" applyFont="1" applyFill="1" applyBorder="1" applyAlignment="1">
      <alignment vertical="center"/>
    </xf>
    <xf numFmtId="3" fontId="23" fillId="0" borderId="23" xfId="0" applyNumberFormat="1" applyFont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 wrapText="1"/>
    </xf>
    <xf numFmtId="3" fontId="24" fillId="34" borderId="20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vertical="center"/>
    </xf>
    <xf numFmtId="164" fontId="23" fillId="0" borderId="0" xfId="0" applyNumberFormat="1" applyFont="1" applyFill="1" applyBorder="1" applyAlignment="1">
      <alignment vertical="center"/>
    </xf>
    <xf numFmtId="164" fontId="23" fillId="0" borderId="21" xfId="0" applyNumberFormat="1" applyFont="1" applyBorder="1" applyAlignment="1">
      <alignment vertical="center"/>
    </xf>
    <xf numFmtId="165" fontId="24" fillId="0" borderId="0" xfId="1" applyNumberFormat="1" applyFont="1" applyFill="1" applyBorder="1" applyAlignment="1">
      <alignment vertical="center"/>
    </xf>
    <xf numFmtId="3" fontId="24" fillId="0" borderId="0" xfId="1" applyNumberFormat="1" applyFont="1" applyFill="1" applyBorder="1" applyAlignment="1">
      <alignment vertical="center"/>
    </xf>
    <xf numFmtId="164" fontId="23" fillId="0" borderId="22" xfId="0" applyNumberFormat="1" applyFont="1" applyBorder="1" applyAlignment="1">
      <alignment vertical="center"/>
    </xf>
    <xf numFmtId="166" fontId="23" fillId="0" borderId="0" xfId="0" applyNumberFormat="1" applyFont="1" applyAlignment="1">
      <alignment vertical="center"/>
    </xf>
    <xf numFmtId="167" fontId="23" fillId="0" borderId="0" xfId="0" applyNumberFormat="1" applyFont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23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41" fontId="23" fillId="0" borderId="23" xfId="0" applyNumberFormat="1" applyFont="1" applyBorder="1" applyAlignment="1">
      <alignment vertical="center"/>
    </xf>
    <xf numFmtId="3" fontId="5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25" fillId="0" borderId="0" xfId="0" applyNumberFormat="1" applyFont="1" applyFill="1" applyBorder="1" applyAlignment="1" applyProtection="1">
      <alignment vertical="center"/>
    </xf>
    <xf numFmtId="3" fontId="24" fillId="35" borderId="18" xfId="0" applyNumberFormat="1" applyFont="1" applyFill="1" applyBorder="1" applyAlignment="1">
      <alignment horizontal="center" vertical="center" wrapText="1"/>
    </xf>
    <xf numFmtId="165" fontId="24" fillId="35" borderId="18" xfId="1" applyNumberFormat="1" applyFont="1" applyFill="1" applyBorder="1" applyAlignment="1">
      <alignment horizontal="center" vertical="center" wrapText="1"/>
    </xf>
    <xf numFmtId="3" fontId="6" fillId="35" borderId="1" xfId="0" applyNumberFormat="1" applyFont="1" applyFill="1" applyBorder="1" applyAlignment="1">
      <alignment horizontal="center" vertical="center"/>
    </xf>
    <xf numFmtId="3" fontId="6" fillId="35" borderId="1" xfId="0" applyNumberFormat="1" applyFont="1" applyFill="1" applyBorder="1" applyAlignment="1">
      <alignment vertical="center"/>
    </xf>
    <xf numFmtId="165" fontId="6" fillId="35" borderId="1" xfId="1" applyNumberFormat="1" applyFont="1" applyFill="1" applyBorder="1" applyAlignment="1">
      <alignment vertical="center"/>
    </xf>
    <xf numFmtId="3" fontId="6" fillId="35" borderId="1" xfId="1" applyNumberFormat="1" applyFont="1" applyFill="1" applyBorder="1" applyAlignment="1">
      <alignment vertical="center"/>
    </xf>
    <xf numFmtId="164" fontId="0" fillId="36" borderId="2" xfId="0" applyNumberFormat="1" applyFill="1" applyBorder="1" applyAlignment="1">
      <alignment vertical="center"/>
    </xf>
    <xf numFmtId="164" fontId="0" fillId="36" borderId="23" xfId="0" applyNumberFormat="1" applyFill="1" applyBorder="1" applyAlignment="1">
      <alignment vertical="center"/>
    </xf>
    <xf numFmtId="164" fontId="0" fillId="36" borderId="3" xfId="0" applyNumberFormat="1" applyFill="1" applyBorder="1" applyAlignment="1">
      <alignment vertical="center"/>
    </xf>
    <xf numFmtId="164" fontId="23" fillId="36" borderId="3" xfId="0" applyNumberFormat="1" applyFont="1" applyFill="1" applyBorder="1" applyAlignment="1">
      <alignment vertical="center"/>
    </xf>
    <xf numFmtId="41" fontId="23" fillId="36" borderId="2" xfId="0" applyNumberFormat="1" applyFont="1" applyFill="1" applyBorder="1" applyAlignment="1">
      <alignment vertical="center"/>
    </xf>
    <xf numFmtId="41" fontId="23" fillId="36" borderId="23" xfId="0" applyNumberFormat="1" applyFont="1" applyFill="1" applyBorder="1" applyAlignment="1">
      <alignment vertical="center"/>
    </xf>
    <xf numFmtId="41" fontId="0" fillId="36" borderId="2" xfId="0" applyNumberFormat="1" applyFill="1" applyBorder="1" applyAlignment="1">
      <alignment vertical="center"/>
    </xf>
    <xf numFmtId="41" fontId="0" fillId="36" borderId="23" xfId="0" applyNumberFormat="1" applyFill="1" applyBorder="1" applyAlignment="1">
      <alignment vertical="center"/>
    </xf>
    <xf numFmtId="41" fontId="0" fillId="36" borderId="3" xfId="0" applyNumberFormat="1" applyFill="1" applyBorder="1" applyAlignment="1">
      <alignment vertical="center"/>
    </xf>
    <xf numFmtId="41" fontId="6" fillId="35" borderId="1" xfId="0" applyNumberFormat="1" applyFont="1" applyFill="1" applyBorder="1" applyAlignment="1">
      <alignment vertical="center"/>
    </xf>
    <xf numFmtId="0" fontId="23" fillId="0" borderId="0" xfId="0" applyNumberFormat="1" applyFont="1" applyAlignment="1">
      <alignment vertical="center"/>
    </xf>
    <xf numFmtId="168" fontId="23" fillId="0" borderId="0" xfId="0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/>
    </xf>
    <xf numFmtId="164" fontId="23" fillId="0" borderId="24" xfId="0" applyNumberFormat="1" applyFont="1" applyBorder="1" applyAlignment="1">
      <alignment vertical="center"/>
    </xf>
    <xf numFmtId="164" fontId="0" fillId="0" borderId="24" xfId="0" applyNumberFormat="1" applyBorder="1" applyAlignment="1">
      <alignment vertical="center"/>
    </xf>
    <xf numFmtId="165" fontId="1" fillId="33" borderId="24" xfId="1" applyNumberFormat="1" applyFont="1" applyFill="1" applyBorder="1" applyAlignment="1">
      <alignment vertical="center"/>
    </xf>
    <xf numFmtId="3" fontId="1" fillId="33" borderId="24" xfId="1" applyNumberFormat="1" applyFont="1" applyFill="1" applyBorder="1" applyAlignment="1">
      <alignment vertical="center"/>
    </xf>
    <xf numFmtId="164" fontId="23" fillId="36" borderId="2" xfId="0" applyNumberFormat="1" applyFont="1" applyFill="1" applyBorder="1" applyAlignment="1">
      <alignment vertical="center"/>
    </xf>
    <xf numFmtId="164" fontId="23" fillId="36" borderId="24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 applyProtection="1">
      <alignment vertical="center"/>
    </xf>
    <xf numFmtId="43" fontId="0" fillId="36" borderId="2" xfId="0" applyNumberFormat="1" applyFill="1" applyBorder="1" applyAlignment="1">
      <alignment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165" fontId="24" fillId="0" borderId="0" xfId="1" applyNumberFormat="1" applyFont="1" applyFill="1" applyBorder="1" applyAlignment="1">
      <alignment horizontal="center" vertical="center"/>
    </xf>
    <xf numFmtId="3" fontId="24" fillId="35" borderId="16" xfId="0" applyNumberFormat="1" applyFont="1" applyFill="1" applyBorder="1" applyAlignment="1">
      <alignment horizontal="center" vertical="center" wrapText="1"/>
    </xf>
    <xf numFmtId="3" fontId="24" fillId="35" borderId="19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 wrapText="1"/>
    </xf>
    <xf numFmtId="3" fontId="24" fillId="35" borderId="18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/>
    </xf>
    <xf numFmtId="3" fontId="24" fillId="35" borderId="14" xfId="0" applyNumberFormat="1" applyFont="1" applyFill="1" applyBorder="1" applyAlignment="1">
      <alignment horizontal="center" vertical="center"/>
    </xf>
    <xf numFmtId="3" fontId="24" fillId="35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5" fontId="24" fillId="35" borderId="15" xfId="1" applyNumberFormat="1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 2" xfId="44"/>
    <cellStyle name="Millares 3" xfId="45"/>
    <cellStyle name="Neutral" xfId="9" builtinId="28" customBuiltin="1"/>
    <cellStyle name="Normal" xfId="0" builtinId="0"/>
    <cellStyle name="Normal 2" xfId="43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RO!$B$54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585-4DA9-A368-E84D3FF2455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585-4DA9-A368-E84D3FF2455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585-4DA9-A368-E84D3FF2455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585-4DA9-A368-E84D3FF24551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585-4DA9-A368-E84D3FF24551}"/>
              </c:ext>
            </c:extLst>
          </c:dPt>
          <c:dLbls>
            <c:dLbl>
              <c:idx val="0"/>
              <c:layout>
                <c:manualLayout>
                  <c:x val="1.0069101521650001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87890579611053E-2"/>
                  <c:y val="-1.221263994771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069101521649939E-2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187890579611136E-2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187890579610971E-2"/>
                  <c:y val="-4.8850559790873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RO!$C$53:$G$53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SETIEMBRE
(4)</c:v>
                </c:pt>
              </c:strCache>
            </c:strRef>
          </c:cat>
          <c:val>
            <c:numRef>
              <c:f>RO!$C$54:$G$54</c:f>
              <c:numCache>
                <c:formatCode>_ * #,##0.0_ ;_ * \-#,##0.0_ ;_ * "-"??_ ;_ @_ </c:formatCode>
                <c:ptCount val="5"/>
                <c:pt idx="0">
                  <c:v>7296.3093479999998</c:v>
                </c:pt>
                <c:pt idx="1">
                  <c:v>8891.1314270000003</c:v>
                </c:pt>
                <c:pt idx="2" formatCode="#,##0">
                  <c:v>8352.4297339999994</c:v>
                </c:pt>
                <c:pt idx="3">
                  <c:v>7778.0333764700026</c:v>
                </c:pt>
                <c:pt idx="4">
                  <c:v>5833.1828164000026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585-4DA9-A368-E84D3FF245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916127760"/>
        <c:axId val="-1916130480"/>
        <c:axId val="0"/>
      </c:bar3DChart>
      <c:catAx>
        <c:axId val="-19161277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916130480"/>
        <c:crosses val="autoZero"/>
        <c:auto val="1"/>
        <c:lblAlgn val="ctr"/>
        <c:lblOffset val="100"/>
        <c:noMultiLvlLbl val="0"/>
      </c:catAx>
      <c:valAx>
        <c:axId val="-1916130480"/>
        <c:scaling>
          <c:orientation val="minMax"/>
        </c:scaling>
        <c:delete val="0"/>
        <c:axPos val="l"/>
        <c:numFmt formatCode="_ * #,##0.0_ ;_ * \-#,##0.0_ ;_ * &quot;-&quot;??_ ;_ @_ " sourceLinked="1"/>
        <c:majorTickMark val="out"/>
        <c:minorTickMark val="none"/>
        <c:tickLblPos val="nextTo"/>
        <c:crossAx val="-19161277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RDR!$B$54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E59-459B-A063-30CD6337630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E59-459B-A063-30CD6337630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E59-459B-A063-30CD6337630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E59-459B-A063-30CD6337630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E59-459B-A063-30CD63376309}"/>
              </c:ext>
            </c:extLst>
          </c:dPt>
          <c:dLbls>
            <c:dLbl>
              <c:idx val="0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98945923464598E-2"/>
                  <c:y val="-1.362506858129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318840515811103E-2"/>
                  <c:y val="-1.9075096013819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8392621464252483E-3"/>
                  <c:y val="-1.6350082297559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RDR!$C$53:$G$53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SETIEMBRE
(4)</c:v>
                </c:pt>
              </c:strCache>
            </c:strRef>
          </c:cat>
          <c:val>
            <c:numRef>
              <c:f>RDR!$C$54:$G$54</c:f>
              <c:numCache>
                <c:formatCode>#,##0.0</c:formatCode>
                <c:ptCount val="5"/>
                <c:pt idx="0">
                  <c:v>177.09024500000001</c:v>
                </c:pt>
                <c:pt idx="1">
                  <c:v>264.874278</c:v>
                </c:pt>
                <c:pt idx="2">
                  <c:v>218.56304900000001</c:v>
                </c:pt>
                <c:pt idx="3">
                  <c:v>166.19211903000001</c:v>
                </c:pt>
                <c:pt idx="4">
                  <c:v>107.30123257000002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E59-459B-A063-30CD633763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916129392"/>
        <c:axId val="-1916126128"/>
        <c:axId val="0"/>
      </c:bar3DChart>
      <c:catAx>
        <c:axId val="-19161293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916126128"/>
        <c:crosses val="autoZero"/>
        <c:auto val="1"/>
        <c:lblAlgn val="ctr"/>
        <c:lblOffset val="100"/>
        <c:noMultiLvlLbl val="0"/>
      </c:catAx>
      <c:valAx>
        <c:axId val="-1916126128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-1916129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ROOC!$B$53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9EB-47E0-B94E-B082B07EC66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9EB-47E0-B94E-B082B07EC66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9EB-47E0-B94E-B082B07EC66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9EB-47E0-B94E-B082B07EC66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9EB-47E0-B94E-B082B07EC66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ROOC!$C$52:$G$52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 ANUAL</c:v>
                </c:pt>
                <c:pt idx="4">
                  <c:v>DEVENGADO
A SETIEMBRE
(4)</c:v>
                </c:pt>
              </c:strCache>
            </c:strRef>
          </c:cat>
          <c:val>
            <c:numRef>
              <c:f>ROOC!$C$53:$G$53</c:f>
              <c:numCache>
                <c:formatCode>#,##0.0</c:formatCode>
                <c:ptCount val="5"/>
                <c:pt idx="0">
                  <c:v>1167.209126</c:v>
                </c:pt>
                <c:pt idx="1">
                  <c:v>2186.0293959999999</c:v>
                </c:pt>
                <c:pt idx="2">
                  <c:v>2124.5211199999999</c:v>
                </c:pt>
                <c:pt idx="3">
                  <c:v>1954.2145412899999</c:v>
                </c:pt>
                <c:pt idx="4">
                  <c:v>1819.4292662799999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99EB-47E0-B94E-B082B07EC6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916125584"/>
        <c:axId val="-1916129936"/>
        <c:axId val="0"/>
      </c:bar3DChart>
      <c:catAx>
        <c:axId val="-1916125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916129936"/>
        <c:crosses val="autoZero"/>
        <c:auto val="1"/>
        <c:lblAlgn val="ctr"/>
        <c:lblOffset val="100"/>
        <c:noMultiLvlLbl val="0"/>
      </c:catAx>
      <c:valAx>
        <c:axId val="-1916129936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-19161255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DYT!$B$52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79A-4661-BCDB-99F4EB9F669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79A-4661-BCDB-99F4EB9F669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79A-4661-BCDB-99F4EB9F669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79A-4661-BCDB-99F4EB9F669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79A-4661-BCDB-99F4EB9F6690}"/>
              </c:ext>
            </c:extLst>
          </c:dPt>
          <c:dLbls>
            <c:dLbl>
              <c:idx val="1"/>
              <c:layout>
                <c:manualLayout>
                  <c:x val="5.610561143586058E-3"/>
                  <c:y val="-1.453363953918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547856010205384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6105611435860996E-3"/>
                  <c:y val="-1.7440367447027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9768978297377587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DYT!$C$51:$G$51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SETIEMBRE
(4)</c:v>
                </c:pt>
              </c:strCache>
            </c:strRef>
          </c:cat>
          <c:val>
            <c:numRef>
              <c:f>DYT!$C$52:$G$52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663.20964200000003</c:v>
                </c:pt>
                <c:pt idx="2">
                  <c:v>547.00531000000001</c:v>
                </c:pt>
                <c:pt idx="3">
                  <c:v>447.87008539999988</c:v>
                </c:pt>
                <c:pt idx="4">
                  <c:v>305.77512144000002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79A-4661-BCDB-99F4EB9F66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916128848"/>
        <c:axId val="-1703498496"/>
        <c:axId val="0"/>
      </c:bar3DChart>
      <c:catAx>
        <c:axId val="-19161288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703498496"/>
        <c:crosses val="autoZero"/>
        <c:auto val="1"/>
        <c:lblAlgn val="ctr"/>
        <c:lblOffset val="100"/>
        <c:noMultiLvlLbl val="0"/>
      </c:catAx>
      <c:valAx>
        <c:axId val="-1703498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-19161288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017914482763904E-2"/>
          <c:y val="8.7079054648118118E-2"/>
          <c:w val="0.95881716189458277"/>
          <c:h val="0.8188375656175984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RD!$B$24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A36C-4201-80E6-B25E8D66041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A36C-4201-80E6-B25E8D66041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A36C-4201-80E6-B25E8D66041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A36C-4201-80E6-B25E8D66041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A36C-4201-80E6-B25E8D660418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RD!$C$23:$G$23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SETIEMBRE
(4)</c:v>
                </c:pt>
              </c:strCache>
            </c:strRef>
          </c:cat>
          <c:val>
            <c:numRef>
              <c:f>RD!$C$24:$G$24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3.2101449999999998</c:v>
                </c:pt>
                <c:pt idx="2">
                  <c:v>3.2101449999999998</c:v>
                </c:pt>
                <c:pt idx="3">
                  <c:v>2.2636776800000002</c:v>
                </c:pt>
                <c:pt idx="4">
                  <c:v>1.4671670000000001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36C-4201-80E6-B25E8D660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703496864"/>
        <c:axId val="-1426312624"/>
        <c:axId val="0"/>
      </c:bar3DChart>
      <c:catAx>
        <c:axId val="-1703496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426312624"/>
        <c:crosses val="autoZero"/>
        <c:auto val="1"/>
        <c:lblAlgn val="ctr"/>
        <c:lblOffset val="100"/>
        <c:noMultiLvlLbl val="0"/>
      </c:catAx>
      <c:valAx>
        <c:axId val="-1426312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703496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303420</xdr:colOff>
      <xdr:row>48</xdr:row>
      <xdr:rowOff>145246</xdr:rowOff>
    </xdr:from>
    <xdr:to>
      <xdr:col>11</xdr:col>
      <xdr:colOff>964567</xdr:colOff>
      <xdr:row>74</xdr:row>
      <xdr:rowOff>111629</xdr:rowOff>
    </xdr:to>
    <xdr:graphicFrame macro="">
      <xdr:nvGraphicFramePr>
        <xdr:cNvPr id="5" name="4 Gráfic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36635</xdr:colOff>
      <xdr:row>0</xdr:row>
      <xdr:rowOff>168519</xdr:rowOff>
    </xdr:from>
    <xdr:to>
      <xdr:col>1</xdr:col>
      <xdr:colOff>4313360</xdr:colOff>
      <xdr:row>3</xdr:row>
      <xdr:rowOff>69697</xdr:rowOff>
    </xdr:to>
    <xdr:grpSp>
      <xdr:nvGrpSpPr>
        <xdr:cNvPr id="7" name="Grupo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pSpPr>
          <a:grpSpLocks/>
        </xdr:cNvGrpSpPr>
      </xdr:nvGrpSpPr>
      <xdr:grpSpPr bwMode="auto">
        <a:xfrm>
          <a:off x="425918" y="168519"/>
          <a:ext cx="4276725" cy="472678"/>
          <a:chOff x="76200" y="76200"/>
          <a:chExt cx="4257675" cy="476250"/>
        </a:xfrm>
      </xdr:grpSpPr>
      <xdr:pic>
        <xdr:nvPicPr>
          <xdr:cNvPr id="8" name="Imagen 2" descr="Imagen relacionada">
            <a:extLst>
              <a:ext uri="{FF2B5EF4-FFF2-40B4-BE49-F238E27FC236}">
                <a16:creationId xmlns="" xmlns:a16="http://schemas.microsoft.com/office/drawing/2014/main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CuadroTexto 8">
            <a:extLst>
              <a:ext uri="{FF2B5EF4-FFF2-40B4-BE49-F238E27FC236}">
                <a16:creationId xmlns="" xmlns:a16="http://schemas.microsoft.com/office/drawing/2014/main" id="{00000000-0008-0000-0000-000009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10" name="CuadroTexto 9">
            <a:extLst>
              <a:ext uri="{FF2B5EF4-FFF2-40B4-BE49-F238E27FC236}">
                <a16:creationId xmlns="" xmlns:a16="http://schemas.microsoft.com/office/drawing/2014/main" id="{00000000-0008-0000-0000-00000A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1158</xdr:colOff>
      <xdr:row>49</xdr:row>
      <xdr:rowOff>49072</xdr:rowOff>
    </xdr:from>
    <xdr:to>
      <xdr:col>12</xdr:col>
      <xdr:colOff>20478</xdr:colOff>
      <xdr:row>91</xdr:row>
      <xdr:rowOff>15455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6569</xdr:colOff>
      <xdr:row>0</xdr:row>
      <xdr:rowOff>170793</xdr:rowOff>
    </xdr:from>
    <xdr:to>
      <xdr:col>1</xdr:col>
      <xdr:colOff>4283294</xdr:colOff>
      <xdr:row>3</xdr:row>
      <xdr:rowOff>71971</xdr:rowOff>
    </xdr:to>
    <xdr:grpSp>
      <xdr:nvGrpSpPr>
        <xdr:cNvPr id="6" name="Grupo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GrpSpPr>
          <a:grpSpLocks/>
        </xdr:cNvGrpSpPr>
      </xdr:nvGrpSpPr>
      <xdr:grpSpPr bwMode="auto">
        <a:xfrm>
          <a:off x="394896" y="170793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="" xmlns:a16="http://schemas.microsoft.com/office/drawing/2014/main" id="{00000000-0008-0000-01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="" xmlns:a16="http://schemas.microsoft.com/office/drawing/2014/main" id="{00000000-0008-0000-01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="" xmlns:a16="http://schemas.microsoft.com/office/drawing/2014/main" id="{00000000-0008-0000-01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376528</xdr:colOff>
      <xdr:row>48</xdr:row>
      <xdr:rowOff>108929</xdr:rowOff>
    </xdr:from>
    <xdr:to>
      <xdr:col>12</xdr:col>
      <xdr:colOff>51557</xdr:colOff>
      <xdr:row>74</xdr:row>
      <xdr:rowOff>40575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5443</xdr:colOff>
      <xdr:row>0</xdr:row>
      <xdr:rowOff>168729</xdr:rowOff>
    </xdr:from>
    <xdr:to>
      <xdr:col>1</xdr:col>
      <xdr:colOff>4282168</xdr:colOff>
      <xdr:row>3</xdr:row>
      <xdr:rowOff>69907</xdr:rowOff>
    </xdr:to>
    <xdr:grpSp>
      <xdr:nvGrpSpPr>
        <xdr:cNvPr id="6" name="Grupo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GrpSpPr>
          <a:grpSpLocks/>
        </xdr:cNvGrpSpPr>
      </xdr:nvGrpSpPr>
      <xdr:grpSpPr bwMode="auto">
        <a:xfrm>
          <a:off x="393770" y="168729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="" xmlns:a16="http://schemas.microsoft.com/office/drawing/2014/main" id="{00000000-0008-0000-02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="" xmlns:a16="http://schemas.microsoft.com/office/drawing/2014/main" id="{00000000-0008-0000-02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="" xmlns:a16="http://schemas.microsoft.com/office/drawing/2014/main" id="{00000000-0008-0000-02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363839</xdr:colOff>
      <xdr:row>47</xdr:row>
      <xdr:rowOff>5953</xdr:rowOff>
    </xdr:from>
    <xdr:to>
      <xdr:col>11</xdr:col>
      <xdr:colOff>991368</xdr:colOff>
      <xdr:row>83</xdr:row>
      <xdr:rowOff>104706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0</xdr:row>
      <xdr:rowOff>160734</xdr:rowOff>
    </xdr:from>
    <xdr:to>
      <xdr:col>1</xdr:col>
      <xdr:colOff>4324350</xdr:colOff>
      <xdr:row>3</xdr:row>
      <xdr:rowOff>61912</xdr:rowOff>
    </xdr:to>
    <xdr:grpSp>
      <xdr:nvGrpSpPr>
        <xdr:cNvPr id="6" name="Grupo 5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GrpSpPr>
          <a:grpSpLocks/>
        </xdr:cNvGrpSpPr>
      </xdr:nvGrpSpPr>
      <xdr:grpSpPr bwMode="auto">
        <a:xfrm>
          <a:off x="435952" y="160734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="" xmlns:a16="http://schemas.microsoft.com/office/drawing/2014/main" id="{00000000-0008-0000-03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="" xmlns:a16="http://schemas.microsoft.com/office/drawing/2014/main" id="{00000000-0008-0000-03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="" xmlns:a16="http://schemas.microsoft.com/office/drawing/2014/main" id="{00000000-0008-0000-03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348582</xdr:colOff>
      <xdr:row>18</xdr:row>
      <xdr:rowOff>145117</xdr:rowOff>
    </xdr:from>
    <xdr:to>
      <xdr:col>12</xdr:col>
      <xdr:colOff>87680</xdr:colOff>
      <xdr:row>46</xdr:row>
      <xdr:rowOff>29989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39414</xdr:colOff>
      <xdr:row>0</xdr:row>
      <xdr:rowOff>151086</xdr:rowOff>
    </xdr:from>
    <xdr:to>
      <xdr:col>1</xdr:col>
      <xdr:colOff>4316139</xdr:colOff>
      <xdr:row>3</xdr:row>
      <xdr:rowOff>52264</xdr:rowOff>
    </xdr:to>
    <xdr:grpSp>
      <xdr:nvGrpSpPr>
        <xdr:cNvPr id="6" name="Grupo 5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GrpSpPr>
          <a:grpSpLocks/>
        </xdr:cNvGrpSpPr>
      </xdr:nvGrpSpPr>
      <xdr:grpSpPr bwMode="auto">
        <a:xfrm>
          <a:off x="427741" y="151086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="" xmlns:a16="http://schemas.microsoft.com/office/drawing/2014/main" id="{00000000-0008-0000-04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="" xmlns:a16="http://schemas.microsoft.com/office/drawing/2014/main" id="{00000000-0008-0000-04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="" xmlns:a16="http://schemas.microsoft.com/office/drawing/2014/main" id="{00000000-0008-0000-04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73"/>
  <sheetViews>
    <sheetView showGridLines="0" tabSelected="1" zoomScale="115" zoomScaleNormal="115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3" width="14.7109375" style="1" customWidth="1"/>
    <col min="4" max="4" width="15.28515625" style="1" bestFit="1" customWidth="1"/>
    <col min="5" max="5" width="17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3" width="13.7109375" style="1" bestFit="1" customWidth="1"/>
    <col min="14" max="14" width="12.7109375" style="1" bestFit="1" customWidth="1"/>
    <col min="15" max="16384" width="11.42578125" style="1"/>
  </cols>
  <sheetData>
    <row r="1" spans="1:13" s="48" customFormat="1" x14ac:dyDescent="0.25">
      <c r="A1"/>
      <c r="B1" s="47"/>
      <c r="C1" s="47"/>
      <c r="D1" s="47"/>
      <c r="E1" s="75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75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75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75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60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5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62</v>
      </c>
      <c r="C11" s="83" t="s">
        <v>0</v>
      </c>
      <c r="D11" s="83"/>
      <c r="E11" s="81" t="s">
        <v>13</v>
      </c>
      <c r="F11" s="81" t="s">
        <v>22</v>
      </c>
      <c r="G11" s="81" t="s">
        <v>61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6" t="s">
        <v>26</v>
      </c>
      <c r="C13" s="8">
        <v>2565206705</v>
      </c>
      <c r="D13" s="8">
        <v>1685068822</v>
      </c>
      <c r="E13" s="76">
        <v>1402913009</v>
      </c>
      <c r="F13" s="56">
        <v>1282328354.3999996</v>
      </c>
      <c r="G13" s="8">
        <v>900892644.87000251</v>
      </c>
      <c r="H13" s="8"/>
      <c r="I13" s="12">
        <f>IF(ISERROR(+#REF!/E13)=TRUE,0,++#REF!/E13)</f>
        <v>0</v>
      </c>
      <c r="J13" s="12">
        <f>IF(ISERROR(+G13/E13)=TRUE,0,++G13/E13)</f>
        <v>0.64215859364805594</v>
      </c>
      <c r="K13" s="12">
        <f>IF(ISERROR(+H13/E13)=TRUE,0,++H13/E13)</f>
        <v>0</v>
      </c>
      <c r="L13" s="14">
        <f>+D13-G13</f>
        <v>784176177.12999749</v>
      </c>
    </row>
    <row r="14" spans="1:13" ht="20.100000000000001" customHeight="1" x14ac:dyDescent="0.25">
      <c r="B14" s="25" t="s">
        <v>58</v>
      </c>
      <c r="C14" s="26">
        <v>39143861</v>
      </c>
      <c r="D14" s="26">
        <v>57096374</v>
      </c>
      <c r="E14" s="57">
        <v>55832444</v>
      </c>
      <c r="F14" s="57">
        <v>53152127.980000019</v>
      </c>
      <c r="G14" s="26">
        <v>30695490.619999982</v>
      </c>
      <c r="H14" s="26"/>
      <c r="I14" s="27"/>
      <c r="J14" s="27">
        <f t="shared" ref="J14:J46" si="0">IF(ISERROR(+G14/E14)=TRUE,0,++G14/E14)</f>
        <v>0.54977873832641078</v>
      </c>
      <c r="K14" s="27">
        <f t="shared" ref="K14:K46" si="1">IF(ISERROR(+H14/E14)=TRUE,0,++H14/E14)</f>
        <v>0</v>
      </c>
      <c r="L14" s="28">
        <f t="shared" ref="L14:L46" si="2">+D14-G14</f>
        <v>26400883.380000018</v>
      </c>
    </row>
    <row r="15" spans="1:13" ht="20.100000000000001" customHeight="1" x14ac:dyDescent="0.25">
      <c r="B15" s="25" t="s">
        <v>59</v>
      </c>
      <c r="C15" s="26">
        <v>47645569</v>
      </c>
      <c r="D15" s="26">
        <v>58724725</v>
      </c>
      <c r="E15" s="57">
        <v>58723225</v>
      </c>
      <c r="F15" s="57">
        <v>56931959.479999997</v>
      </c>
      <c r="G15" s="26">
        <v>37653840.020000003</v>
      </c>
      <c r="H15" s="26"/>
      <c r="I15" s="27"/>
      <c r="J15" s="27">
        <f t="shared" si="0"/>
        <v>0.64120865330540011</v>
      </c>
      <c r="K15" s="27">
        <f t="shared" si="1"/>
        <v>0</v>
      </c>
      <c r="L15" s="28">
        <f t="shared" si="2"/>
        <v>21070884.979999997</v>
      </c>
    </row>
    <row r="16" spans="1:13" ht="20.100000000000001" customHeight="1" x14ac:dyDescent="0.25">
      <c r="B16" s="25" t="s">
        <v>27</v>
      </c>
      <c r="C16" s="26">
        <v>31223083</v>
      </c>
      <c r="D16" s="26">
        <v>37736143</v>
      </c>
      <c r="E16" s="57">
        <v>36189458</v>
      </c>
      <c r="F16" s="57">
        <v>33685035.650000013</v>
      </c>
      <c r="G16" s="26">
        <v>22634323.680000015</v>
      </c>
      <c r="H16" s="26"/>
      <c r="I16" s="27"/>
      <c r="J16" s="27">
        <f t="shared" si="0"/>
        <v>0.62543969793634424</v>
      </c>
      <c r="K16" s="27">
        <f t="shared" si="1"/>
        <v>0</v>
      </c>
      <c r="L16" s="28">
        <f t="shared" si="2"/>
        <v>15101819.319999985</v>
      </c>
    </row>
    <row r="17" spans="2:12" ht="20.100000000000001" customHeight="1" x14ac:dyDescent="0.25">
      <c r="B17" s="25" t="s">
        <v>28</v>
      </c>
      <c r="C17" s="26">
        <v>37378777</v>
      </c>
      <c r="D17" s="26">
        <v>45214367</v>
      </c>
      <c r="E17" s="57">
        <v>44262055</v>
      </c>
      <c r="F17" s="57">
        <v>41898112.329999991</v>
      </c>
      <c r="G17" s="26">
        <v>31235342.170000028</v>
      </c>
      <c r="H17" s="26"/>
      <c r="I17" s="27"/>
      <c r="J17" s="27">
        <f t="shared" si="0"/>
        <v>0.70569118785831408</v>
      </c>
      <c r="K17" s="27">
        <f t="shared" si="1"/>
        <v>0</v>
      </c>
      <c r="L17" s="28">
        <f t="shared" si="2"/>
        <v>13979024.829999972</v>
      </c>
    </row>
    <row r="18" spans="2:12" ht="20.100000000000001" customHeight="1" x14ac:dyDescent="0.25">
      <c r="B18" s="25" t="s">
        <v>29</v>
      </c>
      <c r="C18" s="26">
        <v>178992136</v>
      </c>
      <c r="D18" s="26">
        <v>204450475</v>
      </c>
      <c r="E18" s="57">
        <v>202900993</v>
      </c>
      <c r="F18" s="57">
        <v>199845394.66000009</v>
      </c>
      <c r="G18" s="26">
        <v>137913756.69999987</v>
      </c>
      <c r="H18" s="26"/>
      <c r="I18" s="27"/>
      <c r="J18" s="27">
        <f t="shared" si="0"/>
        <v>0.67970961926243445</v>
      </c>
      <c r="K18" s="27">
        <f t="shared" si="1"/>
        <v>0</v>
      </c>
      <c r="L18" s="28">
        <f t="shared" si="2"/>
        <v>66536718.300000131</v>
      </c>
    </row>
    <row r="19" spans="2:12" ht="20.100000000000001" customHeight="1" x14ac:dyDescent="0.25">
      <c r="B19" s="25" t="s">
        <v>30</v>
      </c>
      <c r="C19" s="26">
        <v>116571634</v>
      </c>
      <c r="D19" s="26">
        <v>147979024</v>
      </c>
      <c r="E19" s="57">
        <v>146223019</v>
      </c>
      <c r="F19" s="57">
        <v>141322358.67999998</v>
      </c>
      <c r="G19" s="26">
        <v>101322473.48999996</v>
      </c>
      <c r="H19" s="26"/>
      <c r="I19" s="27"/>
      <c r="J19" s="27">
        <f t="shared" si="0"/>
        <v>0.69293107325324721</v>
      </c>
      <c r="K19" s="27">
        <f t="shared" si="1"/>
        <v>0</v>
      </c>
      <c r="L19" s="28">
        <f t="shared" si="2"/>
        <v>46656550.510000035</v>
      </c>
    </row>
    <row r="20" spans="2:12" ht="20.100000000000001" customHeight="1" x14ac:dyDescent="0.25">
      <c r="B20" s="25" t="s">
        <v>31</v>
      </c>
      <c r="C20" s="26">
        <v>145492143</v>
      </c>
      <c r="D20" s="26">
        <v>191637577</v>
      </c>
      <c r="E20" s="57">
        <v>187100022</v>
      </c>
      <c r="F20" s="57">
        <v>152668259.98000008</v>
      </c>
      <c r="G20" s="26">
        <v>123347469.09000002</v>
      </c>
      <c r="H20" s="26"/>
      <c r="I20" s="27"/>
      <c r="J20" s="27">
        <f t="shared" si="0"/>
        <v>0.65925951141790895</v>
      </c>
      <c r="K20" s="27">
        <f t="shared" si="1"/>
        <v>0</v>
      </c>
      <c r="L20" s="28">
        <f t="shared" si="2"/>
        <v>68290107.909999982</v>
      </c>
    </row>
    <row r="21" spans="2:12" ht="20.100000000000001" customHeight="1" x14ac:dyDescent="0.25">
      <c r="B21" s="25" t="s">
        <v>32</v>
      </c>
      <c r="C21" s="26">
        <v>37197384</v>
      </c>
      <c r="D21" s="26">
        <v>44372427</v>
      </c>
      <c r="E21" s="57">
        <v>43664835</v>
      </c>
      <c r="F21" s="57">
        <v>41764036.970000006</v>
      </c>
      <c r="G21" s="26">
        <v>30124982.560000014</v>
      </c>
      <c r="H21" s="26"/>
      <c r="I21" s="27"/>
      <c r="J21" s="27">
        <f t="shared" si="0"/>
        <v>0.68991403631778325</v>
      </c>
      <c r="K21" s="27">
        <f t="shared" si="1"/>
        <v>0</v>
      </c>
      <c r="L21" s="28">
        <f t="shared" si="2"/>
        <v>14247444.439999986</v>
      </c>
    </row>
    <row r="22" spans="2:12" ht="20.100000000000001" customHeight="1" x14ac:dyDescent="0.25">
      <c r="B22" s="25" t="s">
        <v>33</v>
      </c>
      <c r="C22" s="26">
        <v>81944172</v>
      </c>
      <c r="D22" s="26">
        <v>103932202</v>
      </c>
      <c r="E22" s="57">
        <v>102129054</v>
      </c>
      <c r="F22" s="57">
        <v>82472498.679999948</v>
      </c>
      <c r="G22" s="26">
        <v>71020587.64000003</v>
      </c>
      <c r="H22" s="26"/>
      <c r="I22" s="27"/>
      <c r="J22" s="27">
        <f t="shared" si="0"/>
        <v>0.69540042581810291</v>
      </c>
      <c r="K22" s="27">
        <f t="shared" si="1"/>
        <v>0</v>
      </c>
      <c r="L22" s="28">
        <f t="shared" si="2"/>
        <v>32911614.35999997</v>
      </c>
    </row>
    <row r="23" spans="2:12" ht="20.100000000000001" customHeight="1" x14ac:dyDescent="0.25">
      <c r="B23" s="25" t="s">
        <v>34</v>
      </c>
      <c r="C23" s="26">
        <v>148532456</v>
      </c>
      <c r="D23" s="26">
        <v>196474006</v>
      </c>
      <c r="E23" s="57">
        <v>191196657</v>
      </c>
      <c r="F23" s="57">
        <v>185251149.44999993</v>
      </c>
      <c r="G23" s="26">
        <v>135928283.79999995</v>
      </c>
      <c r="H23" s="26"/>
      <c r="I23" s="27"/>
      <c r="J23" s="27">
        <f t="shared" si="0"/>
        <v>0.71093441659913514</v>
      </c>
      <c r="K23" s="27">
        <f t="shared" si="1"/>
        <v>0</v>
      </c>
      <c r="L23" s="28">
        <f t="shared" si="2"/>
        <v>60545722.200000048</v>
      </c>
    </row>
    <row r="24" spans="2:12" ht="20.100000000000001" customHeight="1" x14ac:dyDescent="0.25">
      <c r="B24" s="25" t="s">
        <v>35</v>
      </c>
      <c r="C24" s="26">
        <v>134651653</v>
      </c>
      <c r="D24" s="26">
        <v>165833968</v>
      </c>
      <c r="E24" s="57">
        <v>164128320</v>
      </c>
      <c r="F24" s="57">
        <v>155118182.93999997</v>
      </c>
      <c r="G24" s="26">
        <v>111724825.78999999</v>
      </c>
      <c r="H24" s="26"/>
      <c r="I24" s="27"/>
      <c r="J24" s="27">
        <f t="shared" si="0"/>
        <v>0.68071631873158756</v>
      </c>
      <c r="K24" s="27">
        <f t="shared" si="1"/>
        <v>0</v>
      </c>
      <c r="L24" s="28">
        <f t="shared" si="2"/>
        <v>54109142.210000008</v>
      </c>
    </row>
    <row r="25" spans="2:12" ht="20.100000000000001" customHeight="1" x14ac:dyDescent="0.25">
      <c r="B25" s="25" t="s">
        <v>36</v>
      </c>
      <c r="C25" s="26">
        <v>195616395</v>
      </c>
      <c r="D25" s="26">
        <v>254309982</v>
      </c>
      <c r="E25" s="57">
        <v>252981444</v>
      </c>
      <c r="F25" s="57">
        <v>239818027.43999997</v>
      </c>
      <c r="G25" s="26">
        <v>179790119.20000011</v>
      </c>
      <c r="H25" s="26"/>
      <c r="I25" s="27"/>
      <c r="J25" s="27">
        <f t="shared" si="0"/>
        <v>0.7106850066046746</v>
      </c>
      <c r="K25" s="27">
        <f t="shared" si="1"/>
        <v>0</v>
      </c>
      <c r="L25" s="28">
        <f t="shared" si="2"/>
        <v>74519862.799999893</v>
      </c>
    </row>
    <row r="26" spans="2:12" ht="20.100000000000001" customHeight="1" x14ac:dyDescent="0.25">
      <c r="B26" s="25" t="s">
        <v>37</v>
      </c>
      <c r="C26" s="26">
        <v>174850205</v>
      </c>
      <c r="D26" s="26">
        <v>225761158</v>
      </c>
      <c r="E26" s="57">
        <v>225201158</v>
      </c>
      <c r="F26" s="57">
        <v>217751056.32000008</v>
      </c>
      <c r="G26" s="26">
        <v>154137998.78999987</v>
      </c>
      <c r="H26" s="26"/>
      <c r="I26" s="27"/>
      <c r="J26" s="27">
        <f t="shared" si="0"/>
        <v>0.68444585347114362</v>
      </c>
      <c r="K26" s="27">
        <f t="shared" si="1"/>
        <v>0</v>
      </c>
      <c r="L26" s="28">
        <f t="shared" si="2"/>
        <v>71623159.210000128</v>
      </c>
    </row>
    <row r="27" spans="2:12" ht="20.100000000000001" customHeight="1" x14ac:dyDescent="0.25">
      <c r="B27" s="25" t="s">
        <v>38</v>
      </c>
      <c r="C27" s="26">
        <v>85288921</v>
      </c>
      <c r="D27" s="26">
        <v>116002852</v>
      </c>
      <c r="E27" s="57">
        <v>115266462</v>
      </c>
      <c r="F27" s="57">
        <v>112883256.69</v>
      </c>
      <c r="G27" s="26">
        <v>81767149.019999892</v>
      </c>
      <c r="H27" s="26"/>
      <c r="I27" s="27"/>
      <c r="J27" s="27">
        <f t="shared" si="0"/>
        <v>0.70937502202505265</v>
      </c>
      <c r="K27" s="27">
        <f t="shared" si="1"/>
        <v>0</v>
      </c>
      <c r="L27" s="28">
        <f t="shared" si="2"/>
        <v>34235702.980000108</v>
      </c>
    </row>
    <row r="28" spans="2:12" ht="20.100000000000001" customHeight="1" x14ac:dyDescent="0.25">
      <c r="B28" s="25" t="s">
        <v>39</v>
      </c>
      <c r="C28" s="26">
        <v>60949680</v>
      </c>
      <c r="D28" s="26">
        <v>75559766</v>
      </c>
      <c r="E28" s="57">
        <v>74682012</v>
      </c>
      <c r="F28" s="57">
        <v>70386326.940000013</v>
      </c>
      <c r="G28" s="26">
        <v>52936675.389999971</v>
      </c>
      <c r="H28" s="26"/>
      <c r="I28" s="27"/>
      <c r="J28" s="27">
        <f t="shared" si="0"/>
        <v>0.70882765437546025</v>
      </c>
      <c r="K28" s="27">
        <f t="shared" si="1"/>
        <v>0</v>
      </c>
      <c r="L28" s="28">
        <f t="shared" si="2"/>
        <v>22623090.610000029</v>
      </c>
    </row>
    <row r="29" spans="2:12" ht="20.100000000000001" customHeight="1" x14ac:dyDescent="0.25">
      <c r="B29" s="25" t="s">
        <v>40</v>
      </c>
      <c r="C29" s="26">
        <v>44110066</v>
      </c>
      <c r="D29" s="26">
        <v>49272573</v>
      </c>
      <c r="E29" s="57">
        <v>49272573</v>
      </c>
      <c r="F29" s="57">
        <v>48269481.119999997</v>
      </c>
      <c r="G29" s="26">
        <v>33757555.220000014</v>
      </c>
      <c r="H29" s="26"/>
      <c r="I29" s="27"/>
      <c r="J29" s="27">
        <f t="shared" si="0"/>
        <v>0.68511857945798804</v>
      </c>
      <c r="K29" s="27">
        <f t="shared" si="1"/>
        <v>0</v>
      </c>
      <c r="L29" s="28">
        <f t="shared" si="2"/>
        <v>15515017.779999986</v>
      </c>
    </row>
    <row r="30" spans="2:12" ht="20.100000000000001" customHeight="1" x14ac:dyDescent="0.25">
      <c r="B30" s="25" t="s">
        <v>41</v>
      </c>
      <c r="C30" s="26">
        <v>54211432</v>
      </c>
      <c r="D30" s="26">
        <v>58589891</v>
      </c>
      <c r="E30" s="57">
        <v>58582489</v>
      </c>
      <c r="F30" s="57">
        <v>56778647.11999999</v>
      </c>
      <c r="G30" s="26">
        <v>39078025.120000042</v>
      </c>
      <c r="H30" s="26"/>
      <c r="I30" s="27"/>
      <c r="J30" s="27">
        <f t="shared" si="0"/>
        <v>0.6670598294312835</v>
      </c>
      <c r="K30" s="27">
        <f t="shared" si="1"/>
        <v>0</v>
      </c>
      <c r="L30" s="28">
        <f t="shared" si="2"/>
        <v>19511865.879999958</v>
      </c>
    </row>
    <row r="31" spans="2:12" ht="20.100000000000001" customHeight="1" x14ac:dyDescent="0.25">
      <c r="B31" s="25" t="s">
        <v>42</v>
      </c>
      <c r="C31" s="26">
        <v>97553162</v>
      </c>
      <c r="D31" s="26">
        <v>118135072</v>
      </c>
      <c r="E31" s="57">
        <v>116121429</v>
      </c>
      <c r="F31" s="57">
        <v>110221819.62000002</v>
      </c>
      <c r="G31" s="26">
        <v>80186747.589999855</v>
      </c>
      <c r="H31" s="26"/>
      <c r="I31" s="27"/>
      <c r="J31" s="27">
        <f t="shared" si="0"/>
        <v>0.69054220466060445</v>
      </c>
      <c r="K31" s="27">
        <f t="shared" si="1"/>
        <v>0</v>
      </c>
      <c r="L31" s="28">
        <f t="shared" si="2"/>
        <v>37948324.410000145</v>
      </c>
    </row>
    <row r="32" spans="2:12" ht="20.100000000000001" customHeight="1" x14ac:dyDescent="0.25">
      <c r="B32" s="25" t="s">
        <v>43</v>
      </c>
      <c r="C32" s="26">
        <v>49709444</v>
      </c>
      <c r="D32" s="26">
        <v>68622621</v>
      </c>
      <c r="E32" s="57">
        <v>67636727</v>
      </c>
      <c r="F32" s="57">
        <v>63364970.499999985</v>
      </c>
      <c r="G32" s="26">
        <v>45408047.649999984</v>
      </c>
      <c r="H32" s="26"/>
      <c r="I32" s="27"/>
      <c r="J32" s="27">
        <f t="shared" si="0"/>
        <v>0.67135193650041614</v>
      </c>
      <c r="K32" s="27">
        <f t="shared" si="1"/>
        <v>0</v>
      </c>
      <c r="L32" s="28">
        <f t="shared" si="2"/>
        <v>23214573.350000016</v>
      </c>
    </row>
    <row r="33" spans="2:12" ht="20.100000000000001" customHeight="1" x14ac:dyDescent="0.25">
      <c r="B33" s="25" t="s">
        <v>44</v>
      </c>
      <c r="C33" s="26">
        <v>28986350</v>
      </c>
      <c r="D33" s="26">
        <v>42094913</v>
      </c>
      <c r="E33" s="57">
        <v>41133718</v>
      </c>
      <c r="F33" s="57">
        <v>38359877.670000017</v>
      </c>
      <c r="G33" s="26">
        <v>28984087.180000007</v>
      </c>
      <c r="H33" s="26"/>
      <c r="I33" s="27"/>
      <c r="J33" s="27">
        <f t="shared" si="0"/>
        <v>0.70463086220409266</v>
      </c>
      <c r="K33" s="27">
        <f t="shared" si="1"/>
        <v>0</v>
      </c>
      <c r="L33" s="28">
        <f t="shared" si="2"/>
        <v>13110825.819999993</v>
      </c>
    </row>
    <row r="34" spans="2:12" ht="20.100000000000001" customHeight="1" x14ac:dyDescent="0.25">
      <c r="B34" s="25" t="s">
        <v>45</v>
      </c>
      <c r="C34" s="26">
        <v>58347255</v>
      </c>
      <c r="D34" s="26">
        <v>82463167</v>
      </c>
      <c r="E34" s="57">
        <v>81466597</v>
      </c>
      <c r="F34" s="57">
        <v>66781736.600000001</v>
      </c>
      <c r="G34" s="26">
        <v>57578192.340000018</v>
      </c>
      <c r="H34" s="26"/>
      <c r="I34" s="27"/>
      <c r="J34" s="27">
        <f t="shared" si="0"/>
        <v>0.706770559472369</v>
      </c>
      <c r="K34" s="27">
        <f t="shared" si="1"/>
        <v>0</v>
      </c>
      <c r="L34" s="28">
        <f t="shared" si="2"/>
        <v>24884974.659999982</v>
      </c>
    </row>
    <row r="35" spans="2:12" ht="20.100000000000001" customHeight="1" x14ac:dyDescent="0.25">
      <c r="B35" s="25" t="s">
        <v>46</v>
      </c>
      <c r="C35" s="26">
        <v>55109494</v>
      </c>
      <c r="D35" s="26">
        <v>63195952</v>
      </c>
      <c r="E35" s="57">
        <v>62608707</v>
      </c>
      <c r="F35" s="57">
        <v>58898299.299999982</v>
      </c>
      <c r="G35" s="26">
        <v>43179720.850000024</v>
      </c>
      <c r="H35" s="26"/>
      <c r="I35" s="27"/>
      <c r="J35" s="27">
        <f t="shared" si="0"/>
        <v>0.68967597190595265</v>
      </c>
      <c r="K35" s="27">
        <f t="shared" si="1"/>
        <v>0</v>
      </c>
      <c r="L35" s="28">
        <f t="shared" si="2"/>
        <v>20016231.149999976</v>
      </c>
    </row>
    <row r="36" spans="2:12" ht="20.100000000000001" customHeight="1" x14ac:dyDescent="0.25">
      <c r="B36" s="25" t="s">
        <v>47</v>
      </c>
      <c r="C36" s="26">
        <v>1052506283</v>
      </c>
      <c r="D36" s="26">
        <v>2733353896</v>
      </c>
      <c r="E36" s="57">
        <v>2555432473</v>
      </c>
      <c r="F36" s="57">
        <v>2453717283.0400009</v>
      </c>
      <c r="G36" s="26">
        <v>2021555173.2400005</v>
      </c>
      <c r="H36" s="26"/>
      <c r="I36" s="27"/>
      <c r="J36" s="27">
        <f t="shared" si="0"/>
        <v>0.79108142930764125</v>
      </c>
      <c r="K36" s="27">
        <f t="shared" si="1"/>
        <v>0</v>
      </c>
      <c r="L36" s="28">
        <f t="shared" si="2"/>
        <v>711798722.75999951</v>
      </c>
    </row>
    <row r="37" spans="2:12" ht="20.100000000000001" customHeight="1" x14ac:dyDescent="0.25">
      <c r="B37" s="25" t="s">
        <v>48</v>
      </c>
      <c r="C37" s="26">
        <v>660357899</v>
      </c>
      <c r="D37" s="26">
        <v>480132029</v>
      </c>
      <c r="E37" s="57">
        <v>453923707</v>
      </c>
      <c r="F37" s="57">
        <v>322636255.8499999</v>
      </c>
      <c r="G37" s="26">
        <v>218085156.99000007</v>
      </c>
      <c r="H37" s="26"/>
      <c r="I37" s="27"/>
      <c r="J37" s="27">
        <f t="shared" si="0"/>
        <v>0.48044451881866584</v>
      </c>
      <c r="K37" s="27">
        <f t="shared" si="1"/>
        <v>0</v>
      </c>
      <c r="L37" s="28">
        <f t="shared" si="2"/>
        <v>262046872.00999993</v>
      </c>
    </row>
    <row r="38" spans="2:12" ht="20.100000000000001" customHeight="1" x14ac:dyDescent="0.25">
      <c r="B38" s="25" t="s">
        <v>49</v>
      </c>
      <c r="C38" s="26">
        <v>111569507</v>
      </c>
      <c r="D38" s="26">
        <v>138385074</v>
      </c>
      <c r="E38" s="57">
        <v>135377170</v>
      </c>
      <c r="F38" s="57">
        <v>132971493.82999991</v>
      </c>
      <c r="G38" s="26">
        <v>97886928.269999981</v>
      </c>
      <c r="H38" s="26"/>
      <c r="I38" s="27"/>
      <c r="J38" s="27">
        <f t="shared" si="0"/>
        <v>0.72306821209218641</v>
      </c>
      <c r="K38" s="27">
        <f t="shared" si="1"/>
        <v>0</v>
      </c>
      <c r="L38" s="28">
        <f t="shared" si="2"/>
        <v>40498145.730000019</v>
      </c>
    </row>
    <row r="39" spans="2:12" ht="20.100000000000001" customHeight="1" x14ac:dyDescent="0.25">
      <c r="B39" s="25" t="s">
        <v>50</v>
      </c>
      <c r="C39" s="26">
        <v>26921362</v>
      </c>
      <c r="D39" s="26">
        <v>41454251</v>
      </c>
      <c r="E39" s="57">
        <v>40533855</v>
      </c>
      <c r="F39" s="57">
        <v>37966513.609999992</v>
      </c>
      <c r="G39" s="26">
        <v>27571556.029999983</v>
      </c>
      <c r="H39" s="26"/>
      <c r="I39" s="27"/>
      <c r="J39" s="27">
        <f t="shared" si="0"/>
        <v>0.68021055559605625</v>
      </c>
      <c r="K39" s="27">
        <f t="shared" si="1"/>
        <v>0</v>
      </c>
      <c r="L39" s="28">
        <f t="shared" si="2"/>
        <v>13882694.970000017</v>
      </c>
    </row>
    <row r="40" spans="2:12" ht="20.100000000000001" customHeight="1" x14ac:dyDescent="0.25">
      <c r="B40" s="25" t="s">
        <v>51</v>
      </c>
      <c r="C40" s="26">
        <v>59871721</v>
      </c>
      <c r="D40" s="26">
        <v>119895620</v>
      </c>
      <c r="E40" s="57">
        <v>118434466</v>
      </c>
      <c r="F40" s="57">
        <v>114226164.70999998</v>
      </c>
      <c r="G40" s="26">
        <v>79853866.709999964</v>
      </c>
      <c r="H40" s="26"/>
      <c r="I40" s="27"/>
      <c r="J40" s="27">
        <f t="shared" si="0"/>
        <v>0.67424517040504039</v>
      </c>
      <c r="K40" s="27">
        <f t="shared" si="1"/>
        <v>0</v>
      </c>
      <c r="L40" s="28">
        <f t="shared" si="2"/>
        <v>40041753.290000036</v>
      </c>
    </row>
    <row r="41" spans="2:12" ht="20.100000000000001" customHeight="1" x14ac:dyDescent="0.25">
      <c r="B41" s="25" t="s">
        <v>52</v>
      </c>
      <c r="C41" s="26">
        <v>199711224</v>
      </c>
      <c r="D41" s="26">
        <v>280330504</v>
      </c>
      <c r="E41" s="57">
        <v>279188410</v>
      </c>
      <c r="F41" s="57">
        <v>263328491.16999999</v>
      </c>
      <c r="G41" s="26">
        <v>184189733.41000003</v>
      </c>
      <c r="H41" s="26"/>
      <c r="I41" s="27"/>
      <c r="J41" s="27">
        <f t="shared" si="0"/>
        <v>0.65973273535960908</v>
      </c>
      <c r="K41" s="27">
        <f t="shared" si="1"/>
        <v>0</v>
      </c>
      <c r="L41" s="28">
        <f t="shared" si="2"/>
        <v>96140770.589999974</v>
      </c>
    </row>
    <row r="42" spans="2:12" ht="20.100000000000001" customHeight="1" x14ac:dyDescent="0.25">
      <c r="B42" s="25" t="s">
        <v>53</v>
      </c>
      <c r="C42" s="26">
        <v>262858753</v>
      </c>
      <c r="D42" s="26">
        <v>345236643</v>
      </c>
      <c r="E42" s="57">
        <v>342398765</v>
      </c>
      <c r="F42" s="57">
        <v>332594115.31999999</v>
      </c>
      <c r="G42" s="26">
        <v>229836376.47999972</v>
      </c>
      <c r="H42" s="26"/>
      <c r="I42" s="27"/>
      <c r="J42" s="27">
        <f t="shared" si="0"/>
        <v>0.67125352067201449</v>
      </c>
      <c r="K42" s="27">
        <f t="shared" si="1"/>
        <v>0</v>
      </c>
      <c r="L42" s="28">
        <f t="shared" si="2"/>
        <v>115400266.52000028</v>
      </c>
    </row>
    <row r="43" spans="2:12" ht="20.100000000000001" customHeight="1" x14ac:dyDescent="0.25">
      <c r="B43" s="25" t="s">
        <v>54</v>
      </c>
      <c r="C43" s="26">
        <v>281218510</v>
      </c>
      <c r="D43" s="26">
        <v>353187155</v>
      </c>
      <c r="E43" s="57">
        <v>348682048</v>
      </c>
      <c r="F43" s="57">
        <v>335896793.39000005</v>
      </c>
      <c r="G43" s="26">
        <v>246287036.88999996</v>
      </c>
      <c r="H43" s="26"/>
      <c r="I43" s="27"/>
      <c r="J43" s="27">
        <f t="shared" si="0"/>
        <v>0.70633701477513389</v>
      </c>
      <c r="K43" s="27">
        <f t="shared" si="1"/>
        <v>0</v>
      </c>
      <c r="L43" s="28">
        <f t="shared" si="2"/>
        <v>106900118.11000004</v>
      </c>
    </row>
    <row r="44" spans="2:12" ht="20.100000000000001" customHeight="1" x14ac:dyDescent="0.25">
      <c r="B44" s="25" t="s">
        <v>55</v>
      </c>
      <c r="C44" s="26">
        <v>147432898</v>
      </c>
      <c r="D44" s="26">
        <v>187609240</v>
      </c>
      <c r="E44" s="57">
        <v>183948149</v>
      </c>
      <c r="F44" s="57">
        <v>173348506.37000003</v>
      </c>
      <c r="G44" s="26">
        <v>123782696.40000005</v>
      </c>
      <c r="H44" s="26"/>
      <c r="I44" s="27"/>
      <c r="J44" s="27">
        <f t="shared" ref="J44" si="3">IF(ISERROR(+G44/E44)=TRUE,0,++G44/E44)</f>
        <v>0.67292167424854088</v>
      </c>
      <c r="K44" s="27">
        <f t="shared" ref="K44" si="4">IF(ISERROR(+H44/E44)=TRUE,0,++H44/E44)</f>
        <v>0</v>
      </c>
      <c r="L44" s="28">
        <f t="shared" ref="L44" si="5">+D44-G44</f>
        <v>63826543.599999949</v>
      </c>
    </row>
    <row r="45" spans="2:12" ht="20.100000000000001" customHeight="1" x14ac:dyDescent="0.25">
      <c r="B45" s="25" t="s">
        <v>56</v>
      </c>
      <c r="C45" s="26">
        <v>25149214</v>
      </c>
      <c r="D45" s="26">
        <v>92625363</v>
      </c>
      <c r="E45" s="57">
        <v>89914319</v>
      </c>
      <c r="F45" s="57">
        <v>86455833.809999987</v>
      </c>
      <c r="G45" s="26">
        <v>64144766.680000015</v>
      </c>
      <c r="H45" s="26"/>
      <c r="I45" s="27"/>
      <c r="J45" s="27">
        <f t="shared" ref="J45" si="6">IF(ISERROR(+G45/E45)=TRUE,0,++G45/E45)</f>
        <v>0.71339879335570588</v>
      </c>
      <c r="K45" s="27">
        <f t="shared" ref="K45" si="7">IF(ISERROR(+H45/E45)=TRUE,0,++H45/E45)</f>
        <v>0</v>
      </c>
      <c r="L45" s="28">
        <f t="shared" ref="L45" si="8">+D45-G45</f>
        <v>28480596.319999985</v>
      </c>
    </row>
    <row r="46" spans="2:12" ht="20.100000000000001" customHeight="1" x14ac:dyDescent="0.25">
      <c r="B46" s="25" t="s">
        <v>57</v>
      </c>
      <c r="C46" s="26">
        <v>0</v>
      </c>
      <c r="D46" s="26">
        <v>26393595</v>
      </c>
      <c r="E46" s="57">
        <v>24379965</v>
      </c>
      <c r="F46" s="57">
        <v>14940954.850000001</v>
      </c>
      <c r="G46" s="26">
        <v>8691186.5199999996</v>
      </c>
      <c r="H46" s="26"/>
      <c r="I46" s="27"/>
      <c r="J46" s="27">
        <f t="shared" si="0"/>
        <v>0.35648888421291824</v>
      </c>
      <c r="K46" s="27">
        <f t="shared" si="1"/>
        <v>0</v>
      </c>
      <c r="L46" s="28">
        <f t="shared" si="2"/>
        <v>17702408.48</v>
      </c>
    </row>
    <row r="47" spans="2:12" ht="23.25" customHeight="1" x14ac:dyDescent="0.25">
      <c r="B47" s="52" t="s">
        <v>4</v>
      </c>
      <c r="C47" s="53">
        <f t="shared" ref="C47:H47" si="9">SUM(C13:C46)</f>
        <v>7296309348</v>
      </c>
      <c r="D47" s="53">
        <f t="shared" si="9"/>
        <v>8891131427</v>
      </c>
      <c r="E47" s="53">
        <f>SUM(E13:E46)</f>
        <v>8352429734</v>
      </c>
      <c r="F47" s="53">
        <f t="shared" si="9"/>
        <v>7778033376.4700022</v>
      </c>
      <c r="G47" s="53">
        <f t="shared" si="9"/>
        <v>5833182816.4000025</v>
      </c>
      <c r="H47" s="53">
        <f t="shared" si="9"/>
        <v>0</v>
      </c>
      <c r="I47" s="54">
        <f>IF(ISERROR(+#REF!/E47)=TRUE,0,++#REF!/E47)</f>
        <v>0</v>
      </c>
      <c r="J47" s="54">
        <f>IF(ISERROR(+G47/E47)=TRUE,0,++G47/E47)</f>
        <v>0.69838154910241623</v>
      </c>
      <c r="K47" s="54">
        <f>IF(ISERROR(+H47/E47)=TRUE,0,++H47/E47)</f>
        <v>0</v>
      </c>
      <c r="L47" s="55">
        <f>SUM(L13:L46)</f>
        <v>3057948610.599997</v>
      </c>
    </row>
    <row r="48" spans="2:12" x14ac:dyDescent="0.2">
      <c r="B48" s="11" t="s">
        <v>63</v>
      </c>
    </row>
    <row r="49" spans="2:12" s="22" customFormat="1" x14ac:dyDescent="0.2">
      <c r="B49" s="11"/>
    </row>
    <row r="50" spans="2:12" s="22" customFormat="1" x14ac:dyDescent="0.25">
      <c r="K50" s="23"/>
    </row>
    <row r="51" spans="2:12" s="22" customFormat="1" x14ac:dyDescent="0.25">
      <c r="K51" s="23"/>
    </row>
    <row r="52" spans="2:12" s="22" customFormat="1" x14ac:dyDescent="0.25">
      <c r="C52" s="22">
        <v>1000000</v>
      </c>
      <c r="K52" s="23"/>
    </row>
    <row r="53" spans="2:12" s="22" customFormat="1" ht="44.25" customHeight="1" x14ac:dyDescent="0.25">
      <c r="B53" s="30" t="s">
        <v>23</v>
      </c>
      <c r="C53" s="30" t="s">
        <v>3</v>
      </c>
      <c r="D53" s="30" t="s">
        <v>2</v>
      </c>
      <c r="E53" s="31" t="s">
        <v>18</v>
      </c>
      <c r="F53" s="31" t="s">
        <v>19</v>
      </c>
      <c r="G53" s="31" t="str">
        <f>MID(G11,1,25)</f>
        <v>DEVENGADO
A SETIEMBRE
(4)</v>
      </c>
      <c r="H53" s="32" t="s">
        <v>15</v>
      </c>
      <c r="I53" s="78"/>
      <c r="J53" s="78"/>
      <c r="K53" s="78"/>
      <c r="L53" s="31"/>
    </row>
    <row r="54" spans="2:12" s="22" customFormat="1" x14ac:dyDescent="0.25">
      <c r="B54" s="33" t="s">
        <v>24</v>
      </c>
      <c r="C54" s="67">
        <f>+C47/$C$52</f>
        <v>7296.3093479999998</v>
      </c>
      <c r="D54" s="67">
        <f>+D47/$C$52</f>
        <v>8891.1314270000003</v>
      </c>
      <c r="E54" s="33">
        <f>+E47/$C$52</f>
        <v>8352.4297339999994</v>
      </c>
      <c r="F54" s="67">
        <f>+F47/$C$52</f>
        <v>7778.0333764700026</v>
      </c>
      <c r="G54" s="67">
        <f>+G47/$C$52</f>
        <v>5833.1828164000026</v>
      </c>
      <c r="H54" s="35"/>
      <c r="I54" s="36"/>
      <c r="J54" s="36"/>
      <c r="K54" s="36"/>
      <c r="L54" s="37"/>
    </row>
    <row r="55" spans="2:12" s="22" customFormat="1" x14ac:dyDescent="0.25">
      <c r="B55" s="33"/>
      <c r="C55" s="34"/>
      <c r="D55" s="34"/>
      <c r="E55" s="33"/>
      <c r="F55" s="34"/>
      <c r="G55" s="34"/>
      <c r="H55" s="38"/>
      <c r="I55" s="36"/>
      <c r="J55" s="36"/>
      <c r="K55" s="36"/>
      <c r="L55" s="37"/>
    </row>
    <row r="56" spans="2:12" s="22" customFormat="1" x14ac:dyDescent="0.25">
      <c r="B56" s="33"/>
      <c r="C56" s="34"/>
      <c r="D56" s="34"/>
      <c r="E56" s="33"/>
      <c r="F56" s="34"/>
      <c r="G56" s="34"/>
      <c r="H56" s="38"/>
      <c r="I56" s="36"/>
      <c r="J56" s="36"/>
      <c r="K56" s="36"/>
      <c r="L56" s="37"/>
    </row>
    <row r="57" spans="2:12" s="22" customFormat="1" x14ac:dyDescent="0.25">
      <c r="B57" s="33"/>
      <c r="C57" s="34"/>
      <c r="D57" s="34"/>
      <c r="E57" s="33"/>
      <c r="F57" s="34"/>
      <c r="G57" s="34"/>
      <c r="H57" s="38"/>
      <c r="I57" s="36"/>
      <c r="J57" s="36"/>
      <c r="K57" s="36"/>
      <c r="L57" s="37"/>
    </row>
    <row r="58" spans="2:12" s="22" customFormat="1" x14ac:dyDescent="0.25">
      <c r="K58" s="23"/>
    </row>
    <row r="59" spans="2:12" s="22" customFormat="1" x14ac:dyDescent="0.25">
      <c r="K59" s="23"/>
    </row>
    <row r="60" spans="2:12" s="22" customFormat="1" x14ac:dyDescent="0.25">
      <c r="K60" s="23"/>
    </row>
    <row r="61" spans="2:12" s="22" customFormat="1" x14ac:dyDescent="0.25">
      <c r="K61" s="23"/>
    </row>
    <row r="62" spans="2:12" s="22" customFormat="1" x14ac:dyDescent="0.25">
      <c r="K62" s="23"/>
    </row>
    <row r="63" spans="2:12" s="22" customFormat="1" x14ac:dyDescent="0.25">
      <c r="K63" s="23"/>
    </row>
    <row r="64" spans="2:12" s="22" customFormat="1" x14ac:dyDescent="0.25">
      <c r="K64" s="23"/>
    </row>
    <row r="65" spans="11:11" s="22" customFormat="1" x14ac:dyDescent="0.25">
      <c r="K65" s="23"/>
    </row>
    <row r="66" spans="11:11" s="22" customFormat="1" x14ac:dyDescent="0.25">
      <c r="K66" s="23"/>
    </row>
    <row r="67" spans="11:11" s="22" customFormat="1" x14ac:dyDescent="0.25">
      <c r="K67" s="23"/>
    </row>
    <row r="68" spans="11:11" s="22" customFormat="1" x14ac:dyDescent="0.25">
      <c r="K68" s="23"/>
    </row>
    <row r="69" spans="11:11" s="22" customFormat="1" x14ac:dyDescent="0.25">
      <c r="K69" s="23"/>
    </row>
    <row r="70" spans="11:11" s="22" customFormat="1" x14ac:dyDescent="0.25">
      <c r="K70" s="23"/>
    </row>
    <row r="71" spans="11:11" s="22" customFormat="1" x14ac:dyDescent="0.25">
      <c r="K71" s="23"/>
    </row>
    <row r="72" spans="11:11" s="22" customFormat="1" x14ac:dyDescent="0.25">
      <c r="K72" s="23"/>
    </row>
    <row r="73" spans="11:11" s="22" customFormat="1" x14ac:dyDescent="0.25">
      <c r="K73" s="23"/>
    </row>
  </sheetData>
  <mergeCells count="11">
    <mergeCell ref="B6:L6"/>
    <mergeCell ref="I53:K53"/>
    <mergeCell ref="L11:L12"/>
    <mergeCell ref="H11:H12"/>
    <mergeCell ref="C11:D11"/>
    <mergeCell ref="B11:B12"/>
    <mergeCell ref="F11:F12"/>
    <mergeCell ref="G11:G12"/>
    <mergeCell ref="I10:K10"/>
    <mergeCell ref="E11:E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2"/>
  <sheetViews>
    <sheetView showGridLines="0" zoomScale="130" zoomScaleNormal="13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82" style="1" bestFit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60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6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61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6" t="s">
        <v>26</v>
      </c>
      <c r="C13" s="8">
        <v>61841545</v>
      </c>
      <c r="D13" s="8">
        <v>83840855</v>
      </c>
      <c r="E13" s="56">
        <v>70607599</v>
      </c>
      <c r="F13" s="56">
        <v>53270781.439999998</v>
      </c>
      <c r="G13" s="8">
        <v>30381556.129999999</v>
      </c>
      <c r="H13" s="8"/>
      <c r="I13" s="12">
        <f>IF(ISERROR(+#REF!/E13)=TRUE,0,++#REF!/E13)</f>
        <v>0</v>
      </c>
      <c r="J13" s="12">
        <f>IF(ISERROR(+G13/E13)=TRUE,0,++G13/E13)</f>
        <v>0.43028734244312711</v>
      </c>
      <c r="K13" s="12">
        <f>IF(ISERROR(+H13/E13)=TRUE,0,++H13/E13)</f>
        <v>0</v>
      </c>
      <c r="L13" s="14">
        <f>+D13-G13</f>
        <v>53459298.870000005</v>
      </c>
    </row>
    <row r="14" spans="1:13" ht="20.100000000000001" customHeight="1" x14ac:dyDescent="0.25">
      <c r="B14" s="7" t="s">
        <v>58</v>
      </c>
      <c r="C14" s="9">
        <v>1000000</v>
      </c>
      <c r="D14" s="9">
        <v>1704275</v>
      </c>
      <c r="E14" s="58">
        <v>1276822</v>
      </c>
      <c r="F14" s="59">
        <v>1148856.2799999998</v>
      </c>
      <c r="G14" s="9">
        <v>950434.19</v>
      </c>
      <c r="H14" s="9"/>
      <c r="I14" s="13">
        <f>IF(ISERROR(+#REF!/E14)=TRUE,0,++#REF!/E14)</f>
        <v>0</v>
      </c>
      <c r="J14" s="13">
        <f t="shared" ref="J14:J46" si="0">IF(ISERROR(+G14/E14)=TRUE,0,++G14/E14)</f>
        <v>0.74437485413001969</v>
      </c>
      <c r="K14" s="13">
        <f t="shared" ref="K14:K46" si="1">IF(ISERROR(+H14/E14)=TRUE,0,++H14/E14)</f>
        <v>0</v>
      </c>
      <c r="L14" s="15">
        <f t="shared" ref="L14:L46" si="2">+D14-G14</f>
        <v>753840.81</v>
      </c>
    </row>
    <row r="15" spans="1:13" ht="20.100000000000001" customHeight="1" x14ac:dyDescent="0.25">
      <c r="B15" s="7" t="s">
        <v>59</v>
      </c>
      <c r="C15" s="9">
        <v>1500000</v>
      </c>
      <c r="D15" s="9">
        <v>2190097</v>
      </c>
      <c r="E15" s="58">
        <v>1858512</v>
      </c>
      <c r="F15" s="59">
        <v>1642926.82</v>
      </c>
      <c r="G15" s="9">
        <v>887193.16999999993</v>
      </c>
      <c r="H15" s="9"/>
      <c r="I15" s="13"/>
      <c r="J15" s="13">
        <f t="shared" si="0"/>
        <v>0.47736746924421253</v>
      </c>
      <c r="K15" s="13">
        <f t="shared" si="1"/>
        <v>0</v>
      </c>
      <c r="L15" s="15">
        <f t="shared" si="2"/>
        <v>1302903.83</v>
      </c>
    </row>
    <row r="16" spans="1:13" ht="20.100000000000001" customHeight="1" x14ac:dyDescent="0.25">
      <c r="B16" s="7" t="s">
        <v>27</v>
      </c>
      <c r="C16" s="9">
        <v>9500000</v>
      </c>
      <c r="D16" s="9">
        <v>12426803</v>
      </c>
      <c r="E16" s="58">
        <v>11677447</v>
      </c>
      <c r="F16" s="59">
        <v>11387006.360000003</v>
      </c>
      <c r="G16" s="9">
        <v>7998275.7300000032</v>
      </c>
      <c r="H16" s="9"/>
      <c r="I16" s="13"/>
      <c r="J16" s="13">
        <f t="shared" si="0"/>
        <v>0.68493359293345568</v>
      </c>
      <c r="K16" s="13">
        <f t="shared" si="1"/>
        <v>0</v>
      </c>
      <c r="L16" s="15">
        <f t="shared" si="2"/>
        <v>4428527.2699999968</v>
      </c>
    </row>
    <row r="17" spans="2:12" ht="20.100000000000001" customHeight="1" x14ac:dyDescent="0.25">
      <c r="B17" s="7" t="s">
        <v>28</v>
      </c>
      <c r="C17" s="9">
        <v>1500000</v>
      </c>
      <c r="D17" s="9">
        <v>2029059</v>
      </c>
      <c r="E17" s="58">
        <v>2029059</v>
      </c>
      <c r="F17" s="59">
        <v>148302.95000000001</v>
      </c>
      <c r="G17" s="9">
        <v>115794.77</v>
      </c>
      <c r="H17" s="9"/>
      <c r="I17" s="13"/>
      <c r="J17" s="13">
        <f t="shared" ref="J17" si="3">IF(ISERROR(+G17/E17)=TRUE,0,++G17/E17)</f>
        <v>5.7068212407820576E-2</v>
      </c>
      <c r="K17" s="13">
        <f t="shared" ref="K17" si="4">IF(ISERROR(+H17/E17)=TRUE,0,++H17/E17)</f>
        <v>0</v>
      </c>
      <c r="L17" s="15">
        <f t="shared" ref="L17" si="5">+D17-G17</f>
        <v>1913264.23</v>
      </c>
    </row>
    <row r="18" spans="2:12" ht="20.100000000000001" customHeight="1" x14ac:dyDescent="0.25">
      <c r="B18" s="7" t="s">
        <v>29</v>
      </c>
      <c r="C18" s="9">
        <v>6003000</v>
      </c>
      <c r="D18" s="9">
        <v>10890534</v>
      </c>
      <c r="E18" s="58">
        <v>6942000</v>
      </c>
      <c r="F18" s="59">
        <v>6267356.9100000011</v>
      </c>
      <c r="G18" s="9">
        <v>4507514.04</v>
      </c>
      <c r="H18" s="9"/>
      <c r="I18" s="13"/>
      <c r="J18" s="13">
        <f t="shared" si="0"/>
        <v>0.64931057908383749</v>
      </c>
      <c r="K18" s="13">
        <f t="shared" si="1"/>
        <v>0</v>
      </c>
      <c r="L18" s="15">
        <f t="shared" si="2"/>
        <v>6383019.96</v>
      </c>
    </row>
    <row r="19" spans="2:12" ht="20.100000000000001" customHeight="1" x14ac:dyDescent="0.25">
      <c r="B19" s="7" t="s">
        <v>30</v>
      </c>
      <c r="C19" s="9">
        <v>3013658</v>
      </c>
      <c r="D19" s="9">
        <v>3228341</v>
      </c>
      <c r="E19" s="58">
        <v>3162722</v>
      </c>
      <c r="F19" s="59">
        <v>2244916.3600000003</v>
      </c>
      <c r="G19" s="9">
        <v>1671811.3199999998</v>
      </c>
      <c r="H19" s="9"/>
      <c r="I19" s="13"/>
      <c r="J19" s="13">
        <f t="shared" si="0"/>
        <v>0.5285988841257625</v>
      </c>
      <c r="K19" s="13">
        <f t="shared" si="1"/>
        <v>0</v>
      </c>
      <c r="L19" s="15">
        <f t="shared" si="2"/>
        <v>1556529.6800000002</v>
      </c>
    </row>
    <row r="20" spans="2:12" ht="20.100000000000001" customHeight="1" x14ac:dyDescent="0.25">
      <c r="B20" s="7" t="s">
        <v>31</v>
      </c>
      <c r="C20" s="9">
        <v>5000000</v>
      </c>
      <c r="D20" s="9">
        <v>6639618</v>
      </c>
      <c r="E20" s="58">
        <v>6039218</v>
      </c>
      <c r="F20" s="59">
        <v>4415792.4000000004</v>
      </c>
      <c r="G20" s="9">
        <v>2691452.67</v>
      </c>
      <c r="H20" s="9"/>
      <c r="I20" s="13"/>
      <c r="J20" s="13">
        <f t="shared" si="0"/>
        <v>0.44566244669425742</v>
      </c>
      <c r="K20" s="13">
        <f t="shared" si="1"/>
        <v>0</v>
      </c>
      <c r="L20" s="15">
        <f t="shared" si="2"/>
        <v>3948165.33</v>
      </c>
    </row>
    <row r="21" spans="2:12" ht="20.100000000000001" customHeight="1" x14ac:dyDescent="0.25">
      <c r="B21" s="7" t="s">
        <v>32</v>
      </c>
      <c r="C21" s="9">
        <v>3000000</v>
      </c>
      <c r="D21" s="9">
        <v>3664590</v>
      </c>
      <c r="E21" s="58">
        <v>3500000</v>
      </c>
      <c r="F21" s="59">
        <v>1296278.81</v>
      </c>
      <c r="G21" s="9">
        <v>869538.02</v>
      </c>
      <c r="H21" s="9"/>
      <c r="I21" s="13"/>
      <c r="J21" s="13">
        <f t="shared" si="0"/>
        <v>0.2484394342857143</v>
      </c>
      <c r="K21" s="13">
        <f t="shared" si="1"/>
        <v>0</v>
      </c>
      <c r="L21" s="15">
        <f t="shared" si="2"/>
        <v>2795051.98</v>
      </c>
    </row>
    <row r="22" spans="2:12" ht="20.100000000000001" customHeight="1" x14ac:dyDescent="0.25">
      <c r="B22" s="7" t="s">
        <v>33</v>
      </c>
      <c r="C22" s="9">
        <v>3000000</v>
      </c>
      <c r="D22" s="9">
        <v>4656810</v>
      </c>
      <c r="E22" s="58">
        <v>3424604</v>
      </c>
      <c r="F22" s="59">
        <v>2262942.36</v>
      </c>
      <c r="G22" s="9">
        <v>1593795.5700000003</v>
      </c>
      <c r="H22" s="9"/>
      <c r="I22" s="13"/>
      <c r="J22" s="13">
        <f t="shared" si="0"/>
        <v>0.46539558150373017</v>
      </c>
      <c r="K22" s="13">
        <f t="shared" si="1"/>
        <v>0</v>
      </c>
      <c r="L22" s="15">
        <f t="shared" si="2"/>
        <v>3063014.4299999997</v>
      </c>
    </row>
    <row r="23" spans="2:12" ht="20.100000000000001" customHeight="1" x14ac:dyDescent="0.25">
      <c r="B23" s="7" t="s">
        <v>34</v>
      </c>
      <c r="C23" s="9">
        <v>6000000</v>
      </c>
      <c r="D23" s="9">
        <v>9243343</v>
      </c>
      <c r="E23" s="58">
        <v>7940204</v>
      </c>
      <c r="F23" s="59">
        <v>7671740.5399999991</v>
      </c>
      <c r="G23" s="9">
        <v>6740847.3399999999</v>
      </c>
      <c r="H23" s="9"/>
      <c r="I23" s="13"/>
      <c r="J23" s="13">
        <f t="shared" si="0"/>
        <v>0.84895140477499065</v>
      </c>
      <c r="K23" s="13">
        <f t="shared" si="1"/>
        <v>0</v>
      </c>
      <c r="L23" s="15">
        <f t="shared" si="2"/>
        <v>2502495.66</v>
      </c>
    </row>
    <row r="24" spans="2:12" ht="20.100000000000001" customHeight="1" x14ac:dyDescent="0.25">
      <c r="B24" s="7" t="s">
        <v>35</v>
      </c>
      <c r="C24" s="9">
        <v>3500000</v>
      </c>
      <c r="D24" s="9">
        <v>5731439</v>
      </c>
      <c r="E24" s="58">
        <v>2747850</v>
      </c>
      <c r="F24" s="59">
        <v>2504331.6900000004</v>
      </c>
      <c r="G24" s="9">
        <v>1478784.2200000002</v>
      </c>
      <c r="H24" s="9"/>
      <c r="I24" s="13"/>
      <c r="J24" s="13">
        <f t="shared" si="0"/>
        <v>0.53816045999599693</v>
      </c>
      <c r="K24" s="13">
        <f t="shared" si="1"/>
        <v>0</v>
      </c>
      <c r="L24" s="15">
        <f t="shared" si="2"/>
        <v>4252654.7799999993</v>
      </c>
    </row>
    <row r="25" spans="2:12" ht="20.100000000000001" customHeight="1" x14ac:dyDescent="0.25">
      <c r="B25" s="7" t="s">
        <v>36</v>
      </c>
      <c r="C25" s="9">
        <v>6000000</v>
      </c>
      <c r="D25" s="9">
        <v>8725321</v>
      </c>
      <c r="E25" s="58">
        <v>7393992</v>
      </c>
      <c r="F25" s="59">
        <v>7162765.4300000006</v>
      </c>
      <c r="G25" s="9">
        <v>4868155.07</v>
      </c>
      <c r="H25" s="9"/>
      <c r="I25" s="13"/>
      <c r="J25" s="13">
        <f t="shared" si="0"/>
        <v>0.65839333745559914</v>
      </c>
      <c r="K25" s="13">
        <f t="shared" si="1"/>
        <v>0</v>
      </c>
      <c r="L25" s="15">
        <f t="shared" si="2"/>
        <v>3857165.9299999997</v>
      </c>
    </row>
    <row r="26" spans="2:12" ht="20.100000000000001" customHeight="1" x14ac:dyDescent="0.25">
      <c r="B26" s="7" t="s">
        <v>37</v>
      </c>
      <c r="C26" s="9">
        <v>4000000</v>
      </c>
      <c r="D26" s="9">
        <v>5261348</v>
      </c>
      <c r="E26" s="58">
        <v>5231188</v>
      </c>
      <c r="F26" s="59">
        <v>3195359.61</v>
      </c>
      <c r="G26" s="9">
        <v>2877956.7399999998</v>
      </c>
      <c r="H26" s="9"/>
      <c r="I26" s="13"/>
      <c r="J26" s="13">
        <f t="shared" si="0"/>
        <v>0.55015356741145605</v>
      </c>
      <c r="K26" s="13">
        <f t="shared" si="1"/>
        <v>0</v>
      </c>
      <c r="L26" s="15">
        <f t="shared" si="2"/>
        <v>2383391.2600000002</v>
      </c>
    </row>
    <row r="27" spans="2:12" ht="20.100000000000001" customHeight="1" x14ac:dyDescent="0.25">
      <c r="B27" s="7" t="s">
        <v>38</v>
      </c>
      <c r="C27" s="9">
        <v>2000000</v>
      </c>
      <c r="D27" s="9">
        <v>2598940</v>
      </c>
      <c r="E27" s="58">
        <v>2598940</v>
      </c>
      <c r="F27" s="59">
        <v>1532300</v>
      </c>
      <c r="G27" s="9">
        <v>1229749.48</v>
      </c>
      <c r="H27" s="9"/>
      <c r="I27" s="13"/>
      <c r="J27" s="13">
        <f t="shared" si="0"/>
        <v>0.47317347841812429</v>
      </c>
      <c r="K27" s="13">
        <f t="shared" si="1"/>
        <v>0</v>
      </c>
      <c r="L27" s="15">
        <f t="shared" si="2"/>
        <v>1369190.52</v>
      </c>
    </row>
    <row r="28" spans="2:12" ht="20.100000000000001" customHeight="1" x14ac:dyDescent="0.25">
      <c r="B28" s="7" t="s">
        <v>39</v>
      </c>
      <c r="C28" s="9">
        <v>4000000</v>
      </c>
      <c r="D28" s="9">
        <v>4422647</v>
      </c>
      <c r="E28" s="58">
        <v>3931734</v>
      </c>
      <c r="F28" s="59">
        <v>3003706.24</v>
      </c>
      <c r="G28" s="9">
        <v>2330523.0699999998</v>
      </c>
      <c r="H28" s="9"/>
      <c r="I28" s="13"/>
      <c r="J28" s="13">
        <f t="shared" si="0"/>
        <v>0.5927468821644597</v>
      </c>
      <c r="K28" s="13">
        <f t="shared" si="1"/>
        <v>0</v>
      </c>
      <c r="L28" s="15">
        <f t="shared" si="2"/>
        <v>2092123.9300000002</v>
      </c>
    </row>
    <row r="29" spans="2:12" ht="20.100000000000001" customHeight="1" x14ac:dyDescent="0.25">
      <c r="B29" s="7" t="s">
        <v>40</v>
      </c>
      <c r="C29" s="9">
        <v>672906</v>
      </c>
      <c r="D29" s="9">
        <v>898772</v>
      </c>
      <c r="E29" s="58">
        <v>652468</v>
      </c>
      <c r="F29" s="59">
        <v>605207.92999999993</v>
      </c>
      <c r="G29" s="9">
        <v>360279.50999999995</v>
      </c>
      <c r="H29" s="9"/>
      <c r="I29" s="13"/>
      <c r="J29" s="13">
        <f t="shared" si="0"/>
        <v>0.55217958581876803</v>
      </c>
      <c r="K29" s="13">
        <f t="shared" si="1"/>
        <v>0</v>
      </c>
      <c r="L29" s="15">
        <f t="shared" si="2"/>
        <v>538492.49</v>
      </c>
    </row>
    <row r="30" spans="2:12" ht="20.100000000000001" customHeight="1" x14ac:dyDescent="0.25">
      <c r="B30" s="7" t="s">
        <v>41</v>
      </c>
      <c r="C30" s="9">
        <v>2000000</v>
      </c>
      <c r="D30" s="9">
        <v>2087665</v>
      </c>
      <c r="E30" s="58">
        <v>2087665</v>
      </c>
      <c r="F30" s="59">
        <v>1813551.12</v>
      </c>
      <c r="G30" s="9">
        <v>832774.40000000014</v>
      </c>
      <c r="H30" s="9"/>
      <c r="I30" s="13"/>
      <c r="J30" s="13">
        <f t="shared" si="0"/>
        <v>0.3989023143080907</v>
      </c>
      <c r="K30" s="13">
        <f t="shared" si="1"/>
        <v>0</v>
      </c>
      <c r="L30" s="15">
        <f t="shared" si="2"/>
        <v>1254890.5999999999</v>
      </c>
    </row>
    <row r="31" spans="2:12" ht="20.100000000000001" customHeight="1" x14ac:dyDescent="0.25">
      <c r="B31" s="7" t="s">
        <v>42</v>
      </c>
      <c r="C31" s="9">
        <v>3000000</v>
      </c>
      <c r="D31" s="9">
        <v>3786219</v>
      </c>
      <c r="E31" s="58">
        <v>2042277</v>
      </c>
      <c r="F31" s="59">
        <v>1976809.7599999998</v>
      </c>
      <c r="G31" s="9">
        <v>1807024.58</v>
      </c>
      <c r="H31" s="9"/>
      <c r="I31" s="13"/>
      <c r="J31" s="13">
        <f t="shared" si="0"/>
        <v>0.88480876002618647</v>
      </c>
      <c r="K31" s="13">
        <f t="shared" si="1"/>
        <v>0</v>
      </c>
      <c r="L31" s="15">
        <f t="shared" si="2"/>
        <v>1979194.42</v>
      </c>
    </row>
    <row r="32" spans="2:12" ht="20.100000000000001" customHeight="1" x14ac:dyDescent="0.25">
      <c r="B32" s="7" t="s">
        <v>43</v>
      </c>
      <c r="C32" s="9">
        <v>2000000</v>
      </c>
      <c r="D32" s="9">
        <v>2884983</v>
      </c>
      <c r="E32" s="58">
        <v>1268896</v>
      </c>
      <c r="F32" s="59">
        <v>1059586.33</v>
      </c>
      <c r="G32" s="9">
        <v>921706.46000000008</v>
      </c>
      <c r="H32" s="9"/>
      <c r="I32" s="13"/>
      <c r="J32" s="13">
        <f t="shared" si="0"/>
        <v>0.72638455791491197</v>
      </c>
      <c r="K32" s="13">
        <f t="shared" si="1"/>
        <v>0</v>
      </c>
      <c r="L32" s="15">
        <f t="shared" si="2"/>
        <v>1963276.54</v>
      </c>
    </row>
    <row r="33" spans="2:12" ht="20.100000000000001" customHeight="1" x14ac:dyDescent="0.25">
      <c r="B33" s="7" t="s">
        <v>44</v>
      </c>
      <c r="C33" s="9">
        <v>1500000</v>
      </c>
      <c r="D33" s="9">
        <v>2356799</v>
      </c>
      <c r="E33" s="58">
        <v>2212819</v>
      </c>
      <c r="F33" s="59">
        <v>2166037.2800000003</v>
      </c>
      <c r="G33" s="9">
        <v>1424193.1300000001</v>
      </c>
      <c r="H33" s="9"/>
      <c r="I33" s="13"/>
      <c r="J33" s="13">
        <f t="shared" si="0"/>
        <v>0.64361031336046925</v>
      </c>
      <c r="K33" s="13">
        <f t="shared" si="1"/>
        <v>0</v>
      </c>
      <c r="L33" s="15">
        <f t="shared" si="2"/>
        <v>932605.86999999988</v>
      </c>
    </row>
    <row r="34" spans="2:12" ht="20.100000000000001" customHeight="1" x14ac:dyDescent="0.25">
      <c r="B34" s="7" t="s">
        <v>45</v>
      </c>
      <c r="C34" s="9">
        <v>1500000</v>
      </c>
      <c r="D34" s="9">
        <v>1912748</v>
      </c>
      <c r="E34" s="58">
        <v>966084</v>
      </c>
      <c r="F34" s="59">
        <v>869120.2699999999</v>
      </c>
      <c r="G34" s="9">
        <v>767162.5199999999</v>
      </c>
      <c r="H34" s="9"/>
      <c r="I34" s="13"/>
      <c r="J34" s="13">
        <f t="shared" si="0"/>
        <v>0.79409504763560923</v>
      </c>
      <c r="K34" s="13">
        <f t="shared" si="1"/>
        <v>0</v>
      </c>
      <c r="L34" s="15">
        <f t="shared" si="2"/>
        <v>1145585.48</v>
      </c>
    </row>
    <row r="35" spans="2:12" ht="20.100000000000001" customHeight="1" x14ac:dyDescent="0.25">
      <c r="B35" s="7" t="s">
        <v>46</v>
      </c>
      <c r="C35" s="9">
        <v>1000000</v>
      </c>
      <c r="D35" s="9">
        <v>2278840</v>
      </c>
      <c r="E35" s="58">
        <v>2213939</v>
      </c>
      <c r="F35" s="59">
        <v>1505425.25</v>
      </c>
      <c r="G35" s="9">
        <v>713266.5</v>
      </c>
      <c r="H35" s="9"/>
      <c r="I35" s="13"/>
      <c r="J35" s="13">
        <f t="shared" si="0"/>
        <v>0.322170800550512</v>
      </c>
      <c r="K35" s="13">
        <f t="shared" si="1"/>
        <v>0</v>
      </c>
      <c r="L35" s="15">
        <f t="shared" si="2"/>
        <v>1565573.5</v>
      </c>
    </row>
    <row r="36" spans="2:12" ht="20.100000000000001" customHeight="1" x14ac:dyDescent="0.25">
      <c r="B36" s="7" t="s">
        <v>47</v>
      </c>
      <c r="C36" s="9">
        <v>13200000</v>
      </c>
      <c r="D36" s="9">
        <v>29732854</v>
      </c>
      <c r="E36" s="58">
        <v>28621318</v>
      </c>
      <c r="F36" s="59">
        <v>18518967.870000001</v>
      </c>
      <c r="G36" s="9">
        <v>10262127.879999997</v>
      </c>
      <c r="H36" s="9"/>
      <c r="I36" s="13"/>
      <c r="J36" s="13">
        <f t="shared" si="0"/>
        <v>0.3585484036758893</v>
      </c>
      <c r="K36" s="13">
        <f t="shared" si="1"/>
        <v>0</v>
      </c>
      <c r="L36" s="15">
        <f t="shared" si="2"/>
        <v>19470726.120000005</v>
      </c>
    </row>
    <row r="37" spans="2:12" ht="20.100000000000001" customHeight="1" x14ac:dyDescent="0.25">
      <c r="B37" s="7" t="s">
        <v>48</v>
      </c>
      <c r="C37" s="9">
        <v>2766523</v>
      </c>
      <c r="D37" s="9">
        <v>10200560</v>
      </c>
      <c r="E37" s="58">
        <v>7259455</v>
      </c>
      <c r="F37" s="59">
        <v>6688889.6199999992</v>
      </c>
      <c r="G37" s="9">
        <v>4197427.9799999995</v>
      </c>
      <c r="H37" s="9"/>
      <c r="I37" s="13"/>
      <c r="J37" s="13">
        <f t="shared" si="0"/>
        <v>0.57820152890265175</v>
      </c>
      <c r="K37" s="13">
        <f t="shared" si="1"/>
        <v>0</v>
      </c>
      <c r="L37" s="15">
        <f t="shared" si="2"/>
        <v>6003132.0200000005</v>
      </c>
    </row>
    <row r="38" spans="2:12" ht="20.100000000000001" customHeight="1" x14ac:dyDescent="0.25">
      <c r="B38" s="7" t="s">
        <v>49</v>
      </c>
      <c r="C38" s="9">
        <v>7026640</v>
      </c>
      <c r="D38" s="9">
        <v>8385776</v>
      </c>
      <c r="E38" s="58">
        <v>6995312</v>
      </c>
      <c r="F38" s="59">
        <v>4191145.59</v>
      </c>
      <c r="G38" s="9">
        <v>2436427.1199999996</v>
      </c>
      <c r="H38" s="9"/>
      <c r="I38" s="13"/>
      <c r="J38" s="13">
        <f t="shared" si="0"/>
        <v>0.34829427479431935</v>
      </c>
      <c r="K38" s="13">
        <f t="shared" si="1"/>
        <v>0</v>
      </c>
      <c r="L38" s="15">
        <f t="shared" si="2"/>
        <v>5949348.8800000008</v>
      </c>
    </row>
    <row r="39" spans="2:12" ht="20.100000000000001" customHeight="1" x14ac:dyDescent="0.25">
      <c r="B39" s="7" t="s">
        <v>50</v>
      </c>
      <c r="C39" s="9">
        <v>500000</v>
      </c>
      <c r="D39" s="9">
        <v>670423</v>
      </c>
      <c r="E39" s="58">
        <v>595961</v>
      </c>
      <c r="F39" s="59">
        <v>519247.66</v>
      </c>
      <c r="G39" s="9">
        <v>88076.790000000008</v>
      </c>
      <c r="H39" s="9"/>
      <c r="I39" s="13"/>
      <c r="J39" s="13">
        <f t="shared" si="0"/>
        <v>0.14778951978401272</v>
      </c>
      <c r="K39" s="13">
        <f t="shared" si="1"/>
        <v>0</v>
      </c>
      <c r="L39" s="15">
        <f t="shared" si="2"/>
        <v>582346.21</v>
      </c>
    </row>
    <row r="40" spans="2:12" ht="20.100000000000001" customHeight="1" x14ac:dyDescent="0.25">
      <c r="B40" s="7" t="s">
        <v>51</v>
      </c>
      <c r="C40" s="9">
        <v>3000000</v>
      </c>
      <c r="D40" s="9">
        <v>4270897</v>
      </c>
      <c r="E40" s="58">
        <v>4023780</v>
      </c>
      <c r="F40" s="59">
        <v>2857819.53</v>
      </c>
      <c r="G40" s="9">
        <v>2371872.9399999995</v>
      </c>
      <c r="H40" s="9"/>
      <c r="I40" s="13"/>
      <c r="J40" s="13">
        <f t="shared" si="0"/>
        <v>0.58946387227929942</v>
      </c>
      <c r="K40" s="13">
        <f t="shared" si="1"/>
        <v>0</v>
      </c>
      <c r="L40" s="15">
        <f t="shared" si="2"/>
        <v>1899024.0600000005</v>
      </c>
    </row>
    <row r="41" spans="2:12" ht="20.100000000000001" customHeight="1" x14ac:dyDescent="0.25">
      <c r="B41" s="7" t="s">
        <v>52</v>
      </c>
      <c r="C41" s="9">
        <v>4000000</v>
      </c>
      <c r="D41" s="9">
        <v>5959345</v>
      </c>
      <c r="E41" s="58">
        <v>4470000</v>
      </c>
      <c r="F41" s="59">
        <v>4354265.29</v>
      </c>
      <c r="G41" s="9">
        <v>2237914.7900000005</v>
      </c>
      <c r="H41" s="9"/>
      <c r="I41" s="13"/>
      <c r="J41" s="13">
        <f t="shared" si="0"/>
        <v>0.50065207829977643</v>
      </c>
      <c r="K41" s="13">
        <f t="shared" si="1"/>
        <v>0</v>
      </c>
      <c r="L41" s="15">
        <f t="shared" si="2"/>
        <v>3721430.2099999995</v>
      </c>
    </row>
    <row r="42" spans="2:12" ht="20.100000000000001" customHeight="1" x14ac:dyDescent="0.25">
      <c r="B42" s="7" t="s">
        <v>53</v>
      </c>
      <c r="C42" s="9">
        <v>5000000</v>
      </c>
      <c r="D42" s="9">
        <v>5900336</v>
      </c>
      <c r="E42" s="58">
        <v>5307900</v>
      </c>
      <c r="F42" s="59">
        <v>3917231.1</v>
      </c>
      <c r="G42" s="9">
        <v>3507900</v>
      </c>
      <c r="H42" s="9"/>
      <c r="I42" s="13"/>
      <c r="J42" s="13">
        <f t="shared" si="0"/>
        <v>0.66088283501949918</v>
      </c>
      <c r="K42" s="13">
        <f t="shared" si="1"/>
        <v>0</v>
      </c>
      <c r="L42" s="15">
        <f t="shared" si="2"/>
        <v>2392436</v>
      </c>
    </row>
    <row r="43" spans="2:12" ht="20.100000000000001" customHeight="1" x14ac:dyDescent="0.25">
      <c r="B43" s="7" t="s">
        <v>54</v>
      </c>
      <c r="C43" s="9">
        <v>5000000</v>
      </c>
      <c r="D43" s="9">
        <v>10273663</v>
      </c>
      <c r="E43" s="58">
        <v>4750458</v>
      </c>
      <c r="F43" s="59">
        <v>3790440.22</v>
      </c>
      <c r="G43" s="9">
        <v>2192435</v>
      </c>
      <c r="H43" s="9"/>
      <c r="I43" s="13"/>
      <c r="J43" s="13">
        <f t="shared" si="0"/>
        <v>0.46152076284013038</v>
      </c>
      <c r="K43" s="13">
        <f t="shared" si="1"/>
        <v>0</v>
      </c>
      <c r="L43" s="15">
        <f t="shared" si="2"/>
        <v>8081228</v>
      </c>
    </row>
    <row r="44" spans="2:12" ht="20.100000000000001" customHeight="1" x14ac:dyDescent="0.25">
      <c r="B44" s="7" t="s">
        <v>55</v>
      </c>
      <c r="C44" s="9">
        <v>4000000</v>
      </c>
      <c r="D44" s="9">
        <v>5452060</v>
      </c>
      <c r="E44" s="58">
        <v>4325298</v>
      </c>
      <c r="F44" s="59">
        <v>1836278.1199999999</v>
      </c>
      <c r="G44" s="9">
        <v>1650434.9499999997</v>
      </c>
      <c r="H44" s="9"/>
      <c r="I44" s="13"/>
      <c r="J44" s="13">
        <f t="shared" ref="J44" si="6">IF(ISERROR(+G44/E44)=TRUE,0,++G44/E44)</f>
        <v>0.38157716531901381</v>
      </c>
      <c r="K44" s="13">
        <f t="shared" ref="K44" si="7">IF(ISERROR(+H44/E44)=TRUE,0,++H44/E44)</f>
        <v>0</v>
      </c>
      <c r="L44" s="15">
        <f t="shared" ref="L44" si="8">+D44-G44</f>
        <v>3801625.0500000003</v>
      </c>
    </row>
    <row r="45" spans="2:12" ht="20.100000000000001" customHeight="1" x14ac:dyDescent="0.25">
      <c r="B45" s="7" t="s">
        <v>56</v>
      </c>
      <c r="C45" s="9">
        <v>65973</v>
      </c>
      <c r="D45" s="9">
        <v>296763</v>
      </c>
      <c r="E45" s="58">
        <v>135973</v>
      </c>
      <c r="F45" s="59">
        <v>95176.890000000014</v>
      </c>
      <c r="G45" s="9">
        <v>65271.89</v>
      </c>
      <c r="H45" s="9"/>
      <c r="I45" s="13"/>
      <c r="J45" s="13">
        <f t="shared" si="0"/>
        <v>0.48003566884602089</v>
      </c>
      <c r="K45" s="13">
        <f t="shared" si="1"/>
        <v>0</v>
      </c>
      <c r="L45" s="15">
        <f t="shared" si="2"/>
        <v>231491.11</v>
      </c>
    </row>
    <row r="46" spans="2:12" ht="20.100000000000001" customHeight="1" x14ac:dyDescent="0.25">
      <c r="B46" s="7" t="s">
        <v>57</v>
      </c>
      <c r="C46" s="9">
        <v>0</v>
      </c>
      <c r="D46" s="9">
        <v>271555</v>
      </c>
      <c r="E46" s="58">
        <v>271555</v>
      </c>
      <c r="F46" s="59">
        <v>271555</v>
      </c>
      <c r="G46" s="9">
        <v>271554.59999999998</v>
      </c>
      <c r="H46" s="9"/>
      <c r="I46" s="13"/>
      <c r="J46" s="13">
        <f t="shared" si="0"/>
        <v>0.9999985270018964</v>
      </c>
      <c r="K46" s="13">
        <f t="shared" si="1"/>
        <v>0</v>
      </c>
      <c r="L46" s="15">
        <f t="shared" si="2"/>
        <v>0.40000000002328306</v>
      </c>
    </row>
    <row r="47" spans="2:12" ht="23.25" customHeight="1" x14ac:dyDescent="0.25">
      <c r="B47" s="52" t="s">
        <v>4</v>
      </c>
      <c r="C47" s="53">
        <f t="shared" ref="C47:H47" si="9">SUM(C13:C46)</f>
        <v>177090245</v>
      </c>
      <c r="D47" s="53">
        <f t="shared" si="9"/>
        <v>264874278</v>
      </c>
      <c r="E47" s="53">
        <f t="shared" si="9"/>
        <v>218563049</v>
      </c>
      <c r="F47" s="53">
        <f t="shared" si="9"/>
        <v>166192119.03</v>
      </c>
      <c r="G47" s="53">
        <f t="shared" si="9"/>
        <v>107301232.57000002</v>
      </c>
      <c r="H47" s="53">
        <f t="shared" si="9"/>
        <v>0</v>
      </c>
      <c r="I47" s="54">
        <f>IF(ISERROR(+#REF!/E47)=TRUE,0,++#REF!/E47)</f>
        <v>0</v>
      </c>
      <c r="J47" s="54">
        <f>IF(ISERROR(+G47/E47)=TRUE,0,++G47/E47)</f>
        <v>0.49093949348226756</v>
      </c>
      <c r="K47" s="54">
        <f>IF(ISERROR(+H47/E47)=TRUE,0,++H47/E47)</f>
        <v>0</v>
      </c>
      <c r="L47" s="55">
        <f>SUM(L13:L46)</f>
        <v>157573045.4300001</v>
      </c>
    </row>
    <row r="48" spans="2:12" x14ac:dyDescent="0.2">
      <c r="B48" s="11" t="s">
        <v>63</v>
      </c>
    </row>
    <row r="50" spans="2:11" s="20" customFormat="1" x14ac:dyDescent="0.25">
      <c r="K50" s="24"/>
    </row>
    <row r="51" spans="2:11" s="22" customFormat="1" x14ac:dyDescent="0.25">
      <c r="K51" s="23"/>
    </row>
    <row r="52" spans="2:11" s="22" customFormat="1" x14ac:dyDescent="0.25">
      <c r="C52" s="22">
        <v>1000000</v>
      </c>
      <c r="K52" s="23"/>
    </row>
    <row r="53" spans="2:11" s="22" customFormat="1" ht="45" x14ac:dyDescent="0.25">
      <c r="B53" s="30" t="s">
        <v>23</v>
      </c>
      <c r="C53" s="30" t="s">
        <v>3</v>
      </c>
      <c r="D53" s="30" t="s">
        <v>2</v>
      </c>
      <c r="E53" s="31" t="s">
        <v>18</v>
      </c>
      <c r="F53" s="31" t="s">
        <v>19</v>
      </c>
      <c r="G53" s="31" t="str">
        <f>MID(G11,1,25)</f>
        <v>DEVENGADO
A SETIEMBRE
(4)</v>
      </c>
      <c r="K53" s="23"/>
    </row>
    <row r="54" spans="2:11" s="22" customFormat="1" x14ac:dyDescent="0.25">
      <c r="B54" s="22" t="s">
        <v>24</v>
      </c>
      <c r="C54" s="39">
        <f>+C47/$C$52</f>
        <v>177.09024500000001</v>
      </c>
      <c r="D54" s="39">
        <f>+D47/$C$52</f>
        <v>264.874278</v>
      </c>
      <c r="E54" s="39">
        <f>+E47/$C$52</f>
        <v>218.56304900000001</v>
      </c>
      <c r="F54" s="39">
        <f>+F47/$C$52</f>
        <v>166.19211903000001</v>
      </c>
      <c r="G54" s="39">
        <f>+G47/$C$52</f>
        <v>107.30123257000002</v>
      </c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C56" s="39"/>
      <c r="D56" s="39"/>
      <c r="E56" s="39"/>
      <c r="F56" s="39"/>
      <c r="G56" s="39"/>
      <c r="K56" s="23"/>
    </row>
    <row r="57" spans="2:11" s="22" customFormat="1" x14ac:dyDescent="0.25">
      <c r="C57" s="39"/>
      <c r="D57" s="39"/>
      <c r="E57" s="39"/>
      <c r="F57" s="39"/>
      <c r="G57" s="39"/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  <row r="61" spans="2:11" s="22" customFormat="1" x14ac:dyDescent="0.25">
      <c r="K61" s="23"/>
    </row>
    <row r="62" spans="2:11" s="22" customFormat="1" x14ac:dyDescent="0.25">
      <c r="K62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0"/>
  <sheetViews>
    <sheetView showGridLines="0" zoomScale="130" zoomScaleNormal="13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3" width="16.140625" style="1" bestFit="1" customWidth="1"/>
    <col min="4" max="5" width="15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60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12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61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6" t="s">
        <v>26</v>
      </c>
      <c r="C13" s="41">
        <v>338734303</v>
      </c>
      <c r="D13" s="41">
        <v>321432986</v>
      </c>
      <c r="E13" s="62">
        <v>321330861</v>
      </c>
      <c r="F13" s="62">
        <v>314295991.97000009</v>
      </c>
      <c r="G13" s="41">
        <v>296628249.73000014</v>
      </c>
      <c r="H13" s="8"/>
      <c r="I13" s="12">
        <f>IF(ISERROR(+#REF!/E13)=TRUE,0,++#REF!/E13)</f>
        <v>0</v>
      </c>
      <c r="J13" s="12">
        <f>IF(ISERROR(+G13/E13)=TRUE,0,++G13/E13)</f>
        <v>0.92312406224187771</v>
      </c>
      <c r="K13" s="12">
        <f>IF(ISERROR(+H13/E13)=TRUE,0,++H13/E13)</f>
        <v>0</v>
      </c>
      <c r="L13" s="14">
        <f>+D13-G13</f>
        <v>24804736.269999862</v>
      </c>
    </row>
    <row r="14" spans="1:13" ht="20.100000000000001" customHeight="1" x14ac:dyDescent="0.25">
      <c r="B14" s="25" t="s">
        <v>58</v>
      </c>
      <c r="C14" s="42">
        <v>0</v>
      </c>
      <c r="D14" s="42">
        <v>137974</v>
      </c>
      <c r="E14" s="63">
        <v>137974</v>
      </c>
      <c r="F14" s="63">
        <v>137974</v>
      </c>
      <c r="G14" s="42">
        <v>135456</v>
      </c>
      <c r="H14" s="26"/>
      <c r="I14" s="27"/>
      <c r="J14" s="27">
        <f t="shared" ref="J14:J45" si="0">IF(ISERROR(+G14/E14)=TRUE,0,++G14/E14)</f>
        <v>0.98175018481742937</v>
      </c>
      <c r="K14" s="27">
        <f t="shared" ref="K14:K45" si="1">IF(ISERROR(+H14/E14)=TRUE,0,++H14/E14)</f>
        <v>0</v>
      </c>
      <c r="L14" s="28">
        <f t="shared" ref="L14:L45" si="2">+D14-G14</f>
        <v>2518</v>
      </c>
    </row>
    <row r="15" spans="1:13" ht="20.100000000000001" customHeight="1" x14ac:dyDescent="0.25">
      <c r="B15" s="25" t="s">
        <v>59</v>
      </c>
      <c r="C15" s="42">
        <v>0</v>
      </c>
      <c r="D15" s="42">
        <v>1483605</v>
      </c>
      <c r="E15" s="63">
        <v>1483605</v>
      </c>
      <c r="F15" s="63">
        <v>1483605</v>
      </c>
      <c r="G15" s="42">
        <v>1480323.22</v>
      </c>
      <c r="H15" s="26"/>
      <c r="I15" s="27"/>
      <c r="J15" s="27">
        <f t="shared" si="0"/>
        <v>0.99778796916969137</v>
      </c>
      <c r="K15" s="27">
        <f t="shared" si="1"/>
        <v>0</v>
      </c>
      <c r="L15" s="28">
        <f t="shared" si="2"/>
        <v>3281.7800000000279</v>
      </c>
    </row>
    <row r="16" spans="1:13" ht="20.100000000000001" customHeight="1" x14ac:dyDescent="0.25">
      <c r="B16" s="25" t="s">
        <v>28</v>
      </c>
      <c r="C16" s="42">
        <v>0</v>
      </c>
      <c r="D16" s="42">
        <v>522318</v>
      </c>
      <c r="E16" s="63">
        <v>522318</v>
      </c>
      <c r="F16" s="63">
        <v>522318</v>
      </c>
      <c r="G16" s="42">
        <v>522317.68</v>
      </c>
      <c r="H16" s="26"/>
      <c r="I16" s="27"/>
      <c r="J16" s="27">
        <f t="shared" ref="J16" si="3">IF(ISERROR(+G16/E16)=TRUE,0,++G16/E16)</f>
        <v>0.99999938734640581</v>
      </c>
      <c r="K16" s="27">
        <f t="shared" ref="K16" si="4">IF(ISERROR(+H16/E16)=TRUE,0,++H16/E16)</f>
        <v>0</v>
      </c>
      <c r="L16" s="28">
        <f t="shared" ref="L16" si="5">+D16-G16</f>
        <v>0.32000000000698492</v>
      </c>
    </row>
    <row r="17" spans="2:12" ht="20.100000000000001" customHeight="1" x14ac:dyDescent="0.25">
      <c r="B17" s="25" t="s">
        <v>29</v>
      </c>
      <c r="C17" s="42">
        <v>0</v>
      </c>
      <c r="D17" s="42">
        <v>3045043</v>
      </c>
      <c r="E17" s="63">
        <v>3045043</v>
      </c>
      <c r="F17" s="63">
        <v>3045043</v>
      </c>
      <c r="G17" s="42">
        <v>2919978.54</v>
      </c>
      <c r="H17" s="26"/>
      <c r="I17" s="27"/>
      <c r="J17" s="27">
        <f t="shared" si="0"/>
        <v>0.95892850774192684</v>
      </c>
      <c r="K17" s="27">
        <f t="shared" si="1"/>
        <v>0</v>
      </c>
      <c r="L17" s="28">
        <f t="shared" si="2"/>
        <v>125064.45999999996</v>
      </c>
    </row>
    <row r="18" spans="2:12" ht="20.100000000000001" customHeight="1" x14ac:dyDescent="0.25">
      <c r="B18" s="25" t="s">
        <v>30</v>
      </c>
      <c r="C18" s="42">
        <v>0</v>
      </c>
      <c r="D18" s="42">
        <v>5400387</v>
      </c>
      <c r="E18" s="63">
        <v>5400387</v>
      </c>
      <c r="F18" s="63">
        <v>5400344.2799999993</v>
      </c>
      <c r="G18" s="42">
        <v>5400335.3799999999</v>
      </c>
      <c r="H18" s="26"/>
      <c r="I18" s="27"/>
      <c r="J18" s="27">
        <f t="shared" si="0"/>
        <v>0.99999044142577187</v>
      </c>
      <c r="K18" s="27">
        <f t="shared" si="1"/>
        <v>0</v>
      </c>
      <c r="L18" s="28">
        <f t="shared" si="2"/>
        <v>51.620000000111759</v>
      </c>
    </row>
    <row r="19" spans="2:12" ht="20.100000000000001" customHeight="1" x14ac:dyDescent="0.25">
      <c r="B19" s="25" t="s">
        <v>31</v>
      </c>
      <c r="C19" s="42">
        <v>0</v>
      </c>
      <c r="D19" s="42">
        <v>17233521</v>
      </c>
      <c r="E19" s="63">
        <v>17233521</v>
      </c>
      <c r="F19" s="63">
        <v>17233288.73</v>
      </c>
      <c r="G19" s="42">
        <v>17233288.729999997</v>
      </c>
      <c r="H19" s="26"/>
      <c r="I19" s="27"/>
      <c r="J19" s="27">
        <f t="shared" ref="J19" si="6">IF(ISERROR(+G19/E19)=TRUE,0,++G19/E19)</f>
        <v>0.99998652219705986</v>
      </c>
      <c r="K19" s="27">
        <f t="shared" ref="K19" si="7">IF(ISERROR(+H19/E19)=TRUE,0,++H19/E19)</f>
        <v>0</v>
      </c>
      <c r="L19" s="28">
        <f t="shared" ref="L19" si="8">+D19-G19</f>
        <v>232.27000000327826</v>
      </c>
    </row>
    <row r="20" spans="2:12" ht="20.100000000000001" customHeight="1" x14ac:dyDescent="0.25">
      <c r="B20" s="25" t="s">
        <v>32</v>
      </c>
      <c r="C20" s="42">
        <v>0</v>
      </c>
      <c r="D20" s="42">
        <v>1063084</v>
      </c>
      <c r="E20" s="63">
        <v>1063084</v>
      </c>
      <c r="F20" s="63">
        <v>1062836</v>
      </c>
      <c r="G20" s="42">
        <v>970579.54</v>
      </c>
      <c r="H20" s="26"/>
      <c r="I20" s="27"/>
      <c r="J20" s="27">
        <f t="shared" si="0"/>
        <v>0.91298480646872682</v>
      </c>
      <c r="K20" s="27">
        <f t="shared" si="1"/>
        <v>0</v>
      </c>
      <c r="L20" s="28">
        <f t="shared" si="2"/>
        <v>92504.459999999963</v>
      </c>
    </row>
    <row r="21" spans="2:12" ht="20.100000000000001" customHeight="1" x14ac:dyDescent="0.25">
      <c r="B21" s="25" t="s">
        <v>33</v>
      </c>
      <c r="C21" s="42">
        <v>0</v>
      </c>
      <c r="D21" s="42">
        <v>4468959</v>
      </c>
      <c r="E21" s="63">
        <v>4468959</v>
      </c>
      <c r="F21" s="63">
        <v>4411641.3100000005</v>
      </c>
      <c r="G21" s="42">
        <v>4423221.5</v>
      </c>
      <c r="H21" s="26"/>
      <c r="I21" s="27"/>
      <c r="J21" s="27">
        <f t="shared" si="0"/>
        <v>0.98976551362409004</v>
      </c>
      <c r="K21" s="27">
        <f t="shared" si="1"/>
        <v>0</v>
      </c>
      <c r="L21" s="28">
        <f t="shared" si="2"/>
        <v>45737.5</v>
      </c>
    </row>
    <row r="22" spans="2:12" ht="20.100000000000001" customHeight="1" x14ac:dyDescent="0.25">
      <c r="B22" s="25" t="s">
        <v>34</v>
      </c>
      <c r="C22" s="42">
        <v>0</v>
      </c>
      <c r="D22" s="42">
        <v>8247884</v>
      </c>
      <c r="E22" s="63">
        <v>8247884</v>
      </c>
      <c r="F22" s="63">
        <v>8230433.7199999997</v>
      </c>
      <c r="G22" s="42">
        <v>7942035.0299999993</v>
      </c>
      <c r="H22" s="26"/>
      <c r="I22" s="27"/>
      <c r="J22" s="27">
        <f t="shared" si="0"/>
        <v>0.96291788657551436</v>
      </c>
      <c r="K22" s="27">
        <f t="shared" si="1"/>
        <v>0</v>
      </c>
      <c r="L22" s="28">
        <f t="shared" si="2"/>
        <v>305848.97000000067</v>
      </c>
    </row>
    <row r="23" spans="2:12" ht="20.100000000000001" customHeight="1" x14ac:dyDescent="0.25">
      <c r="B23" s="25" t="s">
        <v>35</v>
      </c>
      <c r="C23" s="42">
        <v>0</v>
      </c>
      <c r="D23" s="42">
        <v>6351822</v>
      </c>
      <c r="E23" s="63">
        <v>6351822</v>
      </c>
      <c r="F23" s="63">
        <v>6351822</v>
      </c>
      <c r="G23" s="42">
        <v>6260485.1100000003</v>
      </c>
      <c r="H23" s="26"/>
      <c r="I23" s="27"/>
      <c r="J23" s="27">
        <f t="shared" si="0"/>
        <v>0.98562036373185524</v>
      </c>
      <c r="K23" s="27">
        <f t="shared" si="1"/>
        <v>0</v>
      </c>
      <c r="L23" s="28">
        <f t="shared" si="2"/>
        <v>91336.889999999665</v>
      </c>
    </row>
    <row r="24" spans="2:12" ht="20.100000000000001" customHeight="1" x14ac:dyDescent="0.25">
      <c r="B24" s="25" t="s">
        <v>36</v>
      </c>
      <c r="C24" s="42">
        <v>0</v>
      </c>
      <c r="D24" s="42">
        <v>12431899</v>
      </c>
      <c r="E24" s="63">
        <v>12431899</v>
      </c>
      <c r="F24" s="63">
        <v>12395899</v>
      </c>
      <c r="G24" s="42">
        <v>12162583.609999999</v>
      </c>
      <c r="H24" s="26"/>
      <c r="I24" s="27"/>
      <c r="J24" s="27">
        <f t="shared" si="0"/>
        <v>0.97833674565728046</v>
      </c>
      <c r="K24" s="27">
        <f t="shared" si="1"/>
        <v>0</v>
      </c>
      <c r="L24" s="28">
        <f t="shared" si="2"/>
        <v>269315.3900000006</v>
      </c>
    </row>
    <row r="25" spans="2:12" ht="20.100000000000001" customHeight="1" x14ac:dyDescent="0.25">
      <c r="B25" s="25" t="s">
        <v>37</v>
      </c>
      <c r="C25" s="42">
        <v>0</v>
      </c>
      <c r="D25" s="42">
        <v>19595094</v>
      </c>
      <c r="E25" s="63">
        <v>19595094</v>
      </c>
      <c r="F25" s="63">
        <v>19592194</v>
      </c>
      <c r="G25" s="42">
        <v>18309801.370000001</v>
      </c>
      <c r="H25" s="26"/>
      <c r="I25" s="27"/>
      <c r="J25" s="27">
        <f t="shared" si="0"/>
        <v>0.93440742718560066</v>
      </c>
      <c r="K25" s="27">
        <f t="shared" si="1"/>
        <v>0</v>
      </c>
      <c r="L25" s="28">
        <f t="shared" si="2"/>
        <v>1285292.629999999</v>
      </c>
    </row>
    <row r="26" spans="2:12" ht="20.100000000000001" customHeight="1" x14ac:dyDescent="0.25">
      <c r="B26" s="25" t="s">
        <v>38</v>
      </c>
      <c r="C26" s="42">
        <v>0</v>
      </c>
      <c r="D26" s="42">
        <v>5410724</v>
      </c>
      <c r="E26" s="63">
        <v>5410724</v>
      </c>
      <c r="F26" s="63">
        <v>5410654.0199999996</v>
      </c>
      <c r="G26" s="42">
        <v>5410654.0200000005</v>
      </c>
      <c r="H26" s="26"/>
      <c r="I26" s="27"/>
      <c r="J26" s="27">
        <f t="shared" si="0"/>
        <v>0.99998706642586099</v>
      </c>
      <c r="K26" s="27">
        <f t="shared" si="1"/>
        <v>0</v>
      </c>
      <c r="L26" s="28">
        <f t="shared" si="2"/>
        <v>69.979999999515712</v>
      </c>
    </row>
    <row r="27" spans="2:12" ht="20.100000000000001" customHeight="1" x14ac:dyDescent="0.25">
      <c r="B27" s="25" t="s">
        <v>39</v>
      </c>
      <c r="C27" s="42">
        <v>0</v>
      </c>
      <c r="D27" s="42">
        <v>4058451</v>
      </c>
      <c r="E27" s="63">
        <v>4058451</v>
      </c>
      <c r="F27" s="63">
        <v>4027529.94</v>
      </c>
      <c r="G27" s="42">
        <v>4027529.9399999995</v>
      </c>
      <c r="H27" s="26"/>
      <c r="I27" s="27"/>
      <c r="J27" s="27">
        <f t="shared" si="0"/>
        <v>0.99238106854068198</v>
      </c>
      <c r="K27" s="27">
        <f t="shared" si="1"/>
        <v>0</v>
      </c>
      <c r="L27" s="28">
        <f t="shared" si="2"/>
        <v>30921.060000000522</v>
      </c>
    </row>
    <row r="28" spans="2:12" ht="20.100000000000001" customHeight="1" x14ac:dyDescent="0.25">
      <c r="B28" s="25" t="s">
        <v>40</v>
      </c>
      <c r="C28" s="42">
        <v>0</v>
      </c>
      <c r="D28" s="42">
        <v>1988771</v>
      </c>
      <c r="E28" s="63">
        <v>1988771</v>
      </c>
      <c r="F28" s="63">
        <v>1988771</v>
      </c>
      <c r="G28" s="42">
        <v>1903669.0299999998</v>
      </c>
      <c r="H28" s="26"/>
      <c r="I28" s="27"/>
      <c r="J28" s="27">
        <f t="shared" si="0"/>
        <v>0.95720876360325036</v>
      </c>
      <c r="K28" s="27">
        <f t="shared" si="1"/>
        <v>0</v>
      </c>
      <c r="L28" s="28">
        <f t="shared" si="2"/>
        <v>85101.970000000205</v>
      </c>
    </row>
    <row r="29" spans="2:12" ht="20.100000000000001" customHeight="1" x14ac:dyDescent="0.25">
      <c r="B29" s="25" t="s">
        <v>41</v>
      </c>
      <c r="C29" s="42">
        <v>0</v>
      </c>
      <c r="D29" s="42">
        <v>183656</v>
      </c>
      <c r="E29" s="63">
        <v>183656</v>
      </c>
      <c r="F29" s="63">
        <v>178383</v>
      </c>
      <c r="G29" s="42">
        <v>178383</v>
      </c>
      <c r="H29" s="26"/>
      <c r="I29" s="27"/>
      <c r="J29" s="27">
        <f t="shared" si="0"/>
        <v>0.97128871368210135</v>
      </c>
      <c r="K29" s="27">
        <f t="shared" si="1"/>
        <v>0</v>
      </c>
      <c r="L29" s="28">
        <f t="shared" si="2"/>
        <v>5273</v>
      </c>
    </row>
    <row r="30" spans="2:12" ht="20.100000000000001" customHeight="1" x14ac:dyDescent="0.25">
      <c r="B30" s="25" t="s">
        <v>42</v>
      </c>
      <c r="C30" s="42">
        <v>0</v>
      </c>
      <c r="D30" s="42">
        <v>3609038</v>
      </c>
      <c r="E30" s="63">
        <v>3609038</v>
      </c>
      <c r="F30" s="63">
        <v>3601987.5300000003</v>
      </c>
      <c r="G30" s="42">
        <v>3521533.1399999997</v>
      </c>
      <c r="H30" s="26"/>
      <c r="I30" s="27"/>
      <c r="J30" s="27">
        <f t="shared" si="0"/>
        <v>0.975753965461156</v>
      </c>
      <c r="K30" s="27">
        <f t="shared" si="1"/>
        <v>0</v>
      </c>
      <c r="L30" s="28">
        <f t="shared" si="2"/>
        <v>87504.860000000335</v>
      </c>
    </row>
    <row r="31" spans="2:12" ht="20.100000000000001" customHeight="1" x14ac:dyDescent="0.25">
      <c r="B31" s="25" t="s">
        <v>43</v>
      </c>
      <c r="C31" s="42">
        <v>0</v>
      </c>
      <c r="D31" s="42">
        <v>6419729</v>
      </c>
      <c r="E31" s="63">
        <v>6419729</v>
      </c>
      <c r="F31" s="63">
        <v>6419729</v>
      </c>
      <c r="G31" s="42">
        <v>6418598.3799999999</v>
      </c>
      <c r="H31" s="26"/>
      <c r="I31" s="27"/>
      <c r="J31" s="27">
        <f t="shared" si="0"/>
        <v>0.99982388353153229</v>
      </c>
      <c r="K31" s="27">
        <f t="shared" si="1"/>
        <v>0</v>
      </c>
      <c r="L31" s="28">
        <f t="shared" si="2"/>
        <v>1130.6200000001118</v>
      </c>
    </row>
    <row r="32" spans="2:12" ht="20.100000000000001" customHeight="1" x14ac:dyDescent="0.25">
      <c r="B32" s="25" t="s">
        <v>44</v>
      </c>
      <c r="C32" s="42">
        <v>0</v>
      </c>
      <c r="D32" s="42">
        <v>1911787</v>
      </c>
      <c r="E32" s="63">
        <v>1911787</v>
      </c>
      <c r="F32" s="63">
        <v>1911787</v>
      </c>
      <c r="G32" s="42">
        <v>1910774.94</v>
      </c>
      <c r="H32" s="26"/>
      <c r="I32" s="27"/>
      <c r="J32" s="27">
        <f t="shared" si="0"/>
        <v>0.99947062094260497</v>
      </c>
      <c r="K32" s="27">
        <f t="shared" si="1"/>
        <v>0</v>
      </c>
      <c r="L32" s="28">
        <f t="shared" si="2"/>
        <v>1012.0600000000559</v>
      </c>
    </row>
    <row r="33" spans="2:12" ht="20.100000000000001" customHeight="1" x14ac:dyDescent="0.25">
      <c r="B33" s="25" t="s">
        <v>45</v>
      </c>
      <c r="C33" s="42">
        <v>0</v>
      </c>
      <c r="D33" s="42">
        <v>5402026</v>
      </c>
      <c r="E33" s="63">
        <v>5402026</v>
      </c>
      <c r="F33" s="63">
        <v>5401583.0700000003</v>
      </c>
      <c r="G33" s="42">
        <v>5389915.4000000004</v>
      </c>
      <c r="H33" s="26"/>
      <c r="I33" s="27"/>
      <c r="J33" s="27">
        <f t="shared" si="0"/>
        <v>0.99775813740992736</v>
      </c>
      <c r="K33" s="27">
        <f t="shared" si="1"/>
        <v>0</v>
      </c>
      <c r="L33" s="28">
        <f t="shared" si="2"/>
        <v>12110.599999999627</v>
      </c>
    </row>
    <row r="34" spans="2:12" ht="20.100000000000001" customHeight="1" x14ac:dyDescent="0.25">
      <c r="B34" s="25" t="s">
        <v>46</v>
      </c>
      <c r="C34" s="42">
        <v>0</v>
      </c>
      <c r="D34" s="42">
        <v>2359916</v>
      </c>
      <c r="E34" s="63">
        <v>2359916</v>
      </c>
      <c r="F34" s="63">
        <v>2359915.6999999997</v>
      </c>
      <c r="G34" s="42">
        <v>2359914.36</v>
      </c>
      <c r="H34" s="26"/>
      <c r="I34" s="27"/>
      <c r="J34" s="27">
        <f t="shared" si="0"/>
        <v>0.99999930506001056</v>
      </c>
      <c r="K34" s="27">
        <f t="shared" si="1"/>
        <v>0</v>
      </c>
      <c r="L34" s="28">
        <f t="shared" si="2"/>
        <v>1.6400000001303852</v>
      </c>
    </row>
    <row r="35" spans="2:12" ht="20.100000000000001" customHeight="1" x14ac:dyDescent="0.25">
      <c r="B35" s="25" t="s">
        <v>47</v>
      </c>
      <c r="C35" s="42">
        <v>200000000</v>
      </c>
      <c r="D35" s="42">
        <v>1397473054</v>
      </c>
      <c r="E35" s="63">
        <v>1338086815</v>
      </c>
      <c r="F35" s="63">
        <v>1239118254.1999998</v>
      </c>
      <c r="G35" s="42">
        <v>1161106989.46</v>
      </c>
      <c r="H35" s="26"/>
      <c r="I35" s="27"/>
      <c r="J35" s="27">
        <f t="shared" si="0"/>
        <v>0.86773666435088526</v>
      </c>
      <c r="K35" s="27">
        <f t="shared" si="1"/>
        <v>0</v>
      </c>
      <c r="L35" s="28">
        <f t="shared" si="2"/>
        <v>236366064.53999996</v>
      </c>
    </row>
    <row r="36" spans="2:12" ht="20.100000000000001" customHeight="1" x14ac:dyDescent="0.25">
      <c r="B36" s="25" t="s">
        <v>48</v>
      </c>
      <c r="C36" s="42">
        <v>628474823</v>
      </c>
      <c r="D36" s="42">
        <v>115769222</v>
      </c>
      <c r="E36" s="63">
        <v>113749310</v>
      </c>
      <c r="F36" s="63">
        <v>92343065.23999998</v>
      </c>
      <c r="G36" s="42">
        <v>71339630.289999992</v>
      </c>
      <c r="H36" s="26"/>
      <c r="I36" s="27"/>
      <c r="J36" s="27">
        <f t="shared" si="0"/>
        <v>0.62716538931093291</v>
      </c>
      <c r="K36" s="27">
        <f t="shared" si="1"/>
        <v>0</v>
      </c>
      <c r="L36" s="28">
        <f t="shared" si="2"/>
        <v>44429591.710000008</v>
      </c>
    </row>
    <row r="37" spans="2:12" ht="20.100000000000001" customHeight="1" x14ac:dyDescent="0.25">
      <c r="B37" s="25" t="s">
        <v>49</v>
      </c>
      <c r="C37" s="42">
        <v>0</v>
      </c>
      <c r="D37" s="42">
        <v>9349444</v>
      </c>
      <c r="E37" s="63">
        <v>9349444</v>
      </c>
      <c r="F37" s="63">
        <v>9346767.3300000001</v>
      </c>
      <c r="G37" s="42">
        <v>9343446.9900000002</v>
      </c>
      <c r="H37" s="26"/>
      <c r="I37" s="27"/>
      <c r="J37" s="27">
        <f t="shared" si="0"/>
        <v>0.99935857041338505</v>
      </c>
      <c r="K37" s="27">
        <f t="shared" si="1"/>
        <v>0</v>
      </c>
      <c r="L37" s="28">
        <f t="shared" si="2"/>
        <v>5997.0099999997765</v>
      </c>
    </row>
    <row r="38" spans="2:12" ht="20.100000000000001" customHeight="1" x14ac:dyDescent="0.25">
      <c r="B38" s="25" t="s">
        <v>50</v>
      </c>
      <c r="C38" s="42">
        <v>0</v>
      </c>
      <c r="D38" s="42">
        <v>3120306</v>
      </c>
      <c r="E38" s="63">
        <v>3120306</v>
      </c>
      <c r="F38" s="63">
        <v>3120306</v>
      </c>
      <c r="G38" s="42">
        <v>3117951.16</v>
      </c>
      <c r="H38" s="26"/>
      <c r="I38" s="27"/>
      <c r="J38" s="13">
        <f t="shared" si="0"/>
        <v>0.99924531760667068</v>
      </c>
      <c r="K38" s="13">
        <f t="shared" si="1"/>
        <v>0</v>
      </c>
      <c r="L38" s="15">
        <f t="shared" si="2"/>
        <v>2354.839999999851</v>
      </c>
    </row>
    <row r="39" spans="2:12" ht="20.100000000000001" customHeight="1" x14ac:dyDescent="0.25">
      <c r="B39" s="25" t="s">
        <v>51</v>
      </c>
      <c r="C39" s="42">
        <v>0</v>
      </c>
      <c r="D39" s="42">
        <v>42554538</v>
      </c>
      <c r="E39" s="63">
        <v>42554538</v>
      </c>
      <c r="F39" s="63">
        <v>42485813</v>
      </c>
      <c r="G39" s="42">
        <v>42396242.57</v>
      </c>
      <c r="H39" s="26"/>
      <c r="I39" s="27"/>
      <c r="J39" s="13">
        <f t="shared" si="0"/>
        <v>0.99628017510141931</v>
      </c>
      <c r="K39" s="13">
        <f t="shared" si="1"/>
        <v>0</v>
      </c>
      <c r="L39" s="15">
        <f t="shared" si="2"/>
        <v>158295.4299999997</v>
      </c>
    </row>
    <row r="40" spans="2:12" ht="20.100000000000001" customHeight="1" x14ac:dyDescent="0.25">
      <c r="B40" s="25" t="s">
        <v>52</v>
      </c>
      <c r="C40" s="42">
        <v>0</v>
      </c>
      <c r="D40" s="42">
        <v>58845950</v>
      </c>
      <c r="E40" s="63">
        <v>58845950</v>
      </c>
      <c r="F40" s="63">
        <v>58806762.020000003</v>
      </c>
      <c r="G40" s="42">
        <v>53396847.069999993</v>
      </c>
      <c r="H40" s="26"/>
      <c r="I40" s="27"/>
      <c r="J40" s="13">
        <f t="shared" ref="J40:J41" si="9">IF(ISERROR(+G40/E40)=TRUE,0,++G40/E40)</f>
        <v>0.9074005444724742</v>
      </c>
      <c r="K40" s="13">
        <f t="shared" ref="K40:K41" si="10">IF(ISERROR(+H40/E40)=TRUE,0,++H40/E40)</f>
        <v>0</v>
      </c>
      <c r="L40" s="15">
        <f t="shared" ref="L40:L41" si="11">+D40-G40</f>
        <v>5449102.9300000072</v>
      </c>
    </row>
    <row r="41" spans="2:12" ht="20.100000000000001" customHeight="1" x14ac:dyDescent="0.25">
      <c r="B41" s="25" t="s">
        <v>53</v>
      </c>
      <c r="C41" s="42">
        <v>0</v>
      </c>
      <c r="D41" s="42">
        <v>32539394</v>
      </c>
      <c r="E41" s="63">
        <v>32539394</v>
      </c>
      <c r="F41" s="63">
        <v>32539394</v>
      </c>
      <c r="G41" s="42">
        <v>29739289.509999998</v>
      </c>
      <c r="H41" s="26"/>
      <c r="I41" s="27"/>
      <c r="J41" s="13">
        <f t="shared" si="9"/>
        <v>0.91394724529903659</v>
      </c>
      <c r="K41" s="13">
        <f t="shared" si="10"/>
        <v>0</v>
      </c>
      <c r="L41" s="15">
        <f t="shared" si="11"/>
        <v>2800104.4900000021</v>
      </c>
    </row>
    <row r="42" spans="2:12" ht="20.100000000000001" customHeight="1" x14ac:dyDescent="0.25">
      <c r="B42" s="25" t="s">
        <v>54</v>
      </c>
      <c r="C42" s="42">
        <v>0</v>
      </c>
      <c r="D42" s="42">
        <v>15539773</v>
      </c>
      <c r="E42" s="63">
        <v>15539773</v>
      </c>
      <c r="F42" s="63">
        <v>15539773</v>
      </c>
      <c r="G42" s="42">
        <v>14940595.640000001</v>
      </c>
      <c r="H42" s="26"/>
      <c r="I42" s="27"/>
      <c r="J42" s="13">
        <f t="shared" si="0"/>
        <v>0.96144233509717292</v>
      </c>
      <c r="K42" s="13">
        <f t="shared" si="1"/>
        <v>0</v>
      </c>
      <c r="L42" s="15">
        <f t="shared" si="2"/>
        <v>599177.3599999994</v>
      </c>
    </row>
    <row r="43" spans="2:12" ht="20.100000000000001" customHeight="1" x14ac:dyDescent="0.25">
      <c r="B43" s="25" t="s">
        <v>55</v>
      </c>
      <c r="C43" s="42">
        <v>0</v>
      </c>
      <c r="D43" s="42">
        <v>7909017</v>
      </c>
      <c r="E43" s="63">
        <v>7909017</v>
      </c>
      <c r="F43" s="63">
        <v>7905116.1600000001</v>
      </c>
      <c r="G43" s="42">
        <v>7897398.1099999994</v>
      </c>
      <c r="H43" s="26"/>
      <c r="I43" s="27"/>
      <c r="J43" s="13">
        <f t="shared" ref="J43" si="12">IF(ISERROR(+G43/E43)=TRUE,0,++G43/E43)</f>
        <v>0.99853093121433412</v>
      </c>
      <c r="K43" s="13">
        <f t="shared" ref="K43" si="13">IF(ISERROR(+H43/E43)=TRUE,0,++H43/E43)</f>
        <v>0</v>
      </c>
      <c r="L43" s="15">
        <f t="shared" ref="L43" si="14">+D43-G43</f>
        <v>11618.890000000596</v>
      </c>
    </row>
    <row r="44" spans="2:12" ht="20.100000000000001" customHeight="1" x14ac:dyDescent="0.25">
      <c r="B44" s="7" t="s">
        <v>56</v>
      </c>
      <c r="C44" s="42">
        <v>0</v>
      </c>
      <c r="D44" s="42">
        <v>20640041</v>
      </c>
      <c r="E44" s="63">
        <v>20640041</v>
      </c>
      <c r="F44" s="64">
        <v>20640040.16</v>
      </c>
      <c r="G44" s="43">
        <v>20635727.829999998</v>
      </c>
      <c r="H44" s="9"/>
      <c r="I44" s="13"/>
      <c r="J44" s="13">
        <f t="shared" si="0"/>
        <v>0.99979102900037831</v>
      </c>
      <c r="K44" s="13">
        <f t="shared" si="1"/>
        <v>0</v>
      </c>
      <c r="L44" s="15">
        <f t="shared" si="2"/>
        <v>4313.1700000017881</v>
      </c>
    </row>
    <row r="45" spans="2:12" ht="20.100000000000001" customHeight="1" x14ac:dyDescent="0.25">
      <c r="B45" s="7" t="s">
        <v>57</v>
      </c>
      <c r="C45" s="42">
        <v>0</v>
      </c>
      <c r="D45" s="42">
        <v>49529983</v>
      </c>
      <c r="E45" s="64">
        <v>49529983</v>
      </c>
      <c r="F45" s="64">
        <v>6905518.9100000001</v>
      </c>
      <c r="G45" s="43">
        <v>5520</v>
      </c>
      <c r="H45" s="9"/>
      <c r="I45" s="13">
        <f>IF(ISERROR(+#REF!/E45)=TRUE,0,++#REF!/E45)</f>
        <v>0</v>
      </c>
      <c r="J45" s="13">
        <f t="shared" si="0"/>
        <v>1.114476457623658E-4</v>
      </c>
      <c r="K45" s="13">
        <f t="shared" si="1"/>
        <v>0</v>
      </c>
      <c r="L45" s="15">
        <f t="shared" si="2"/>
        <v>49524463</v>
      </c>
    </row>
    <row r="46" spans="2:12" ht="23.25" customHeight="1" x14ac:dyDescent="0.25">
      <c r="B46" s="52" t="s">
        <v>4</v>
      </c>
      <c r="C46" s="65">
        <f t="shared" ref="C46:H46" si="15">SUM(C13:C45)</f>
        <v>1167209126</v>
      </c>
      <c r="D46" s="65">
        <f t="shared" si="15"/>
        <v>2186029396</v>
      </c>
      <c r="E46" s="65">
        <f t="shared" si="15"/>
        <v>2124521120</v>
      </c>
      <c r="F46" s="65">
        <f t="shared" si="15"/>
        <v>1954214541.29</v>
      </c>
      <c r="G46" s="65">
        <f t="shared" si="15"/>
        <v>1819429266.28</v>
      </c>
      <c r="H46" s="53">
        <f t="shared" si="15"/>
        <v>0</v>
      </c>
      <c r="I46" s="54">
        <f>IF(ISERROR(+#REF!/E46)=TRUE,0,++#REF!/E46)</f>
        <v>0</v>
      </c>
      <c r="J46" s="54">
        <f>IF(ISERROR(+G46/E46)=TRUE,0,++G46/E46)</f>
        <v>0.85639500080846453</v>
      </c>
      <c r="K46" s="54">
        <f>IF(ISERROR(+H46/E46)=TRUE,0,++H46/E46)</f>
        <v>0</v>
      </c>
      <c r="L46" s="55">
        <f>SUM(L13:L45)</f>
        <v>366600129.71999985</v>
      </c>
    </row>
    <row r="47" spans="2:12" x14ac:dyDescent="0.2">
      <c r="B47" s="11" t="s">
        <v>63</v>
      </c>
    </row>
    <row r="48" spans="2:12" s="20" customFormat="1" x14ac:dyDescent="0.25">
      <c r="K48" s="24"/>
    </row>
    <row r="49" spans="2:11" s="20" customFormat="1" x14ac:dyDescent="0.25">
      <c r="K49" s="24"/>
    </row>
    <row r="50" spans="2:11" s="22" customFormat="1" x14ac:dyDescent="0.25">
      <c r="K50" s="23"/>
    </row>
    <row r="51" spans="2:11" s="22" customFormat="1" x14ac:dyDescent="0.25">
      <c r="B51" s="22">
        <v>1000000</v>
      </c>
      <c r="K51" s="23"/>
    </row>
    <row r="52" spans="2:11" s="22" customFormat="1" ht="45" x14ac:dyDescent="0.25">
      <c r="B52" s="30" t="s">
        <v>23</v>
      </c>
      <c r="C52" s="30" t="s">
        <v>3</v>
      </c>
      <c r="D52" s="30" t="s">
        <v>2</v>
      </c>
      <c r="E52" s="31" t="s">
        <v>18</v>
      </c>
      <c r="F52" s="31" t="s">
        <v>25</v>
      </c>
      <c r="G52" s="31" t="str">
        <f>MID(G11,1,25)</f>
        <v>DEVENGADO
A SETIEMBRE
(4)</v>
      </c>
      <c r="K52" s="23"/>
    </row>
    <row r="53" spans="2:11" s="22" customFormat="1" x14ac:dyDescent="0.25">
      <c r="B53" s="22" t="s">
        <v>24</v>
      </c>
      <c r="C53" s="39">
        <f>+C46/$B$51</f>
        <v>1167.209126</v>
      </c>
      <c r="D53" s="39">
        <f t="shared" ref="D53:G53" si="16">+D46/$B$51</f>
        <v>2186.0293959999999</v>
      </c>
      <c r="E53" s="39">
        <f t="shared" si="16"/>
        <v>2124.5211199999999</v>
      </c>
      <c r="F53" s="39">
        <f t="shared" si="16"/>
        <v>1954.2145412899999</v>
      </c>
      <c r="G53" s="39">
        <f t="shared" si="16"/>
        <v>1819.4292662799999</v>
      </c>
      <c r="K53" s="23"/>
    </row>
    <row r="54" spans="2:11" s="22" customFormat="1" x14ac:dyDescent="0.25">
      <c r="C54" s="39"/>
      <c r="D54" s="39"/>
      <c r="E54" s="39"/>
      <c r="F54" s="39"/>
      <c r="G54" s="39"/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C56" s="39"/>
      <c r="D56" s="39"/>
      <c r="E56" s="39"/>
      <c r="F56" s="39"/>
      <c r="G56" s="39"/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59"/>
  <sheetViews>
    <sheetView showGridLines="0" zoomScale="130" zoomScaleNormal="13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76.85546875" style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60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7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61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17" t="s">
        <v>26</v>
      </c>
      <c r="C13" s="44">
        <v>0</v>
      </c>
      <c r="D13" s="44">
        <v>1201944</v>
      </c>
      <c r="E13" s="60">
        <v>823928</v>
      </c>
      <c r="F13" s="60">
        <v>767971.08</v>
      </c>
      <c r="G13" s="41">
        <v>501385.38</v>
      </c>
      <c r="H13" s="8"/>
      <c r="I13" s="12">
        <f>IF(ISERROR(+#REF!/E13)=TRUE,0,++#REF!/E13)</f>
        <v>0</v>
      </c>
      <c r="J13" s="12">
        <f>IF(ISERROR(+G13/E13)=TRUE,0,++G13/E13)</f>
        <v>0.60853057548717848</v>
      </c>
      <c r="K13" s="12">
        <f>IF(ISERROR(+H13/E13)=TRUE,0,++H13/E13)</f>
        <v>0</v>
      </c>
      <c r="L13" s="14">
        <f>+D13-G13</f>
        <v>700558.62</v>
      </c>
    </row>
    <row r="14" spans="1:13" ht="20.100000000000001" customHeight="1" x14ac:dyDescent="0.25">
      <c r="B14" s="29" t="s">
        <v>58</v>
      </c>
      <c r="C14" s="45">
        <v>0</v>
      </c>
      <c r="D14" s="45">
        <v>4463919</v>
      </c>
      <c r="E14" s="61">
        <v>3982978</v>
      </c>
      <c r="F14" s="61">
        <v>3059896.73</v>
      </c>
      <c r="G14" s="42">
        <v>2086080.0399999998</v>
      </c>
      <c r="H14" s="26"/>
      <c r="I14" s="27"/>
      <c r="J14" s="27">
        <f t="shared" ref="J14:J41" si="0">IF(ISERROR(+G14/E14)=TRUE,0,++G14/E14)</f>
        <v>0.5237488231167734</v>
      </c>
      <c r="K14" s="27">
        <f t="shared" ref="K14:K41" si="1">IF(ISERROR(+H14/E14)=TRUE,0,++H14/E14)</f>
        <v>0</v>
      </c>
      <c r="L14" s="28">
        <f t="shared" ref="L14:L41" si="2">+D14-G14</f>
        <v>2377838.96</v>
      </c>
    </row>
    <row r="15" spans="1:13" ht="20.100000000000001" customHeight="1" x14ac:dyDescent="0.25">
      <c r="B15" s="29" t="s">
        <v>59</v>
      </c>
      <c r="C15" s="45">
        <v>0</v>
      </c>
      <c r="D15" s="45">
        <v>7350608</v>
      </c>
      <c r="E15" s="61">
        <v>6651297</v>
      </c>
      <c r="F15" s="61">
        <v>5340825.1000000006</v>
      </c>
      <c r="G15" s="42">
        <v>4412200.9500000011</v>
      </c>
      <c r="H15" s="26"/>
      <c r="I15" s="27"/>
      <c r="J15" s="27">
        <f t="shared" si="0"/>
        <v>0.66335948462382621</v>
      </c>
      <c r="K15" s="27">
        <f t="shared" si="1"/>
        <v>0</v>
      </c>
      <c r="L15" s="28">
        <f t="shared" si="2"/>
        <v>2938407.0499999989</v>
      </c>
    </row>
    <row r="16" spans="1:13" ht="20.100000000000001" customHeight="1" x14ac:dyDescent="0.25">
      <c r="B16" s="29" t="s">
        <v>27</v>
      </c>
      <c r="C16" s="45">
        <v>0</v>
      </c>
      <c r="D16" s="45">
        <v>9353272</v>
      </c>
      <c r="E16" s="61">
        <v>8522245</v>
      </c>
      <c r="F16" s="61">
        <v>8081651.0399999991</v>
      </c>
      <c r="G16" s="42">
        <v>5263395.5299999993</v>
      </c>
      <c r="H16" s="26"/>
      <c r="I16" s="27"/>
      <c r="J16" s="27">
        <f t="shared" si="0"/>
        <v>0.61760669049059247</v>
      </c>
      <c r="K16" s="27">
        <f t="shared" si="1"/>
        <v>0</v>
      </c>
      <c r="L16" s="28">
        <f t="shared" si="2"/>
        <v>4089876.4700000007</v>
      </c>
    </row>
    <row r="17" spans="2:12" ht="20.100000000000001" customHeight="1" x14ac:dyDescent="0.25">
      <c r="B17" s="29" t="s">
        <v>28</v>
      </c>
      <c r="C17" s="45">
        <v>0</v>
      </c>
      <c r="D17" s="45">
        <v>1666035</v>
      </c>
      <c r="E17" s="61">
        <v>1666035</v>
      </c>
      <c r="F17" s="61">
        <v>1428125.6900000004</v>
      </c>
      <c r="G17" s="42">
        <v>1284167.3400000003</v>
      </c>
      <c r="H17" s="26"/>
      <c r="I17" s="27"/>
      <c r="J17" s="27">
        <f t="shared" si="0"/>
        <v>0.77079253437052664</v>
      </c>
      <c r="K17" s="27">
        <f t="shared" si="1"/>
        <v>0</v>
      </c>
      <c r="L17" s="28">
        <f t="shared" si="2"/>
        <v>381867.65999999968</v>
      </c>
    </row>
    <row r="18" spans="2:12" ht="20.100000000000001" customHeight="1" x14ac:dyDescent="0.25">
      <c r="B18" s="29" t="s">
        <v>29</v>
      </c>
      <c r="C18" s="45">
        <v>0</v>
      </c>
      <c r="D18" s="45">
        <v>31104485</v>
      </c>
      <c r="E18" s="61">
        <v>29987638</v>
      </c>
      <c r="F18" s="61">
        <v>25986200.329999998</v>
      </c>
      <c r="G18" s="42">
        <v>16443038.680000002</v>
      </c>
      <c r="H18" s="26"/>
      <c r="I18" s="27"/>
      <c r="J18" s="27">
        <f t="shared" si="0"/>
        <v>0.54832723671000705</v>
      </c>
      <c r="K18" s="27">
        <f t="shared" si="1"/>
        <v>0</v>
      </c>
      <c r="L18" s="28">
        <f t="shared" si="2"/>
        <v>14661446.319999998</v>
      </c>
    </row>
    <row r="19" spans="2:12" ht="20.100000000000001" customHeight="1" x14ac:dyDescent="0.25">
      <c r="B19" s="29" t="s">
        <v>30</v>
      </c>
      <c r="C19" s="45">
        <v>0</v>
      </c>
      <c r="D19" s="45">
        <v>19003131</v>
      </c>
      <c r="E19" s="61">
        <v>18289969</v>
      </c>
      <c r="F19" s="61">
        <v>17140220.18</v>
      </c>
      <c r="G19" s="42">
        <v>14803011.209999999</v>
      </c>
      <c r="H19" s="26"/>
      <c r="I19" s="27"/>
      <c r="J19" s="27">
        <f t="shared" si="0"/>
        <v>0.80935135592630036</v>
      </c>
      <c r="K19" s="27">
        <f t="shared" si="1"/>
        <v>0</v>
      </c>
      <c r="L19" s="28">
        <f t="shared" si="2"/>
        <v>4200119.790000001</v>
      </c>
    </row>
    <row r="20" spans="2:12" ht="20.100000000000001" customHeight="1" x14ac:dyDescent="0.25">
      <c r="B20" s="29" t="s">
        <v>31</v>
      </c>
      <c r="C20" s="45">
        <v>0</v>
      </c>
      <c r="D20" s="45">
        <v>30346447</v>
      </c>
      <c r="E20" s="61">
        <v>28950274</v>
      </c>
      <c r="F20" s="61">
        <v>25417491.170000002</v>
      </c>
      <c r="G20" s="42">
        <v>15956734.439999999</v>
      </c>
      <c r="H20" s="26"/>
      <c r="I20" s="27"/>
      <c r="J20" s="27">
        <f t="shared" si="0"/>
        <v>0.55117732011793741</v>
      </c>
      <c r="K20" s="27">
        <f t="shared" si="1"/>
        <v>0</v>
      </c>
      <c r="L20" s="28">
        <f t="shared" si="2"/>
        <v>14389712.560000001</v>
      </c>
    </row>
    <row r="21" spans="2:12" ht="20.100000000000001" customHeight="1" x14ac:dyDescent="0.25">
      <c r="B21" s="29" t="s">
        <v>32</v>
      </c>
      <c r="C21" s="45">
        <v>0</v>
      </c>
      <c r="D21" s="45">
        <v>4012542</v>
      </c>
      <c r="E21" s="61">
        <v>4012542</v>
      </c>
      <c r="F21" s="61">
        <v>3529873.71</v>
      </c>
      <c r="G21" s="42">
        <v>2668469.14</v>
      </c>
      <c r="H21" s="26"/>
      <c r="I21" s="27"/>
      <c r="J21" s="27">
        <f t="shared" si="0"/>
        <v>0.66503207692280852</v>
      </c>
      <c r="K21" s="27">
        <f t="shared" si="1"/>
        <v>0</v>
      </c>
      <c r="L21" s="28">
        <f t="shared" si="2"/>
        <v>1344072.8599999999</v>
      </c>
    </row>
    <row r="22" spans="2:12" ht="20.100000000000001" customHeight="1" x14ac:dyDescent="0.25">
      <c r="B22" s="29" t="s">
        <v>33</v>
      </c>
      <c r="C22" s="45">
        <v>0</v>
      </c>
      <c r="D22" s="45">
        <v>7154376</v>
      </c>
      <c r="E22" s="61">
        <v>7154376</v>
      </c>
      <c r="F22" s="61">
        <v>5596318.8500000006</v>
      </c>
      <c r="G22" s="42">
        <v>4167536.82</v>
      </c>
      <c r="H22" s="26"/>
      <c r="I22" s="27"/>
      <c r="J22" s="27">
        <f t="shared" si="0"/>
        <v>0.5825157665741918</v>
      </c>
      <c r="K22" s="27">
        <f t="shared" si="1"/>
        <v>0</v>
      </c>
      <c r="L22" s="28">
        <f t="shared" si="2"/>
        <v>2986839.18</v>
      </c>
    </row>
    <row r="23" spans="2:12" ht="20.100000000000001" customHeight="1" x14ac:dyDescent="0.25">
      <c r="B23" s="29" t="s">
        <v>34</v>
      </c>
      <c r="C23" s="45">
        <v>0</v>
      </c>
      <c r="D23" s="45">
        <v>31132423</v>
      </c>
      <c r="E23" s="61">
        <v>30815220</v>
      </c>
      <c r="F23" s="61">
        <v>28656162.169999994</v>
      </c>
      <c r="G23" s="42">
        <v>21487999.59</v>
      </c>
      <c r="H23" s="26"/>
      <c r="I23" s="27"/>
      <c r="J23" s="27">
        <f t="shared" si="0"/>
        <v>0.697317740713842</v>
      </c>
      <c r="K23" s="27">
        <f t="shared" si="1"/>
        <v>0</v>
      </c>
      <c r="L23" s="28">
        <f t="shared" si="2"/>
        <v>9644423.4100000001</v>
      </c>
    </row>
    <row r="24" spans="2:12" ht="20.100000000000001" customHeight="1" x14ac:dyDescent="0.25">
      <c r="B24" s="29" t="s">
        <v>35</v>
      </c>
      <c r="C24" s="45">
        <v>0</v>
      </c>
      <c r="D24" s="45">
        <v>31968613</v>
      </c>
      <c r="E24" s="61">
        <v>27381237</v>
      </c>
      <c r="F24" s="61">
        <v>23609909.539999995</v>
      </c>
      <c r="G24" s="42">
        <v>17176885.960000001</v>
      </c>
      <c r="H24" s="26"/>
      <c r="I24" s="27"/>
      <c r="J24" s="27">
        <f t="shared" si="0"/>
        <v>0.6273232272157756</v>
      </c>
      <c r="K24" s="27">
        <f t="shared" si="1"/>
        <v>0</v>
      </c>
      <c r="L24" s="28">
        <f t="shared" si="2"/>
        <v>14791727.039999999</v>
      </c>
    </row>
    <row r="25" spans="2:12" ht="20.100000000000001" customHeight="1" x14ac:dyDescent="0.25">
      <c r="B25" s="29" t="s">
        <v>36</v>
      </c>
      <c r="C25" s="45">
        <v>0</v>
      </c>
      <c r="D25" s="45">
        <v>34653888</v>
      </c>
      <c r="E25" s="61">
        <v>24918455</v>
      </c>
      <c r="F25" s="61">
        <v>20815723.879999999</v>
      </c>
      <c r="G25" s="42">
        <v>13033716.899999999</v>
      </c>
      <c r="H25" s="26"/>
      <c r="I25" s="27"/>
      <c r="J25" s="27">
        <f t="shared" si="0"/>
        <v>0.52305477606858042</v>
      </c>
      <c r="K25" s="27">
        <f t="shared" si="1"/>
        <v>0</v>
      </c>
      <c r="L25" s="28">
        <f t="shared" si="2"/>
        <v>21620171.100000001</v>
      </c>
    </row>
    <row r="26" spans="2:12" ht="20.100000000000001" customHeight="1" x14ac:dyDescent="0.25">
      <c r="B26" s="29" t="s">
        <v>37</v>
      </c>
      <c r="C26" s="45">
        <v>0</v>
      </c>
      <c r="D26" s="45">
        <v>22636110</v>
      </c>
      <c r="E26" s="61">
        <v>22266809</v>
      </c>
      <c r="F26" s="61">
        <v>20214979.300000001</v>
      </c>
      <c r="G26" s="42">
        <v>16182226.670000004</v>
      </c>
      <c r="H26" s="26"/>
      <c r="I26" s="27"/>
      <c r="J26" s="27">
        <f t="shared" si="0"/>
        <v>0.72674206124460872</v>
      </c>
      <c r="K26" s="27">
        <f t="shared" si="1"/>
        <v>0</v>
      </c>
      <c r="L26" s="28">
        <f t="shared" si="2"/>
        <v>6453883.3299999963</v>
      </c>
    </row>
    <row r="27" spans="2:12" ht="20.100000000000001" customHeight="1" x14ac:dyDescent="0.25">
      <c r="B27" s="29" t="s">
        <v>38</v>
      </c>
      <c r="C27" s="45">
        <v>0</v>
      </c>
      <c r="D27" s="45">
        <v>11481259</v>
      </c>
      <c r="E27" s="61">
        <v>9467099</v>
      </c>
      <c r="F27" s="61">
        <v>7770943.5500000017</v>
      </c>
      <c r="G27" s="42">
        <v>4238604.9700000007</v>
      </c>
      <c r="H27" s="26"/>
      <c r="I27" s="27"/>
      <c r="J27" s="27">
        <f t="shared" si="0"/>
        <v>0.44771951471089516</v>
      </c>
      <c r="K27" s="27">
        <f t="shared" si="1"/>
        <v>0</v>
      </c>
      <c r="L27" s="28">
        <f t="shared" si="2"/>
        <v>7242654.0299999993</v>
      </c>
    </row>
    <row r="28" spans="2:12" ht="20.100000000000001" customHeight="1" x14ac:dyDescent="0.25">
      <c r="B28" s="29" t="s">
        <v>39</v>
      </c>
      <c r="C28" s="45">
        <v>0</v>
      </c>
      <c r="D28" s="45">
        <v>6171908</v>
      </c>
      <c r="E28" s="61">
        <v>5864874</v>
      </c>
      <c r="F28" s="61">
        <v>5326391.95</v>
      </c>
      <c r="G28" s="42">
        <v>3729010.99</v>
      </c>
      <c r="H28" s="26"/>
      <c r="I28" s="27"/>
      <c r="J28" s="27">
        <f t="shared" si="0"/>
        <v>0.63582116001128075</v>
      </c>
      <c r="K28" s="27">
        <f t="shared" si="1"/>
        <v>0</v>
      </c>
      <c r="L28" s="28">
        <f t="shared" si="2"/>
        <v>2442897.0099999998</v>
      </c>
    </row>
    <row r="29" spans="2:12" ht="20.100000000000001" customHeight="1" x14ac:dyDescent="0.25">
      <c r="B29" s="29" t="s">
        <v>40</v>
      </c>
      <c r="C29" s="45">
        <v>0</v>
      </c>
      <c r="D29" s="45">
        <v>4249330</v>
      </c>
      <c r="E29" s="61">
        <v>4224330</v>
      </c>
      <c r="F29" s="61">
        <v>3944715.64</v>
      </c>
      <c r="G29" s="42">
        <v>2823155.14</v>
      </c>
      <c r="H29" s="26"/>
      <c r="I29" s="27"/>
      <c r="J29" s="27">
        <f t="shared" si="0"/>
        <v>0.66830838026385253</v>
      </c>
      <c r="K29" s="27">
        <f t="shared" si="1"/>
        <v>0</v>
      </c>
      <c r="L29" s="28">
        <f t="shared" si="2"/>
        <v>1426174.8599999999</v>
      </c>
    </row>
    <row r="30" spans="2:12" ht="20.100000000000001" customHeight="1" x14ac:dyDescent="0.25">
      <c r="B30" s="29" t="s">
        <v>41</v>
      </c>
      <c r="C30" s="45">
        <v>0</v>
      </c>
      <c r="D30" s="45">
        <v>4577905</v>
      </c>
      <c r="E30" s="61">
        <v>4486608</v>
      </c>
      <c r="F30" s="61">
        <v>3552800.9199999995</v>
      </c>
      <c r="G30" s="42">
        <v>2275190.4200000004</v>
      </c>
      <c r="H30" s="26"/>
      <c r="I30" s="27"/>
      <c r="J30" s="27">
        <f t="shared" si="0"/>
        <v>0.50710702160741483</v>
      </c>
      <c r="K30" s="27">
        <f t="shared" si="1"/>
        <v>0</v>
      </c>
      <c r="L30" s="28">
        <f t="shared" si="2"/>
        <v>2302714.5799999996</v>
      </c>
    </row>
    <row r="31" spans="2:12" ht="20.100000000000001" customHeight="1" x14ac:dyDescent="0.25">
      <c r="B31" s="29" t="s">
        <v>42</v>
      </c>
      <c r="C31" s="45">
        <v>0</v>
      </c>
      <c r="D31" s="45">
        <v>14341866</v>
      </c>
      <c r="E31" s="61">
        <v>14295734</v>
      </c>
      <c r="F31" s="61">
        <v>13058890.120000003</v>
      </c>
      <c r="G31" s="42">
        <v>10035459.09</v>
      </c>
      <c r="H31" s="26"/>
      <c r="I31" s="27"/>
      <c r="J31" s="27">
        <f t="shared" si="0"/>
        <v>0.70198977471181256</v>
      </c>
      <c r="K31" s="27">
        <f t="shared" si="1"/>
        <v>0</v>
      </c>
      <c r="L31" s="28">
        <f t="shared" si="2"/>
        <v>4306406.91</v>
      </c>
    </row>
    <row r="32" spans="2:12" ht="20.100000000000001" customHeight="1" x14ac:dyDescent="0.25">
      <c r="B32" s="29" t="s">
        <v>43</v>
      </c>
      <c r="C32" s="45">
        <v>0</v>
      </c>
      <c r="D32" s="45">
        <v>11468200</v>
      </c>
      <c r="E32" s="61">
        <v>8229692</v>
      </c>
      <c r="F32" s="61">
        <v>6340106.5199999996</v>
      </c>
      <c r="G32" s="42">
        <v>4836903.4099999992</v>
      </c>
      <c r="H32" s="26"/>
      <c r="I32" s="27"/>
      <c r="J32" s="27">
        <f t="shared" si="0"/>
        <v>0.58773808424422191</v>
      </c>
      <c r="K32" s="27">
        <f t="shared" si="1"/>
        <v>0</v>
      </c>
      <c r="L32" s="28">
        <f t="shared" si="2"/>
        <v>6631296.5900000008</v>
      </c>
    </row>
    <row r="33" spans="2:12" ht="20.100000000000001" customHeight="1" x14ac:dyDescent="0.25">
      <c r="B33" s="29" t="s">
        <v>44</v>
      </c>
      <c r="C33" s="45">
        <v>0</v>
      </c>
      <c r="D33" s="45">
        <v>4615155</v>
      </c>
      <c r="E33" s="61">
        <v>4612455</v>
      </c>
      <c r="F33" s="61">
        <v>3154897.3800000004</v>
      </c>
      <c r="G33" s="42">
        <v>2352569.1399999997</v>
      </c>
      <c r="H33" s="26"/>
      <c r="I33" s="27"/>
      <c r="J33" s="27">
        <f t="shared" si="0"/>
        <v>0.51004706604183669</v>
      </c>
      <c r="K33" s="27">
        <f t="shared" si="1"/>
        <v>0</v>
      </c>
      <c r="L33" s="28">
        <f t="shared" si="2"/>
        <v>2262585.8600000003</v>
      </c>
    </row>
    <row r="34" spans="2:12" ht="20.100000000000001" customHeight="1" x14ac:dyDescent="0.25">
      <c r="B34" s="29" t="s">
        <v>45</v>
      </c>
      <c r="C34" s="45">
        <v>0</v>
      </c>
      <c r="D34" s="45">
        <v>12360544</v>
      </c>
      <c r="E34" s="61">
        <v>9756038</v>
      </c>
      <c r="F34" s="61">
        <v>7286449.3600000013</v>
      </c>
      <c r="G34" s="42">
        <v>5531815.2999999989</v>
      </c>
      <c r="H34" s="26"/>
      <c r="I34" s="27"/>
      <c r="J34" s="27">
        <f t="shared" si="0"/>
        <v>0.56701452987370471</v>
      </c>
      <c r="K34" s="27">
        <f t="shared" si="1"/>
        <v>0</v>
      </c>
      <c r="L34" s="28">
        <f t="shared" si="2"/>
        <v>6828728.7000000011</v>
      </c>
    </row>
    <row r="35" spans="2:12" ht="20.100000000000001" customHeight="1" x14ac:dyDescent="0.25">
      <c r="B35" s="29" t="s">
        <v>46</v>
      </c>
      <c r="C35" s="45">
        <v>0</v>
      </c>
      <c r="D35" s="45">
        <v>6445348</v>
      </c>
      <c r="E35" s="61">
        <v>4787501</v>
      </c>
      <c r="F35" s="61">
        <v>3836055.63</v>
      </c>
      <c r="G35" s="42">
        <v>2154900.9899999998</v>
      </c>
      <c r="H35" s="26"/>
      <c r="I35" s="27"/>
      <c r="J35" s="27">
        <f t="shared" si="0"/>
        <v>0.45010977334521701</v>
      </c>
      <c r="K35" s="27">
        <f t="shared" si="1"/>
        <v>0</v>
      </c>
      <c r="L35" s="28">
        <f t="shared" si="2"/>
        <v>4290447.01</v>
      </c>
    </row>
    <row r="36" spans="2:12" ht="20.100000000000001" customHeight="1" x14ac:dyDescent="0.25">
      <c r="B36" s="29" t="s">
        <v>48</v>
      </c>
      <c r="C36" s="45">
        <v>0</v>
      </c>
      <c r="D36" s="45">
        <v>24010106</v>
      </c>
      <c r="E36" s="61">
        <v>14984746</v>
      </c>
      <c r="F36" s="61">
        <v>8628013.2599999998</v>
      </c>
      <c r="G36" s="42">
        <v>3524344.8000000003</v>
      </c>
      <c r="H36" s="26"/>
      <c r="I36" s="27"/>
      <c r="J36" s="27">
        <f t="shared" si="0"/>
        <v>0.23519549814191046</v>
      </c>
      <c r="K36" s="27">
        <f t="shared" si="1"/>
        <v>0</v>
      </c>
      <c r="L36" s="28">
        <f t="shared" si="2"/>
        <v>20485761.199999999</v>
      </c>
    </row>
    <row r="37" spans="2:12" ht="20.100000000000001" customHeight="1" x14ac:dyDescent="0.25">
      <c r="B37" s="29" t="s">
        <v>49</v>
      </c>
      <c r="C37" s="45">
        <v>0</v>
      </c>
      <c r="D37" s="45">
        <v>59172459</v>
      </c>
      <c r="E37" s="61">
        <v>55218072</v>
      </c>
      <c r="F37" s="61">
        <v>50625092.949999996</v>
      </c>
      <c r="G37" s="42">
        <v>35821870.589999989</v>
      </c>
      <c r="H37" s="26"/>
      <c r="I37" s="27"/>
      <c r="J37" s="27">
        <f t="shared" ref="J37:J39" si="3">IF(ISERROR(+G37/E37)=TRUE,0,++G37/E37)</f>
        <v>0.64873454093072991</v>
      </c>
      <c r="K37" s="27">
        <f t="shared" ref="K37:K39" si="4">IF(ISERROR(+H37/E37)=TRUE,0,++H37/E37)</f>
        <v>0</v>
      </c>
      <c r="L37" s="28">
        <f t="shared" ref="L37:L39" si="5">+D37-G37</f>
        <v>23350588.410000011</v>
      </c>
    </row>
    <row r="38" spans="2:12" ht="20.100000000000001" customHeight="1" x14ac:dyDescent="0.25">
      <c r="B38" s="29" t="s">
        <v>50</v>
      </c>
      <c r="C38" s="45">
        <v>0</v>
      </c>
      <c r="D38" s="45">
        <v>3312463</v>
      </c>
      <c r="E38" s="61">
        <v>3312112</v>
      </c>
      <c r="F38" s="61">
        <v>2738953.13</v>
      </c>
      <c r="G38" s="42">
        <v>2059787.0300000003</v>
      </c>
      <c r="H38" s="26"/>
      <c r="I38" s="27"/>
      <c r="J38" s="27">
        <f t="shared" si="3"/>
        <v>0.62189534351495368</v>
      </c>
      <c r="K38" s="27">
        <f t="shared" si="4"/>
        <v>0</v>
      </c>
      <c r="L38" s="28">
        <f t="shared" si="5"/>
        <v>1252675.9699999997</v>
      </c>
    </row>
    <row r="39" spans="2:12" ht="20.100000000000001" customHeight="1" x14ac:dyDescent="0.25">
      <c r="B39" s="29" t="s">
        <v>51</v>
      </c>
      <c r="C39" s="45">
        <v>0</v>
      </c>
      <c r="D39" s="45">
        <v>40600305</v>
      </c>
      <c r="E39" s="61">
        <v>26555261</v>
      </c>
      <c r="F39" s="61">
        <v>21464762.210000001</v>
      </c>
      <c r="G39" s="42">
        <v>14360684.170000002</v>
      </c>
      <c r="H39" s="26"/>
      <c r="I39" s="27"/>
      <c r="J39" s="27">
        <f t="shared" si="3"/>
        <v>0.54078490021242875</v>
      </c>
      <c r="K39" s="27">
        <f t="shared" si="4"/>
        <v>0</v>
      </c>
      <c r="L39" s="28">
        <f t="shared" si="5"/>
        <v>26239620.829999998</v>
      </c>
    </row>
    <row r="40" spans="2:12" ht="20.100000000000001" customHeight="1" x14ac:dyDescent="0.25">
      <c r="B40" s="29" t="s">
        <v>52</v>
      </c>
      <c r="C40" s="45">
        <v>0</v>
      </c>
      <c r="D40" s="45">
        <v>57166938</v>
      </c>
      <c r="E40" s="61">
        <v>43033866</v>
      </c>
      <c r="F40" s="61">
        <v>30880996.779999997</v>
      </c>
      <c r="G40" s="42">
        <v>19046860.84</v>
      </c>
      <c r="H40" s="26"/>
      <c r="I40" s="27"/>
      <c r="J40" s="27">
        <f t="shared" si="0"/>
        <v>0.44260166725434336</v>
      </c>
      <c r="K40" s="27">
        <f t="shared" si="1"/>
        <v>0</v>
      </c>
      <c r="L40" s="28">
        <f t="shared" si="2"/>
        <v>38120077.159999996</v>
      </c>
    </row>
    <row r="41" spans="2:12" ht="20.100000000000001" customHeight="1" x14ac:dyDescent="0.25">
      <c r="B41" s="29" t="s">
        <v>53</v>
      </c>
      <c r="C41" s="45">
        <v>0</v>
      </c>
      <c r="D41" s="45">
        <v>61407367</v>
      </c>
      <c r="E41" s="61">
        <v>51544529</v>
      </c>
      <c r="F41" s="61">
        <v>41940994.769999996</v>
      </c>
      <c r="G41" s="42">
        <v>28240986.919999994</v>
      </c>
      <c r="H41" s="26"/>
      <c r="I41" s="27"/>
      <c r="J41" s="27">
        <f t="shared" si="0"/>
        <v>0.5478949457468123</v>
      </c>
      <c r="K41" s="27">
        <f t="shared" si="1"/>
        <v>0</v>
      </c>
      <c r="L41" s="28">
        <f t="shared" si="2"/>
        <v>33166380.080000006</v>
      </c>
    </row>
    <row r="42" spans="2:12" ht="20.100000000000001" customHeight="1" x14ac:dyDescent="0.25">
      <c r="B42" s="29" t="s">
        <v>54</v>
      </c>
      <c r="C42" s="45">
        <v>0</v>
      </c>
      <c r="D42" s="45">
        <v>51324922</v>
      </c>
      <c r="E42" s="61">
        <v>35880470</v>
      </c>
      <c r="F42" s="61">
        <v>23625282.049999997</v>
      </c>
      <c r="G42" s="42">
        <v>13548089.250000002</v>
      </c>
      <c r="H42" s="26"/>
      <c r="I42" s="27"/>
      <c r="J42" s="27">
        <f t="shared" ref="J42:J44" si="6">IF(ISERROR(+G42/E42)=TRUE,0,++G42/E42)</f>
        <v>0.37758951457436318</v>
      </c>
      <c r="K42" s="27">
        <f t="shared" ref="K42:K44" si="7">IF(ISERROR(+H42/E42)=TRUE,0,++H42/E42)</f>
        <v>0</v>
      </c>
      <c r="L42" s="28">
        <f t="shared" ref="L42:L44" si="8">+D42-G42</f>
        <v>37776832.75</v>
      </c>
    </row>
    <row r="43" spans="2:12" ht="20.100000000000001" customHeight="1" x14ac:dyDescent="0.25">
      <c r="B43" s="29" t="s">
        <v>55</v>
      </c>
      <c r="C43" s="45">
        <v>0</v>
      </c>
      <c r="D43" s="45">
        <v>28947845</v>
      </c>
      <c r="E43" s="61">
        <v>22837590</v>
      </c>
      <c r="F43" s="61">
        <v>19039141.270000003</v>
      </c>
      <c r="G43" s="42">
        <v>14359946.5</v>
      </c>
      <c r="H43" s="26"/>
      <c r="I43" s="27"/>
      <c r="J43" s="27">
        <f t="shared" si="6"/>
        <v>0.628785546110601</v>
      </c>
      <c r="K43" s="27">
        <f t="shared" si="7"/>
        <v>0</v>
      </c>
      <c r="L43" s="28">
        <f t="shared" si="8"/>
        <v>14587898.5</v>
      </c>
    </row>
    <row r="44" spans="2:12" ht="20.100000000000001" customHeight="1" x14ac:dyDescent="0.25">
      <c r="B44" s="29" t="s">
        <v>56</v>
      </c>
      <c r="C44" s="45">
        <v>0</v>
      </c>
      <c r="D44" s="45">
        <v>25507929</v>
      </c>
      <c r="E44" s="61">
        <v>12491330</v>
      </c>
      <c r="F44" s="61">
        <v>5010249.1399999997</v>
      </c>
      <c r="G44" s="42">
        <v>1368093.2400000002</v>
      </c>
      <c r="H44" s="26"/>
      <c r="I44" s="27"/>
      <c r="J44" s="27">
        <f t="shared" si="6"/>
        <v>0.10952342464733542</v>
      </c>
      <c r="K44" s="27">
        <f t="shared" si="7"/>
        <v>0</v>
      </c>
      <c r="L44" s="28">
        <f t="shared" si="8"/>
        <v>24139835.759999998</v>
      </c>
    </row>
    <row r="45" spans="2:12" ht="23.25" customHeight="1" x14ac:dyDescent="0.25">
      <c r="B45" s="52" t="s">
        <v>4</v>
      </c>
      <c r="C45" s="65">
        <f t="shared" ref="C45:H45" si="9">SUM(C13:C44)</f>
        <v>0</v>
      </c>
      <c r="D45" s="65">
        <f t="shared" si="9"/>
        <v>663209642</v>
      </c>
      <c r="E45" s="65">
        <f t="shared" si="9"/>
        <v>547005310</v>
      </c>
      <c r="F45" s="65">
        <f t="shared" si="9"/>
        <v>447870085.39999986</v>
      </c>
      <c r="G45" s="65">
        <f t="shared" si="9"/>
        <v>305775121.44</v>
      </c>
      <c r="H45" s="53">
        <f t="shared" si="9"/>
        <v>0</v>
      </c>
      <c r="I45" s="54">
        <f>IF(ISERROR(+#REF!/E45)=TRUE,0,++#REF!/E45)</f>
        <v>0</v>
      </c>
      <c r="J45" s="54">
        <f>IF(ISERROR(+G45/E45)=TRUE,0,++G45/E45)</f>
        <v>0.55899845184318231</v>
      </c>
      <c r="K45" s="54">
        <f>IF(ISERROR(+H45/E45)=TRUE,0,++H45/E45)</f>
        <v>0</v>
      </c>
      <c r="L45" s="55">
        <f>SUM(L13:L44)</f>
        <v>357434520.56</v>
      </c>
    </row>
    <row r="46" spans="2:12" x14ac:dyDescent="0.2">
      <c r="B46" s="11" t="s">
        <v>63</v>
      </c>
    </row>
    <row r="49" spans="2:11" s="22" customFormat="1" x14ac:dyDescent="0.25">
      <c r="K49" s="23"/>
    </row>
    <row r="50" spans="2:11" s="22" customFormat="1" x14ac:dyDescent="0.25">
      <c r="C50" s="22">
        <v>1000000</v>
      </c>
      <c r="K50" s="23"/>
    </row>
    <row r="51" spans="2:11" s="22" customFormat="1" ht="45" x14ac:dyDescent="0.25">
      <c r="B51" s="30" t="s">
        <v>23</v>
      </c>
      <c r="C51" s="30" t="s">
        <v>3</v>
      </c>
      <c r="D51" s="30" t="s">
        <v>2</v>
      </c>
      <c r="E51" s="31" t="s">
        <v>18</v>
      </c>
      <c r="F51" s="31" t="s">
        <v>19</v>
      </c>
      <c r="G51" s="31" t="str">
        <f>MID(G11,1,25)</f>
        <v>DEVENGADO
A SETIEMBRE
(4)</v>
      </c>
      <c r="K51" s="23"/>
    </row>
    <row r="52" spans="2:11" s="22" customFormat="1" x14ac:dyDescent="0.25">
      <c r="B52" s="22" t="s">
        <v>24</v>
      </c>
      <c r="C52" s="66">
        <f>+C45/$C$50</f>
        <v>0</v>
      </c>
      <c r="D52" s="40">
        <f>+D45/$C$50</f>
        <v>663.20964200000003</v>
      </c>
      <c r="E52" s="40">
        <f>+E45/$C$50</f>
        <v>547.00531000000001</v>
      </c>
      <c r="F52" s="40">
        <f>+F45/$C$50</f>
        <v>447.87008539999988</v>
      </c>
      <c r="G52" s="40">
        <f>+G45/$C$50</f>
        <v>305.77512144000002</v>
      </c>
      <c r="H52" s="22">
        <v>1373981</v>
      </c>
      <c r="K52" s="23"/>
    </row>
    <row r="53" spans="2:11" s="22" customFormat="1" x14ac:dyDescent="0.25">
      <c r="C53" s="40"/>
      <c r="D53" s="40"/>
      <c r="E53" s="40"/>
      <c r="F53" s="40"/>
      <c r="G53" s="40"/>
      <c r="H53" s="22">
        <v>5072</v>
      </c>
      <c r="K53" s="23"/>
    </row>
    <row r="54" spans="2:11" s="22" customFormat="1" x14ac:dyDescent="0.25">
      <c r="C54" s="40"/>
      <c r="D54" s="40"/>
      <c r="E54" s="40"/>
      <c r="F54" s="40"/>
      <c r="G54" s="40"/>
      <c r="H54" s="22">
        <v>3078714.9799999995</v>
      </c>
      <c r="K54" s="23"/>
    </row>
    <row r="55" spans="2:11" s="22" customFormat="1" x14ac:dyDescent="0.25">
      <c r="C55" s="40"/>
      <c r="D55" s="40"/>
      <c r="E55" s="40"/>
      <c r="F55" s="40"/>
      <c r="G55" s="40"/>
      <c r="H55" s="22">
        <v>0</v>
      </c>
      <c r="K55" s="23"/>
    </row>
    <row r="56" spans="2:11" s="22" customFormat="1" x14ac:dyDescent="0.25"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31"/>
  <sheetViews>
    <sheetView showGridLines="0" zoomScale="130" zoomScaleNormal="13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6" width="16.855468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ht="15" customHeight="1" x14ac:dyDescent="0.25">
      <c r="A2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48" customFormat="1" ht="15" customHeight="1" x14ac:dyDescent="0.25">
      <c r="A3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7"/>
    </row>
    <row r="4" spans="1:13" s="48" customFormat="1" ht="15" customHeight="1" x14ac:dyDescent="0.25">
      <c r="A4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60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14</v>
      </c>
    </row>
    <row r="9" spans="1:13" x14ac:dyDescent="0.2">
      <c r="B9" s="3" t="s">
        <v>1</v>
      </c>
    </row>
    <row r="10" spans="1:13" x14ac:dyDescent="0.25"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61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46.5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17" t="s">
        <v>52</v>
      </c>
      <c r="C13" s="18">
        <v>0</v>
      </c>
      <c r="D13" s="18">
        <v>600613</v>
      </c>
      <c r="E13" s="59">
        <v>600613</v>
      </c>
      <c r="F13" s="73">
        <v>553100</v>
      </c>
      <c r="G13" s="8">
        <v>323100</v>
      </c>
      <c r="H13" s="8"/>
      <c r="I13" s="12">
        <f>IF(ISERROR(+#REF!/E13)=TRUE,0,++#REF!/E13)</f>
        <v>0</v>
      </c>
      <c r="J13" s="12">
        <f>IF(ISERROR(+G13/E13)=TRUE,0,++G13/E13)</f>
        <v>0.5379503940141156</v>
      </c>
      <c r="K13" s="12">
        <f>IF(ISERROR(+H13/E13)=TRUE,0,++H13/E13)</f>
        <v>0</v>
      </c>
      <c r="L13" s="14">
        <f>+D13-G13</f>
        <v>277513</v>
      </c>
    </row>
    <row r="14" spans="1:13" ht="20.100000000000001" customHeight="1" x14ac:dyDescent="0.25">
      <c r="B14" s="16" t="s">
        <v>53</v>
      </c>
      <c r="C14" s="19">
        <v>0</v>
      </c>
      <c r="D14" s="19">
        <v>1054907</v>
      </c>
      <c r="E14" s="59">
        <v>1054907</v>
      </c>
      <c r="F14" s="59">
        <v>1054907</v>
      </c>
      <c r="G14" s="9">
        <v>1054907</v>
      </c>
      <c r="H14" s="9"/>
      <c r="I14" s="13">
        <f>IF(ISERROR(+#REF!/E14)=TRUE,0,++#REF!/E14)</f>
        <v>0</v>
      </c>
      <c r="J14" s="13">
        <f>IF(ISERROR(+G14/E14)=TRUE,0,++G14/E14)</f>
        <v>1</v>
      </c>
      <c r="K14" s="13">
        <f>IF(ISERROR(+H14/E14)=TRUE,0,++H14/E14)</f>
        <v>0</v>
      </c>
      <c r="L14" s="15">
        <f>+D14-G14</f>
        <v>0</v>
      </c>
    </row>
    <row r="15" spans="1:13" ht="20.100000000000001" customHeight="1" x14ac:dyDescent="0.25">
      <c r="B15" s="16" t="s">
        <v>54</v>
      </c>
      <c r="C15" s="19">
        <v>0</v>
      </c>
      <c r="D15" s="19">
        <v>593140</v>
      </c>
      <c r="E15" s="59">
        <v>593140</v>
      </c>
      <c r="F15" s="59">
        <v>311327.54000000004</v>
      </c>
      <c r="G15" s="9">
        <v>24160</v>
      </c>
      <c r="H15" s="9"/>
      <c r="I15" s="13">
        <f>IF(ISERROR(+#REF!/E15)=TRUE,0,++#REF!/E15)</f>
        <v>0</v>
      </c>
      <c r="J15" s="13">
        <f>IF(ISERROR(+G15/E15)=TRUE,0,++G15/E15)</f>
        <v>4.0732373470007084E-2</v>
      </c>
      <c r="K15" s="13">
        <f>IF(ISERROR(+H15/E15)=TRUE,0,++H15/E15)</f>
        <v>0</v>
      </c>
      <c r="L15" s="15">
        <f>+D15-G15</f>
        <v>568980</v>
      </c>
    </row>
    <row r="16" spans="1:13" ht="20.100000000000001" customHeight="1" x14ac:dyDescent="0.25">
      <c r="B16" s="68" t="s">
        <v>55</v>
      </c>
      <c r="C16" s="69">
        <v>0</v>
      </c>
      <c r="D16" s="69">
        <v>961485</v>
      </c>
      <c r="E16" s="74">
        <v>961485</v>
      </c>
      <c r="F16" s="74">
        <v>344343.14</v>
      </c>
      <c r="G16" s="70">
        <v>65000</v>
      </c>
      <c r="H16" s="70"/>
      <c r="I16" s="71">
        <f>IF(ISERROR(+#REF!/E16)=TRUE,0,++#REF!/E16)</f>
        <v>0</v>
      </c>
      <c r="J16" s="71">
        <f>IF(ISERROR(+G16/E16)=TRUE,0,++G16/E16)</f>
        <v>6.7603758768987554E-2</v>
      </c>
      <c r="K16" s="71">
        <f>IF(ISERROR(+H16/E16)=TRUE,0,++H16/E16)</f>
        <v>0</v>
      </c>
      <c r="L16" s="72">
        <f>+D16-G16</f>
        <v>896485</v>
      </c>
    </row>
    <row r="17" spans="2:12" ht="23.25" customHeight="1" x14ac:dyDescent="0.25">
      <c r="B17" s="52" t="s">
        <v>4</v>
      </c>
      <c r="C17" s="65">
        <f t="shared" ref="C17:H17" si="0">SUM(C13:C16)</f>
        <v>0</v>
      </c>
      <c r="D17" s="65">
        <f t="shared" si="0"/>
        <v>3210145</v>
      </c>
      <c r="E17" s="65">
        <f t="shared" si="0"/>
        <v>3210145</v>
      </c>
      <c r="F17" s="65">
        <f t="shared" si="0"/>
        <v>2263677.6800000002</v>
      </c>
      <c r="G17" s="65">
        <f t="shared" si="0"/>
        <v>1467167</v>
      </c>
      <c r="H17" s="53">
        <f t="shared" si="0"/>
        <v>0</v>
      </c>
      <c r="I17" s="54">
        <f>IF(ISERROR(+#REF!/E17)=TRUE,0,++#REF!/E17)</f>
        <v>0</v>
      </c>
      <c r="J17" s="54">
        <f>IF(ISERROR(+G17/E17)=TRUE,0,++G17/E17)</f>
        <v>0.45704072557470143</v>
      </c>
      <c r="K17" s="54">
        <f>IF(ISERROR(+H17/E17)=TRUE,0,++H17/E17)</f>
        <v>0</v>
      </c>
      <c r="L17" s="55">
        <f>SUM(L13:L16)</f>
        <v>1742978</v>
      </c>
    </row>
    <row r="18" spans="2:12" x14ac:dyDescent="0.2">
      <c r="B18" s="11" t="s">
        <v>63</v>
      </c>
    </row>
    <row r="19" spans="2:12" s="22" customFormat="1" x14ac:dyDescent="0.25">
      <c r="K19" s="23"/>
    </row>
    <row r="20" spans="2:12" s="22" customFormat="1" x14ac:dyDescent="0.25">
      <c r="K20" s="23"/>
    </row>
    <row r="21" spans="2:12" s="22" customFormat="1" x14ac:dyDescent="0.25">
      <c r="K21" s="23"/>
    </row>
    <row r="22" spans="2:12" s="22" customFormat="1" x14ac:dyDescent="0.25">
      <c r="C22" s="22">
        <v>1000000</v>
      </c>
      <c r="K22" s="23"/>
    </row>
    <row r="23" spans="2:12" s="22" customFormat="1" ht="45" x14ac:dyDescent="0.25">
      <c r="B23" s="30" t="s">
        <v>23</v>
      </c>
      <c r="C23" s="30" t="s">
        <v>3</v>
      </c>
      <c r="D23" s="30" t="s">
        <v>2</v>
      </c>
      <c r="E23" s="31" t="s">
        <v>18</v>
      </c>
      <c r="F23" s="31" t="s">
        <v>19</v>
      </c>
      <c r="G23" s="31" t="str">
        <f>MID(G11,1,25)</f>
        <v>DEVENGADO
A SETIEMBRE
(4)</v>
      </c>
      <c r="K23" s="23"/>
    </row>
    <row r="24" spans="2:12" s="22" customFormat="1" x14ac:dyDescent="0.25">
      <c r="B24" s="22" t="s">
        <v>24</v>
      </c>
      <c r="C24" s="66">
        <f>+C17/$C$22</f>
        <v>0</v>
      </c>
      <c r="D24" s="40">
        <f>+D17/$C$22</f>
        <v>3.2101449999999998</v>
      </c>
      <c r="E24" s="40">
        <f>+E17/$C$22</f>
        <v>3.2101449999999998</v>
      </c>
      <c r="F24" s="40">
        <f>+F17/$C$22</f>
        <v>2.2636776800000002</v>
      </c>
      <c r="G24" s="40">
        <f>+G17/$C$22</f>
        <v>1.4671670000000001</v>
      </c>
      <c r="H24" s="22">
        <v>1373981</v>
      </c>
      <c r="K24" s="23"/>
    </row>
    <row r="25" spans="2:12" s="22" customFormat="1" x14ac:dyDescent="0.25">
      <c r="C25" s="40"/>
      <c r="D25" s="40"/>
      <c r="E25" s="40"/>
      <c r="F25" s="40"/>
      <c r="G25" s="40"/>
      <c r="H25" s="22">
        <v>5072</v>
      </c>
      <c r="K25" s="23"/>
    </row>
    <row r="26" spans="2:12" s="22" customFormat="1" x14ac:dyDescent="0.25">
      <c r="C26" s="40"/>
      <c r="D26" s="40"/>
      <c r="E26" s="40"/>
      <c r="F26" s="40"/>
      <c r="G26" s="40"/>
      <c r="H26" s="22">
        <v>3078714.9799999995</v>
      </c>
      <c r="K26" s="23"/>
    </row>
    <row r="27" spans="2:12" s="22" customFormat="1" x14ac:dyDescent="0.25">
      <c r="C27" s="40"/>
      <c r="D27" s="40"/>
      <c r="E27" s="40"/>
      <c r="F27" s="40"/>
      <c r="G27" s="40"/>
      <c r="H27" s="22">
        <v>0</v>
      </c>
      <c r="K27" s="23"/>
    </row>
    <row r="28" spans="2:12" s="22" customFormat="1" x14ac:dyDescent="0.25">
      <c r="K28" s="23"/>
    </row>
    <row r="29" spans="2:12" s="22" customFormat="1" x14ac:dyDescent="0.25">
      <c r="K29" s="23"/>
    </row>
    <row r="30" spans="2:12" s="22" customFormat="1" x14ac:dyDescent="0.25">
      <c r="K30" s="23"/>
    </row>
    <row r="31" spans="2:12" s="22" customFormat="1" x14ac:dyDescent="0.25">
      <c r="K31" s="23"/>
    </row>
  </sheetData>
  <mergeCells count="9">
    <mergeCell ref="B6:L6"/>
    <mergeCell ref="L11:L12"/>
    <mergeCell ref="B11:B12"/>
    <mergeCell ref="C11:D11"/>
    <mergeCell ref="E11:E12"/>
    <mergeCell ref="F11:F12"/>
    <mergeCell ref="G11:G12"/>
    <mergeCell ref="H11:H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ROOC</vt:lpstr>
      <vt:lpstr>DYT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2014-05-15T17:44:28Z</cp:lastPrinted>
  <dcterms:created xsi:type="dcterms:W3CDTF">2011-03-09T14:32:28Z</dcterms:created>
  <dcterms:modified xsi:type="dcterms:W3CDTF">2022-11-03T19:51:56Z</dcterms:modified>
</cp:coreProperties>
</file>