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ño 2022\5.- Informacion Portal MINSA - Transparencia\PCA - 2022\10.- Octubre - 2022\"/>
    </mc:Choice>
  </mc:AlternateContent>
  <bookViews>
    <workbookView xWindow="-120" yWindow="-120" windowWidth="29040" windowHeight="15840" activeTab="4"/>
  </bookViews>
  <sheets>
    <sheet name="RO" sheetId="1" r:id="rId1"/>
    <sheet name="RDR" sheetId="4" r:id="rId2"/>
    <sheet name="ROOC" sheetId="5" r:id="rId3"/>
    <sheet name="DYT" sheetId="6" r:id="rId4"/>
    <sheet name="RD" sheetId="7" r:id="rId5"/>
  </sheets>
  <definedNames>
    <definedName name="_xlnm._FilterDatabase" localSheetId="0" hidden="1">RO!$B$11:$L$46</definedName>
    <definedName name="_xlnm.Print_Area" localSheetId="3">DYT!$B$2:$L$47</definedName>
    <definedName name="_xlnm.Print_Area" localSheetId="4">RD!$B$2:$L$19</definedName>
    <definedName name="_xlnm.Print_Area" localSheetId="1">RDR!$B$2:$L$49</definedName>
    <definedName name="_xlnm.Print_Area" localSheetId="0">RO!$B$2:$L$49</definedName>
    <definedName name="_xlnm.Print_Area" localSheetId="2">ROOC!$B$2:$L$48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6" l="1"/>
  <c r="L17" i="4" l="1"/>
  <c r="K17" i="4"/>
  <c r="J17" i="4"/>
  <c r="C47" i="4"/>
  <c r="D47" i="4"/>
  <c r="F47" i="4"/>
  <c r="G47" i="4"/>
  <c r="L45" i="1" l="1"/>
  <c r="K45" i="1"/>
  <c r="J45" i="1"/>
  <c r="C47" i="1"/>
  <c r="D47" i="1"/>
  <c r="C46" i="5" l="1"/>
  <c r="D46" i="5"/>
  <c r="L44" i="6"/>
  <c r="K44" i="6"/>
  <c r="J44" i="6"/>
  <c r="L43" i="6"/>
  <c r="K43" i="6"/>
  <c r="J43" i="6"/>
  <c r="L42" i="6"/>
  <c r="K42" i="6"/>
  <c r="J42" i="6"/>
  <c r="L43" i="5"/>
  <c r="K43" i="5"/>
  <c r="J43" i="5"/>
  <c r="L44" i="4"/>
  <c r="K44" i="4"/>
  <c r="J44" i="4"/>
  <c r="L16" i="5" l="1"/>
  <c r="K16" i="5"/>
  <c r="J16" i="5"/>
  <c r="E46" i="5" l="1"/>
  <c r="L19" i="5"/>
  <c r="K19" i="5"/>
  <c r="J19" i="5"/>
  <c r="L41" i="5" l="1"/>
  <c r="K41" i="5"/>
  <c r="J41" i="5"/>
  <c r="L40" i="5"/>
  <c r="K40" i="5"/>
  <c r="J40" i="5"/>
  <c r="L45" i="5" l="1"/>
  <c r="L44" i="5"/>
  <c r="L42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8" i="5"/>
  <c r="L17" i="5"/>
  <c r="L15" i="5"/>
  <c r="L14" i="5"/>
  <c r="K14" i="5"/>
  <c r="J14" i="5"/>
  <c r="K15" i="5" l="1"/>
  <c r="J15" i="5"/>
  <c r="L44" i="1"/>
  <c r="K44" i="1"/>
  <c r="J44" i="1"/>
  <c r="J17" i="5" l="1"/>
  <c r="K17" i="5"/>
  <c r="E47" i="1"/>
  <c r="K18" i="5" l="1"/>
  <c r="J18" i="5"/>
  <c r="D45" i="6"/>
  <c r="K20" i="5" l="1"/>
  <c r="J20" i="5"/>
  <c r="J37" i="6"/>
  <c r="K21" i="5" l="1"/>
  <c r="J21" i="5"/>
  <c r="G23" i="7"/>
  <c r="G51" i="6"/>
  <c r="G52" i="5"/>
  <c r="G53" i="4"/>
  <c r="G53" i="1"/>
  <c r="K22" i="5" l="1"/>
  <c r="J22" i="5"/>
  <c r="K36" i="6"/>
  <c r="J23" i="5" l="1"/>
  <c r="K23" i="5"/>
  <c r="J36" i="6"/>
  <c r="L36" i="6"/>
  <c r="K24" i="5" l="1"/>
  <c r="J24" i="5"/>
  <c r="L39" i="6"/>
  <c r="K39" i="6"/>
  <c r="J39" i="6"/>
  <c r="L38" i="6"/>
  <c r="K38" i="6"/>
  <c r="J38" i="6"/>
  <c r="L37" i="6"/>
  <c r="K37" i="6"/>
  <c r="C52" i="6"/>
  <c r="D52" i="6"/>
  <c r="K25" i="5" l="1"/>
  <c r="J25" i="5"/>
  <c r="G46" i="5"/>
  <c r="G53" i="5" s="1"/>
  <c r="F46" i="5"/>
  <c r="F53" i="5" s="1"/>
  <c r="D53" i="5"/>
  <c r="C53" i="5"/>
  <c r="J26" i="5" l="1"/>
  <c r="K26" i="5"/>
  <c r="G45" i="6"/>
  <c r="G52" i="6" s="1"/>
  <c r="F45" i="6"/>
  <c r="F52" i="6" s="1"/>
  <c r="E45" i="6"/>
  <c r="E52" i="6" s="1"/>
  <c r="K27" i="5" l="1"/>
  <c r="J27" i="5"/>
  <c r="L41" i="6"/>
  <c r="K41" i="6"/>
  <c r="J41" i="6"/>
  <c r="L40" i="6"/>
  <c r="K40" i="6"/>
  <c r="J40" i="6"/>
  <c r="L35" i="6"/>
  <c r="K35" i="6"/>
  <c r="J35" i="6"/>
  <c r="L34" i="6"/>
  <c r="K34" i="6"/>
  <c r="J34" i="6"/>
  <c r="L33" i="6"/>
  <c r="K33" i="6"/>
  <c r="J33" i="6"/>
  <c r="L32" i="6"/>
  <c r="K32" i="6"/>
  <c r="J32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L14" i="6"/>
  <c r="K14" i="6"/>
  <c r="J14" i="6"/>
  <c r="K28" i="5" l="1"/>
  <c r="J28" i="5"/>
  <c r="L46" i="4"/>
  <c r="K46" i="4"/>
  <c r="J46" i="4"/>
  <c r="L45" i="4"/>
  <c r="K45" i="4"/>
  <c r="J45" i="4"/>
  <c r="L43" i="4"/>
  <c r="K43" i="4"/>
  <c r="J43" i="4"/>
  <c r="L42" i="4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6" i="4"/>
  <c r="K16" i="4"/>
  <c r="J16" i="4"/>
  <c r="L15" i="4"/>
  <c r="K15" i="4"/>
  <c r="J15" i="4"/>
  <c r="L14" i="4"/>
  <c r="K14" i="4"/>
  <c r="J14" i="4"/>
  <c r="K46" i="1"/>
  <c r="K42" i="1"/>
  <c r="K40" i="1"/>
  <c r="J39" i="1"/>
  <c r="K38" i="1"/>
  <c r="J37" i="1"/>
  <c r="K36" i="1"/>
  <c r="K34" i="1"/>
  <c r="J32" i="1"/>
  <c r="J31" i="1"/>
  <c r="K30" i="1"/>
  <c r="K29" i="1"/>
  <c r="K28" i="1"/>
  <c r="K26" i="1"/>
  <c r="K24" i="1"/>
  <c r="J23" i="1"/>
  <c r="J22" i="1"/>
  <c r="K21" i="1"/>
  <c r="K20" i="1"/>
  <c r="K18" i="1"/>
  <c r="J16" i="1"/>
  <c r="J15" i="1"/>
  <c r="J14" i="1"/>
  <c r="L46" i="1"/>
  <c r="L43" i="1"/>
  <c r="K43" i="1"/>
  <c r="J43" i="1"/>
  <c r="L42" i="1"/>
  <c r="L41" i="1"/>
  <c r="K41" i="1"/>
  <c r="J41" i="1"/>
  <c r="L40" i="1"/>
  <c r="J40" i="1"/>
  <c r="L39" i="1"/>
  <c r="K39" i="1"/>
  <c r="L38" i="1"/>
  <c r="L37" i="1"/>
  <c r="L36" i="1"/>
  <c r="L35" i="1"/>
  <c r="K35" i="1"/>
  <c r="J35" i="1"/>
  <c r="L34" i="1"/>
  <c r="L33" i="1"/>
  <c r="K33" i="1"/>
  <c r="J33" i="1"/>
  <c r="L32" i="1"/>
  <c r="K32" i="1"/>
  <c r="L31" i="1"/>
  <c r="L30" i="1"/>
  <c r="L29" i="1"/>
  <c r="J29" i="1"/>
  <c r="L28" i="1"/>
  <c r="L27" i="1"/>
  <c r="K27" i="1"/>
  <c r="J27" i="1"/>
  <c r="L26" i="1"/>
  <c r="L25" i="1"/>
  <c r="K25" i="1"/>
  <c r="J25" i="1"/>
  <c r="L24" i="1"/>
  <c r="J24" i="1"/>
  <c r="L23" i="1"/>
  <c r="K23" i="1"/>
  <c r="L22" i="1"/>
  <c r="L21" i="1"/>
  <c r="J21" i="1"/>
  <c r="L20" i="1"/>
  <c r="L19" i="1"/>
  <c r="K19" i="1"/>
  <c r="J19" i="1"/>
  <c r="L18" i="1"/>
  <c r="L17" i="1"/>
  <c r="K17" i="1"/>
  <c r="J17" i="1"/>
  <c r="L16" i="1"/>
  <c r="K16" i="1"/>
  <c r="L15" i="1"/>
  <c r="L14" i="1"/>
  <c r="K14" i="1"/>
  <c r="K29" i="5" l="1"/>
  <c r="J29" i="5"/>
  <c r="J18" i="1"/>
  <c r="J26" i="1"/>
  <c r="J34" i="1"/>
  <c r="J42" i="1"/>
  <c r="K22" i="1"/>
  <c r="K31" i="1"/>
  <c r="J38" i="1"/>
  <c r="J30" i="1"/>
  <c r="K15" i="1"/>
  <c r="K37" i="1"/>
  <c r="J20" i="1"/>
  <c r="J28" i="1"/>
  <c r="J36" i="1"/>
  <c r="J46" i="1"/>
  <c r="C54" i="1"/>
  <c r="D54" i="1"/>
  <c r="K30" i="5" l="1"/>
  <c r="J30" i="5"/>
  <c r="C54" i="4"/>
  <c r="J31" i="5" l="1"/>
  <c r="K31" i="5"/>
  <c r="G54" i="4"/>
  <c r="F54" i="4"/>
  <c r="D54" i="4"/>
  <c r="G17" i="7"/>
  <c r="G24" i="7" s="1"/>
  <c r="F17" i="7"/>
  <c r="F24" i="7" s="1"/>
  <c r="E17" i="7"/>
  <c r="E24" i="7" s="1"/>
  <c r="D17" i="7"/>
  <c r="D24" i="7" s="1"/>
  <c r="G47" i="1"/>
  <c r="G54" i="1" s="1"/>
  <c r="F47" i="1"/>
  <c r="F54" i="1" s="1"/>
  <c r="C17" i="7"/>
  <c r="C24" i="7" s="1"/>
  <c r="K32" i="5" l="1"/>
  <c r="J32" i="5"/>
  <c r="L16" i="7"/>
  <c r="L15" i="7"/>
  <c r="L14" i="7"/>
  <c r="L13" i="4"/>
  <c r="L13" i="6"/>
  <c r="L13" i="5"/>
  <c r="L13" i="7"/>
  <c r="L13" i="1"/>
  <c r="E47" i="4"/>
  <c r="E54" i="4" s="1"/>
  <c r="K33" i="5" l="1"/>
  <c r="J33" i="5"/>
  <c r="E54" i="1"/>
  <c r="J34" i="5" l="1"/>
  <c r="K34" i="5"/>
  <c r="H17" i="7"/>
  <c r="K16" i="7"/>
  <c r="J16" i="7"/>
  <c r="I16" i="7"/>
  <c r="K15" i="7"/>
  <c r="J15" i="7"/>
  <c r="I15" i="7"/>
  <c r="K14" i="7"/>
  <c r="J14" i="7"/>
  <c r="I14" i="7"/>
  <c r="L17" i="7"/>
  <c r="K13" i="7"/>
  <c r="J13" i="7"/>
  <c r="I13" i="7"/>
  <c r="H47" i="1"/>
  <c r="I13" i="1"/>
  <c r="H45" i="6"/>
  <c r="K13" i="6"/>
  <c r="J13" i="6"/>
  <c r="I13" i="6"/>
  <c r="H46" i="5"/>
  <c r="K13" i="5"/>
  <c r="J13" i="5"/>
  <c r="I13" i="5"/>
  <c r="H47" i="4"/>
  <c r="I14" i="4"/>
  <c r="K13" i="4"/>
  <c r="J13" i="4"/>
  <c r="I13" i="4"/>
  <c r="K13" i="1"/>
  <c r="J13" i="1"/>
  <c r="K35" i="5" l="1"/>
  <c r="J35" i="5"/>
  <c r="L46" i="5"/>
  <c r="L45" i="6"/>
  <c r="L47" i="4"/>
  <c r="L47" i="1"/>
  <c r="I17" i="7"/>
  <c r="K17" i="7"/>
  <c r="J17" i="7"/>
  <c r="J45" i="6"/>
  <c r="I45" i="6"/>
  <c r="K45" i="6"/>
  <c r="I47" i="4"/>
  <c r="K47" i="4"/>
  <c r="J47" i="4"/>
  <c r="K47" i="1"/>
  <c r="K36" i="5" l="1"/>
  <c r="J36" i="5"/>
  <c r="I47" i="1"/>
  <c r="J47" i="1"/>
  <c r="K37" i="5" l="1"/>
  <c r="J37" i="5"/>
  <c r="K38" i="5" l="1"/>
  <c r="J38" i="5"/>
  <c r="J39" i="5" l="1"/>
  <c r="K39" i="5"/>
  <c r="K42" i="5" l="1"/>
  <c r="J42" i="5"/>
  <c r="K44" i="5" l="1"/>
  <c r="J44" i="5"/>
  <c r="J45" i="5" l="1"/>
  <c r="K45" i="5"/>
  <c r="I45" i="5"/>
  <c r="E53" i="5" l="1"/>
  <c r="J46" i="5"/>
  <c r="I46" i="5"/>
  <c r="K46" i="5"/>
</calcChain>
</file>

<file path=xl/sharedStrings.xml><?xml version="1.0" encoding="utf-8"?>
<sst xmlns="http://schemas.openxmlformats.org/spreadsheetml/2006/main" count="263" uniqueCount="63">
  <si>
    <t>PRESUPUESTO</t>
  </si>
  <si>
    <t>PLIEGO 011 MINISTERIO DE SALUD</t>
  </si>
  <si>
    <t>PIM</t>
  </si>
  <si>
    <t>PIA</t>
  </si>
  <si>
    <t>TOTAL PLIEGO &gt;&gt;&gt;&gt;&gt;&gt;&gt;&gt;&gt;&gt;&gt;&gt;&gt;&gt;&gt;&gt;&gt;&gt;</t>
  </si>
  <si>
    <t>SEGÚN FUENTE DE FINANCIAMIENTO 1: RECURSOS ORDINARIOS</t>
  </si>
  <si>
    <t>SEGÚN FUENTE DE FINANCIAMIENTO 2: RECURSOS DIRECTAMENTE RECAUDADOS</t>
  </si>
  <si>
    <t>SEGÚN FUENTE DE FINANCIAMIENTO 4: DONACIONES Y TRANSFERENCIAS</t>
  </si>
  <si>
    <t>PCA
(1)</t>
  </si>
  <si>
    <t>(COM/PCA)
(3/1)</t>
  </si>
  <si>
    <t>(DEV/PCA)
(4/1)</t>
  </si>
  <si>
    <t>(GIR/PCA)
(5/1)</t>
  </si>
  <si>
    <t>SEGÚN FUENTE DE FINANCIAMIENTO 3: RECURSOS POR OPERACIONES OFICIALES DE CREDITO</t>
  </si>
  <si>
    <t xml:space="preserve">PCA
(1) </t>
  </si>
  <si>
    <t>SEGÚN FUENTE DE FINANCIAMIENTO 5: RECURSOS DETERMINADOS</t>
  </si>
  <si>
    <t>GIRO
ENE-SET
(5)</t>
  </si>
  <si>
    <t>SALDO
PIM - DEV</t>
  </si>
  <si>
    <t>INDICADOR</t>
  </si>
  <si>
    <t>PCA</t>
  </si>
  <si>
    <t>COMP. ANUAL</t>
  </si>
  <si>
    <t>UNIDADES EJECUTORAS</t>
  </si>
  <si>
    <t>(EN SOLES)</t>
  </si>
  <si>
    <t>COMPROMETIDO
ANUAL
(2)</t>
  </si>
  <si>
    <t>PLIEGO</t>
  </si>
  <si>
    <t>011 MINISTERIO DE SALUD</t>
  </si>
  <si>
    <t>COMP ANUAL</t>
  </si>
  <si>
    <t>001-117: ADMINISTRACION CENTRAL - MINSA</t>
  </si>
  <si>
    <t>008-124: INSTITUTO NACIONAL DE OFTALMOLOGIA</t>
  </si>
  <si>
    <t>009-125: INSTITUTO NACIONAL DE REHABILITACION</t>
  </si>
  <si>
    <t>010-126: INSTITUTO NACIONAL DE SALUD DEL NIÑO</t>
  </si>
  <si>
    <t>011-127: INSTITUTO NACIONAL MATERNO PERINATAL</t>
  </si>
  <si>
    <t>016-132: HOSPITAL NACIONAL HIPOLITO UNANUE</t>
  </si>
  <si>
    <t>017-133: HOSPITAL HERMILIO VALDIZAN</t>
  </si>
  <si>
    <t>020-136: HOSPITAL SERGIO BERNALES</t>
  </si>
  <si>
    <t>021-137: HOSPITAL CAYETANO HEREDIA</t>
  </si>
  <si>
    <t>025-141: HOSPITAL DE APOYO DEPARTAMENTAL MARIA AUXILIADORA</t>
  </si>
  <si>
    <t>027-143: HOSPITAL NACIONAL ARZOBISPO LOAYZA</t>
  </si>
  <si>
    <t>028-144: HOSPITAL NACIONAL DOS DE MAYO</t>
  </si>
  <si>
    <t>029-145: HOSPITAL DE APOYO SANTA ROSA</t>
  </si>
  <si>
    <t>030-146: HOSPITAL DE EMERGENCIAS CASIMIRO ULLOA</t>
  </si>
  <si>
    <t>031-147: HOSPITAL DE EMERGENCIAS PEDIATRICAS</t>
  </si>
  <si>
    <t>032-148: HOSPITAL NACIONAL VICTOR LARCO HERRERA</t>
  </si>
  <si>
    <t>033-149: HOSPITAL NACIONAL DOCENTE MADRE NIÑO - SAN BARTOLOME</t>
  </si>
  <si>
    <t>036-522: HOSPITAL CARLOS LANFRANCO LA HOZ</t>
  </si>
  <si>
    <t>042-1138: HOSPITAL "JOSE AGURTO TELLO DE CHOSICA"</t>
  </si>
  <si>
    <t>049-1216: HOSPITAL SAN JUAN DE LURIGANCHO</t>
  </si>
  <si>
    <t>050-1217: HOSPITAL VITARTE</t>
  </si>
  <si>
    <t>124-1345: CENTRO NACIONAL DE ABASTECIMIENTOS DE RECURSOS ESTRATEGICOS DE SALUD</t>
  </si>
  <si>
    <t>125-1655: PROGRAMA NACIONAL DE INVERSIONES EN SALUD</t>
  </si>
  <si>
    <t>139-1512: INSTITUTO NACIONAL DE SALUD DEL NIÑO - SAN BORJA</t>
  </si>
  <si>
    <t>140-1528: HOSPITAL DE HUAYCAN</t>
  </si>
  <si>
    <t>142-1670: HOSPITAL DE EMERGENCIAS VILLA EL SALVADOR</t>
  </si>
  <si>
    <t>143-1683: DIRECCION DE REDES INTEGRADAS DE SALUD LIMA CENTRO</t>
  </si>
  <si>
    <t>144-1684: DIRECCION DE REDES INTEGRADAS DE SALUD LIMA NORTE</t>
  </si>
  <si>
    <t>145-1685: DIRECCION DE REDES INTEGRADAS DE SALUD LIMA SUR</t>
  </si>
  <si>
    <t>146-1686: DIRECCION DE REDES INTEGRADAS DE SALUD LIMA ESTE</t>
  </si>
  <si>
    <t>148-1726: HOSPITAL EMERGENCIA ATE VITARTE</t>
  </si>
  <si>
    <t>149-1734: PROGRAMA DE CREACIÓN DE REDES INTEGRADAS EN SALUD</t>
  </si>
  <si>
    <t>005-121: INSTITUTO NACIONAL DE SALUD MENTAL</t>
  </si>
  <si>
    <t>007-123: INSTITUTO NACIONAL DE CIENCIAS NEUROLOGICAS</t>
  </si>
  <si>
    <t>DEVENGADO
A OCTUBRE
(4)</t>
  </si>
  <si>
    <t>EJECUCION PRESUPUESTAL MENSUALIZADA DE GASTOS 
AL MES DE OCTUBRE 2022</t>
  </si>
  <si>
    <t>Fuente: Reporte SIAF Operaciones en Linea al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</si>
</sst>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0.0%"/>
    <numFmt numFmtId="166" formatCode="#,##0.0"/>
    <numFmt numFmtId="167" formatCode="0.0"/>
    <numFmt numFmtId="168" formatCode="_ * #,##0.0_ ;_ * \-#,##0.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8"/>
      <color indexed="18"/>
      <name val="Arial Narrow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4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26" fillId="0" borderId="0"/>
    <xf numFmtId="43" fontId="26" fillId="0" borderId="0" applyNumberFormat="0" applyFill="0" applyBorder="0" applyAlignment="0" applyProtection="0"/>
    <xf numFmtId="43" fontId="26" fillId="0" borderId="0" applyNumberFormat="0" applyFill="0" applyBorder="0" applyAlignment="0" applyProtection="0"/>
  </cellStyleXfs>
  <cellXfs count="87">
    <xf numFmtId="0" fontId="0" fillId="0" borderId="0" xfId="0"/>
    <xf numFmtId="3" fontId="0" fillId="0" borderId="0" xfId="0" applyNumberFormat="1" applyAlignment="1">
      <alignment vertical="center"/>
    </xf>
    <xf numFmtId="3" fontId="2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7" fillId="0" borderId="0" xfId="0" applyNumberFormat="1" applyFont="1" applyFill="1" applyBorder="1" applyAlignment="1" applyProtection="1">
      <alignment horizontal="left"/>
    </xf>
    <xf numFmtId="165" fontId="1" fillId="33" borderId="2" xfId="1" applyNumberFormat="1" applyFont="1" applyFill="1" applyBorder="1" applyAlignment="1">
      <alignment vertical="center"/>
    </xf>
    <xf numFmtId="165" fontId="1" fillId="33" borderId="3" xfId="1" applyNumberFormat="1" applyFont="1" applyFill="1" applyBorder="1" applyAlignment="1">
      <alignment vertical="center"/>
    </xf>
    <xf numFmtId="3" fontId="1" fillId="33" borderId="2" xfId="1" applyNumberFormat="1" applyFont="1" applyFill="1" applyBorder="1" applyAlignment="1">
      <alignment vertical="center"/>
    </xf>
    <xf numFmtId="3" fontId="1" fillId="33" borderId="3" xfId="1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164" fontId="23" fillId="0" borderId="2" xfId="0" applyNumberFormat="1" applyFont="1" applyBorder="1" applyAlignment="1">
      <alignment vertical="center"/>
    </xf>
    <xf numFmtId="164" fontId="23" fillId="0" borderId="3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23" fillId="0" borderId="0" xfId="0" applyNumberFormat="1" applyFont="1" applyAlignment="1">
      <alignment vertical="center"/>
    </xf>
    <xf numFmtId="165" fontId="23" fillId="0" borderId="0" xfId="1" applyNumberFormat="1" applyFont="1" applyAlignment="1">
      <alignment vertical="center"/>
    </xf>
    <xf numFmtId="165" fontId="22" fillId="0" borderId="0" xfId="1" applyNumberFormat="1" applyFont="1" applyAlignment="1">
      <alignment vertical="center"/>
    </xf>
    <xf numFmtId="3" fontId="0" fillId="0" borderId="23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5" fontId="1" fillId="33" borderId="23" xfId="1" applyNumberFormat="1" applyFont="1" applyFill="1" applyBorder="1" applyAlignment="1">
      <alignment vertical="center"/>
    </xf>
    <xf numFmtId="3" fontId="1" fillId="33" borderId="23" xfId="1" applyNumberFormat="1" applyFont="1" applyFill="1" applyBorder="1" applyAlignment="1">
      <alignment vertical="center"/>
    </xf>
    <xf numFmtId="3" fontId="23" fillId="0" borderId="23" xfId="0" applyNumberFormat="1" applyFont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wrapText="1"/>
    </xf>
    <xf numFmtId="3" fontId="24" fillId="34" borderId="2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5" fontId="24" fillId="0" borderId="0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164" fontId="23" fillId="0" borderId="22" xfId="0" applyNumberFormat="1" applyFont="1" applyBorder="1" applyAlignment="1">
      <alignment vertical="center"/>
    </xf>
    <xf numFmtId="166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23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41" fontId="23" fillId="0" borderId="23" xfId="0" applyNumberFormat="1" applyFont="1" applyBorder="1" applyAlignment="1">
      <alignment vertical="center"/>
    </xf>
    <xf numFmtId="3" fontId="5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5" fillId="0" borderId="0" xfId="0" applyNumberFormat="1" applyFont="1" applyFill="1" applyBorder="1" applyAlignment="1" applyProtection="1">
      <alignment vertical="center"/>
    </xf>
    <xf numFmtId="3" fontId="24" fillId="35" borderId="18" xfId="0" applyNumberFormat="1" applyFont="1" applyFill="1" applyBorder="1" applyAlignment="1">
      <alignment horizontal="center" vertical="center" wrapText="1"/>
    </xf>
    <xf numFmtId="165" fontId="24" fillId="35" borderId="18" xfId="1" applyNumberFormat="1" applyFont="1" applyFill="1" applyBorder="1" applyAlignment="1">
      <alignment horizontal="center" vertical="center" wrapText="1"/>
    </xf>
    <xf numFmtId="3" fontId="6" fillId="35" borderId="1" xfId="0" applyNumberFormat="1" applyFont="1" applyFill="1" applyBorder="1" applyAlignment="1">
      <alignment horizontal="center" vertical="center"/>
    </xf>
    <xf numFmtId="3" fontId="6" fillId="35" borderId="1" xfId="0" applyNumberFormat="1" applyFont="1" applyFill="1" applyBorder="1" applyAlignment="1">
      <alignment vertical="center"/>
    </xf>
    <xf numFmtId="165" fontId="6" fillId="35" borderId="1" xfId="1" applyNumberFormat="1" applyFont="1" applyFill="1" applyBorder="1" applyAlignment="1">
      <alignment vertical="center"/>
    </xf>
    <xf numFmtId="3" fontId="6" fillId="35" borderId="1" xfId="1" applyNumberFormat="1" applyFont="1" applyFill="1" applyBorder="1" applyAlignment="1">
      <alignment vertical="center"/>
    </xf>
    <xf numFmtId="164" fontId="0" fillId="36" borderId="2" xfId="0" applyNumberFormat="1" applyFill="1" applyBorder="1" applyAlignment="1">
      <alignment vertical="center"/>
    </xf>
    <xf numFmtId="164" fontId="0" fillId="36" borderId="23" xfId="0" applyNumberFormat="1" applyFill="1" applyBorder="1" applyAlignment="1">
      <alignment vertical="center"/>
    </xf>
    <xf numFmtId="164" fontId="0" fillId="36" borderId="3" xfId="0" applyNumberFormat="1" applyFill="1" applyBorder="1" applyAlignment="1">
      <alignment vertical="center"/>
    </xf>
    <xf numFmtId="164" fontId="23" fillId="36" borderId="3" xfId="0" applyNumberFormat="1" applyFont="1" applyFill="1" applyBorder="1" applyAlignment="1">
      <alignment vertical="center"/>
    </xf>
    <xf numFmtId="41" fontId="23" fillId="36" borderId="2" xfId="0" applyNumberFormat="1" applyFont="1" applyFill="1" applyBorder="1" applyAlignment="1">
      <alignment vertical="center"/>
    </xf>
    <xf numFmtId="41" fontId="23" fillId="36" borderId="23" xfId="0" applyNumberFormat="1" applyFont="1" applyFill="1" applyBorder="1" applyAlignment="1">
      <alignment vertical="center"/>
    </xf>
    <xf numFmtId="41" fontId="0" fillId="36" borderId="2" xfId="0" applyNumberFormat="1" applyFill="1" applyBorder="1" applyAlignment="1">
      <alignment vertical="center"/>
    </xf>
    <xf numFmtId="41" fontId="0" fillId="36" borderId="23" xfId="0" applyNumberFormat="1" applyFill="1" applyBorder="1" applyAlignment="1">
      <alignment vertical="center"/>
    </xf>
    <xf numFmtId="41" fontId="0" fillId="36" borderId="3" xfId="0" applyNumberFormat="1" applyFill="1" applyBorder="1" applyAlignment="1">
      <alignment vertical="center"/>
    </xf>
    <xf numFmtId="41" fontId="6" fillId="35" borderId="1" xfId="0" applyNumberFormat="1" applyFont="1" applyFill="1" applyBorder="1" applyAlignment="1">
      <alignment vertical="center"/>
    </xf>
    <xf numFmtId="0" fontId="23" fillId="0" borderId="0" xfId="0" applyNumberFormat="1" applyFont="1" applyAlignment="1">
      <alignment vertical="center"/>
    </xf>
    <xf numFmtId="168" fontId="23" fillId="0" borderId="0" xfId="0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/>
    </xf>
    <xf numFmtId="164" fontId="23" fillId="0" borderId="24" xfId="0" applyNumberFormat="1" applyFon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5" fontId="1" fillId="33" borderId="24" xfId="1" applyNumberFormat="1" applyFont="1" applyFill="1" applyBorder="1" applyAlignment="1">
      <alignment vertical="center"/>
    </xf>
    <xf numFmtId="3" fontId="1" fillId="33" borderId="24" xfId="1" applyNumberFormat="1" applyFont="1" applyFill="1" applyBorder="1" applyAlignment="1">
      <alignment vertical="center"/>
    </xf>
    <xf numFmtId="164" fontId="23" fillId="36" borderId="2" xfId="0" applyNumberFormat="1" applyFont="1" applyFill="1" applyBorder="1" applyAlignment="1">
      <alignment vertical="center"/>
    </xf>
    <xf numFmtId="164" fontId="23" fillId="36" borderId="2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165" fontId="24" fillId="0" borderId="0" xfId="1" applyNumberFormat="1" applyFont="1" applyFill="1" applyBorder="1" applyAlignment="1">
      <alignment horizontal="center" vertical="center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9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 wrapText="1"/>
    </xf>
    <xf numFmtId="3" fontId="24" fillId="35" borderId="18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/>
    </xf>
    <xf numFmtId="3" fontId="24" fillId="35" borderId="14" xfId="0" applyNumberFormat="1" applyFont="1" applyFill="1" applyBorder="1" applyAlignment="1">
      <alignment horizontal="center" vertical="center"/>
    </xf>
    <xf numFmtId="3" fontId="24" fillId="35" borderId="17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165" fontId="24" fillId="35" borderId="15" xfId="1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44"/>
    <cellStyle name="Millares 3" xfId="45"/>
    <cellStyle name="Neutral" xfId="9" builtinId="28" customBuiltin="1"/>
    <cellStyle name="Normal" xfId="0" builtinId="0"/>
    <cellStyle name="Normal 2" xfId="43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RO!$B$54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585-4DA9-A368-E84D3FF245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85-4DA9-A368-E84D3FF245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85-4DA9-A368-E84D3FF2455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585-4DA9-A368-E84D3FF2455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585-4DA9-A368-E84D3FF24551}"/>
              </c:ext>
            </c:extLst>
          </c:dPt>
          <c:dLbls>
            <c:dLbl>
              <c:idx val="0"/>
              <c:layout>
                <c:manualLayout>
                  <c:x val="1.0069101521650001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87890579611053E-2"/>
                  <c:y val="-1.221263994771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069101521649939E-2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187890579611136E-2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187890579610971E-2"/>
                  <c:y val="-4.885055979087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RO!$C$53:$G$53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OCTUBRE
(4)</c:v>
                </c:pt>
              </c:strCache>
            </c:strRef>
          </c:cat>
          <c:val>
            <c:numRef>
              <c:f>RO!$C$54:$G$54</c:f>
              <c:numCache>
                <c:formatCode>_ * #,##0.0_ ;_ * \-#,##0.0_ ;_ * "-"??_ ;_ @_ </c:formatCode>
                <c:ptCount val="5"/>
                <c:pt idx="0">
                  <c:v>7296.3093479999998</c:v>
                </c:pt>
                <c:pt idx="1">
                  <c:v>8646.9152720000002</c:v>
                </c:pt>
                <c:pt idx="2" formatCode="#,##0">
                  <c:v>8408.3280240000004</c:v>
                </c:pt>
                <c:pt idx="3">
                  <c:v>7926.2862744699978</c:v>
                </c:pt>
                <c:pt idx="4">
                  <c:v>6532.635358720001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585-4DA9-A368-E84D3FF24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420915264"/>
        <c:axId val="1420921248"/>
        <c:axId val="0"/>
      </c:bar3DChart>
      <c:catAx>
        <c:axId val="142091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20921248"/>
        <c:crosses val="autoZero"/>
        <c:auto val="1"/>
        <c:lblAlgn val="ctr"/>
        <c:lblOffset val="100"/>
        <c:noMultiLvlLbl val="0"/>
      </c:catAx>
      <c:valAx>
        <c:axId val="1420921248"/>
        <c:scaling>
          <c:orientation val="minMax"/>
        </c:scaling>
        <c:delete val="0"/>
        <c:axPos val="l"/>
        <c:numFmt formatCode="_ * #,##0.0_ ;_ * \-#,##0.0_ ;_ * &quot;-&quot;??_ ;_ @_ " sourceLinked="1"/>
        <c:majorTickMark val="out"/>
        <c:minorTickMark val="none"/>
        <c:tickLblPos val="nextTo"/>
        <c:crossAx val="142091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RDR!$B$54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E59-459B-A063-30CD633763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E59-459B-A063-30CD633763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E59-459B-A063-30CD633763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E59-459B-A063-30CD6337630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E59-459B-A063-30CD63376309}"/>
              </c:ext>
            </c:extLst>
          </c:dPt>
          <c:dLbls>
            <c:dLbl>
              <c:idx val="0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98945923464598E-2"/>
                  <c:y val="-1.3625068581299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318840515811103E-2"/>
                  <c:y val="-1.9075096013819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392621464252483E-3"/>
                  <c:y val="-1.6350082297559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RDR!$C$53:$G$53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OCTUBRE
(4)</c:v>
                </c:pt>
              </c:strCache>
            </c:strRef>
          </c:cat>
          <c:val>
            <c:numRef>
              <c:f>RDR!$C$54:$G$54</c:f>
              <c:numCache>
                <c:formatCode>#,##0.0</c:formatCode>
                <c:ptCount val="5"/>
                <c:pt idx="0">
                  <c:v>177.09024500000001</c:v>
                </c:pt>
                <c:pt idx="1">
                  <c:v>264.874278</c:v>
                </c:pt>
                <c:pt idx="2">
                  <c:v>221.136122</c:v>
                </c:pt>
                <c:pt idx="3">
                  <c:v>175.06126983000001</c:v>
                </c:pt>
                <c:pt idx="4">
                  <c:v>136.31364443000001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E59-459B-A063-30CD633763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420921792"/>
        <c:axId val="1237744880"/>
        <c:axId val="0"/>
      </c:bar3DChart>
      <c:catAx>
        <c:axId val="142092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37744880"/>
        <c:crosses val="autoZero"/>
        <c:auto val="1"/>
        <c:lblAlgn val="ctr"/>
        <c:lblOffset val="100"/>
        <c:noMultiLvlLbl val="0"/>
      </c:catAx>
      <c:valAx>
        <c:axId val="123774488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1420921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ROOC!$B$53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9EB-47E0-B94E-B082B07EC6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9EB-47E0-B94E-B082B07EC6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9EB-47E0-B94E-B082B07EC6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9EB-47E0-B94E-B082B07EC66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9EB-47E0-B94E-B082B07EC66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ROOC!$C$52:$G$52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 ANUAL</c:v>
                </c:pt>
                <c:pt idx="4">
                  <c:v>DEVENGADO
A OCTUBRE
(4)</c:v>
                </c:pt>
              </c:strCache>
            </c:strRef>
          </c:cat>
          <c:val>
            <c:numRef>
              <c:f>ROOC!$C$53:$G$53</c:f>
              <c:numCache>
                <c:formatCode>#,##0.0</c:formatCode>
                <c:ptCount val="5"/>
                <c:pt idx="0">
                  <c:v>1167.209126</c:v>
                </c:pt>
                <c:pt idx="1">
                  <c:v>2186.0293959999999</c:v>
                </c:pt>
                <c:pt idx="2">
                  <c:v>2113.6315509999999</c:v>
                </c:pt>
                <c:pt idx="3">
                  <c:v>1974.8747043300002</c:v>
                </c:pt>
                <c:pt idx="4">
                  <c:v>1841.1920740099997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9EB-47E0-B94E-B082B07EC6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237754672"/>
        <c:axId val="1237727472"/>
        <c:axId val="0"/>
      </c:bar3DChart>
      <c:catAx>
        <c:axId val="123775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37727472"/>
        <c:crosses val="autoZero"/>
        <c:auto val="1"/>
        <c:lblAlgn val="ctr"/>
        <c:lblOffset val="100"/>
        <c:noMultiLvlLbl val="0"/>
      </c:catAx>
      <c:valAx>
        <c:axId val="1237727472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123775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DYT!$B$52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9A-4661-BCDB-99F4EB9F669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9A-4661-BCDB-99F4EB9F669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9A-4661-BCDB-99F4EB9F669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79A-4661-BCDB-99F4EB9F669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79A-4661-BCDB-99F4EB9F6690}"/>
              </c:ext>
            </c:extLst>
          </c:dPt>
          <c:dLbls>
            <c:dLbl>
              <c:idx val="1"/>
              <c:layout>
                <c:manualLayout>
                  <c:x val="5.610561143586058E-3"/>
                  <c:y val="-1.453363953918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79A-4661-BCDB-99F4EB9F66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8547856010205384E-3"/>
                  <c:y val="-1.453363953918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79A-4661-BCDB-99F4EB9F66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6105611435860996E-3"/>
                  <c:y val="-1.7440367447027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79A-4661-BCDB-99F4EB9F66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768978297377587E-3"/>
                  <c:y val="-1.162691163135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79A-4661-BCDB-99F4EB9F66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DYT!$C$51:$G$51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OCTUBRE
(4)</c:v>
                </c:pt>
              </c:strCache>
            </c:strRef>
          </c:cat>
          <c:val>
            <c:numRef>
              <c:f>DYT!$C$52:$G$52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711.94296199999997</c:v>
                </c:pt>
                <c:pt idx="2">
                  <c:v>595.71536200000003</c:v>
                </c:pt>
                <c:pt idx="3">
                  <c:v>495.44498335999987</c:v>
                </c:pt>
                <c:pt idx="4">
                  <c:v>353.89975937000008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79A-4661-BCDB-99F4EB9F66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237745424"/>
        <c:axId val="1237745968"/>
        <c:axId val="0"/>
      </c:bar3DChart>
      <c:catAx>
        <c:axId val="123774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37745968"/>
        <c:crosses val="autoZero"/>
        <c:auto val="1"/>
        <c:lblAlgn val="ctr"/>
        <c:lblOffset val="100"/>
        <c:noMultiLvlLbl val="0"/>
      </c:catAx>
      <c:valAx>
        <c:axId val="1237745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237745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017914482763904E-2"/>
          <c:y val="8.7079054648118118E-2"/>
          <c:w val="0.95881716189458277"/>
          <c:h val="0.818837565617598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RD!$B$24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36C-4201-80E6-B25E8D6604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36C-4201-80E6-B25E8D6604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36C-4201-80E6-B25E8D66041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36C-4201-80E6-B25E8D66041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A36C-4201-80E6-B25E8D66041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RD!$C$23:$G$23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OCTUBRE
(4)</c:v>
                </c:pt>
              </c:strCache>
            </c:strRef>
          </c:cat>
          <c:val>
            <c:numRef>
              <c:f>RD!$C$24:$G$24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3.2101449999999998</c:v>
                </c:pt>
                <c:pt idx="2">
                  <c:v>3.2101449999999998</c:v>
                </c:pt>
                <c:pt idx="3">
                  <c:v>2.5237526800000003</c:v>
                </c:pt>
                <c:pt idx="4">
                  <c:v>1.79584082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36C-4201-80E6-B25E8D66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7746512"/>
        <c:axId val="1237747600"/>
        <c:axId val="0"/>
      </c:bar3DChart>
      <c:catAx>
        <c:axId val="123774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37747600"/>
        <c:crosses val="autoZero"/>
        <c:auto val="1"/>
        <c:lblAlgn val="ctr"/>
        <c:lblOffset val="100"/>
        <c:noMultiLvlLbl val="0"/>
      </c:catAx>
      <c:valAx>
        <c:axId val="123774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3774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303420</xdr:colOff>
      <xdr:row>48</xdr:row>
      <xdr:rowOff>145246</xdr:rowOff>
    </xdr:from>
    <xdr:to>
      <xdr:col>11</xdr:col>
      <xdr:colOff>964567</xdr:colOff>
      <xdr:row>74</xdr:row>
      <xdr:rowOff>111629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0</xdr:row>
      <xdr:rowOff>168519</xdr:rowOff>
    </xdr:from>
    <xdr:to>
      <xdr:col>1</xdr:col>
      <xdr:colOff>4313360</xdr:colOff>
      <xdr:row>3</xdr:row>
      <xdr:rowOff>69697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425918" y="168519"/>
          <a:ext cx="4276725" cy="472678"/>
          <a:chOff x="76200" y="76200"/>
          <a:chExt cx="4257675" cy="476250"/>
        </a:xfrm>
      </xdr:grpSpPr>
      <xdr:pic>
        <xdr:nvPicPr>
          <xdr:cNvPr id="8" name="Imagen 2" descr="Imagen relacionada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1158</xdr:colOff>
      <xdr:row>49</xdr:row>
      <xdr:rowOff>49072</xdr:rowOff>
    </xdr:from>
    <xdr:to>
      <xdr:col>12</xdr:col>
      <xdr:colOff>20478</xdr:colOff>
      <xdr:row>91</xdr:row>
      <xdr:rowOff>15455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6569</xdr:colOff>
      <xdr:row>0</xdr:row>
      <xdr:rowOff>170793</xdr:rowOff>
    </xdr:from>
    <xdr:to>
      <xdr:col>1</xdr:col>
      <xdr:colOff>4283294</xdr:colOff>
      <xdr:row>3</xdr:row>
      <xdr:rowOff>71971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394896" y="170793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376528</xdr:colOff>
      <xdr:row>48</xdr:row>
      <xdr:rowOff>108929</xdr:rowOff>
    </xdr:from>
    <xdr:to>
      <xdr:col>12</xdr:col>
      <xdr:colOff>51557</xdr:colOff>
      <xdr:row>74</xdr:row>
      <xdr:rowOff>40575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5443</xdr:colOff>
      <xdr:row>0</xdr:row>
      <xdr:rowOff>168729</xdr:rowOff>
    </xdr:from>
    <xdr:to>
      <xdr:col>1</xdr:col>
      <xdr:colOff>4282168</xdr:colOff>
      <xdr:row>3</xdr:row>
      <xdr:rowOff>69907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393770" y="168729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363839</xdr:colOff>
      <xdr:row>47</xdr:row>
      <xdr:rowOff>5953</xdr:rowOff>
    </xdr:from>
    <xdr:to>
      <xdr:col>11</xdr:col>
      <xdr:colOff>991368</xdr:colOff>
      <xdr:row>83</xdr:row>
      <xdr:rowOff>104706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0</xdr:row>
      <xdr:rowOff>160734</xdr:rowOff>
    </xdr:from>
    <xdr:to>
      <xdr:col>1</xdr:col>
      <xdr:colOff>4324350</xdr:colOff>
      <xdr:row>3</xdr:row>
      <xdr:rowOff>61912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pSpPr>
          <a:grpSpLocks/>
        </xdr:cNvGrpSpPr>
      </xdr:nvGrpSpPr>
      <xdr:grpSpPr bwMode="auto">
        <a:xfrm>
          <a:off x="435952" y="160734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xmlns="" id="{00000000-0008-0000-03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xmlns="" id="{00000000-0008-0000-03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348582</xdr:colOff>
      <xdr:row>18</xdr:row>
      <xdr:rowOff>145117</xdr:rowOff>
    </xdr:from>
    <xdr:to>
      <xdr:col>12</xdr:col>
      <xdr:colOff>87680</xdr:colOff>
      <xdr:row>46</xdr:row>
      <xdr:rowOff>29989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39414</xdr:colOff>
      <xdr:row>0</xdr:row>
      <xdr:rowOff>151086</xdr:rowOff>
    </xdr:from>
    <xdr:to>
      <xdr:col>1</xdr:col>
      <xdr:colOff>4316139</xdr:colOff>
      <xdr:row>3</xdr:row>
      <xdr:rowOff>52264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427741" y="151086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3"/>
  <sheetViews>
    <sheetView showGridLines="0" zoomScale="115" zoomScaleNormal="115" workbookViewId="0">
      <selection activeCell="E47" sqref="E47"/>
    </sheetView>
  </sheetViews>
  <sheetFormatPr baseColWidth="10" defaultRowHeight="15" x14ac:dyDescent="0.25"/>
  <cols>
    <col min="1" max="1" width="5.85546875" style="1" customWidth="1"/>
    <col min="2" max="2" width="81.42578125" style="1" bestFit="1" customWidth="1"/>
    <col min="3" max="3" width="14.7109375" style="1" customWidth="1"/>
    <col min="4" max="4" width="15.28515625" style="1" bestFit="1" customWidth="1"/>
    <col min="5" max="5" width="17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3" width="13.7109375" style="1" bestFit="1" customWidth="1"/>
    <col min="14" max="14" width="12.7109375" style="1" bestFit="1" customWidth="1"/>
    <col min="15" max="16384" width="11.42578125" style="1"/>
  </cols>
  <sheetData>
    <row r="1" spans="1:13" s="48" customFormat="1" x14ac:dyDescent="0.25">
      <c r="A1"/>
      <c r="B1" s="47"/>
      <c r="C1" s="47"/>
      <c r="D1" s="47"/>
      <c r="E1" s="75"/>
      <c r="F1" s="47"/>
      <c r="G1" s="47"/>
      <c r="H1" s="47"/>
      <c r="I1" s="47"/>
      <c r="J1" s="47"/>
      <c r="K1" s="47"/>
      <c r="L1" s="47"/>
      <c r="M1" s="47"/>
    </row>
    <row r="2" spans="1:13" s="48" customFormat="1" x14ac:dyDescent="0.25">
      <c r="A2"/>
      <c r="B2" s="47"/>
      <c r="C2" s="47"/>
      <c r="D2" s="47"/>
      <c r="E2" s="75"/>
      <c r="F2" s="47"/>
      <c r="G2" s="47"/>
      <c r="H2" s="47"/>
      <c r="I2" s="47"/>
      <c r="J2" s="47"/>
      <c r="K2" s="47"/>
      <c r="L2" s="47"/>
      <c r="M2" s="47"/>
    </row>
    <row r="3" spans="1:13" s="48" customFormat="1" x14ac:dyDescent="0.25">
      <c r="A3"/>
      <c r="B3" s="47"/>
      <c r="C3" s="49"/>
      <c r="D3" s="47"/>
      <c r="E3" s="75"/>
      <c r="F3" s="47"/>
      <c r="G3" s="47"/>
      <c r="H3" s="47"/>
      <c r="I3" s="47"/>
      <c r="J3" s="47"/>
      <c r="K3" s="47"/>
      <c r="L3" s="47"/>
      <c r="M3" s="47"/>
    </row>
    <row r="4" spans="1:13" s="48" customFormat="1" x14ac:dyDescent="0.25">
      <c r="A4"/>
      <c r="B4" s="47"/>
      <c r="C4" s="49"/>
      <c r="D4" s="47"/>
      <c r="E4" s="75"/>
      <c r="F4" s="47"/>
      <c r="G4" s="47"/>
      <c r="H4" s="47"/>
      <c r="I4" s="47"/>
      <c r="J4" s="47"/>
      <c r="K4" s="47"/>
      <c r="L4" s="47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6" t="s">
        <v>61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5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13</v>
      </c>
      <c r="F11" s="80" t="s">
        <v>22</v>
      </c>
      <c r="G11" s="80" t="s">
        <v>60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50" t="s">
        <v>3</v>
      </c>
      <c r="D12" s="50" t="s">
        <v>2</v>
      </c>
      <c r="E12" s="81"/>
      <c r="F12" s="81"/>
      <c r="G12" s="81"/>
      <c r="H12" s="81"/>
      <c r="I12" s="50" t="s">
        <v>9</v>
      </c>
      <c r="J12" s="50" t="s">
        <v>10</v>
      </c>
      <c r="K12" s="51" t="s">
        <v>11</v>
      </c>
      <c r="L12" s="79"/>
    </row>
    <row r="13" spans="1:13" ht="20.100000000000001" customHeight="1" x14ac:dyDescent="0.25">
      <c r="B13" s="6" t="s">
        <v>26</v>
      </c>
      <c r="C13" s="8">
        <v>2565206705</v>
      </c>
      <c r="D13" s="8">
        <v>1504209235</v>
      </c>
      <c r="E13" s="57">
        <v>1382994196</v>
      </c>
      <c r="F13" s="56">
        <v>1338892167.28</v>
      </c>
      <c r="G13" s="8">
        <v>1024982093.9600003</v>
      </c>
      <c r="H13" s="8"/>
      <c r="I13" s="12">
        <f>IF(ISERROR(+#REF!/E13)=TRUE,0,++#REF!/E13)</f>
        <v>0</v>
      </c>
      <c r="J13" s="12">
        <f>IF(ISERROR(+G13/E13)=TRUE,0,++G13/E13)</f>
        <v>0.74113260700914774</v>
      </c>
      <c r="K13" s="12">
        <f>IF(ISERROR(+H13/E13)=TRUE,0,++H13/E13)</f>
        <v>0</v>
      </c>
      <c r="L13" s="14">
        <f>+D13-G13</f>
        <v>479227141.03999972</v>
      </c>
    </row>
    <row r="14" spans="1:13" ht="20.100000000000001" customHeight="1" x14ac:dyDescent="0.25">
      <c r="B14" s="25" t="s">
        <v>58</v>
      </c>
      <c r="C14" s="26">
        <v>39143861</v>
      </c>
      <c r="D14" s="26">
        <v>57505477</v>
      </c>
      <c r="E14" s="57">
        <v>55942444</v>
      </c>
      <c r="F14" s="57">
        <v>54143207.299999997</v>
      </c>
      <c r="G14" s="26">
        <v>35049372.560000002</v>
      </c>
      <c r="H14" s="26"/>
      <c r="I14" s="27"/>
      <c r="J14" s="27">
        <f t="shared" ref="J14:J46" si="0">IF(ISERROR(+G14/E14)=TRUE,0,++G14/E14)</f>
        <v>0.62652558690499838</v>
      </c>
      <c r="K14" s="27">
        <f t="shared" ref="K14:K46" si="1">IF(ISERROR(+H14/E14)=TRUE,0,++H14/E14)</f>
        <v>0</v>
      </c>
      <c r="L14" s="28">
        <f t="shared" ref="L14:L46" si="2">+D14-G14</f>
        <v>22456104.439999998</v>
      </c>
    </row>
    <row r="15" spans="1:13" ht="20.100000000000001" customHeight="1" x14ac:dyDescent="0.25">
      <c r="B15" s="25" t="s">
        <v>59</v>
      </c>
      <c r="C15" s="26">
        <v>47645569</v>
      </c>
      <c r="D15" s="26">
        <v>59253939</v>
      </c>
      <c r="E15" s="57">
        <v>58775901</v>
      </c>
      <c r="F15" s="57">
        <v>57061825.470000006</v>
      </c>
      <c r="G15" s="26">
        <v>43180805.79999999</v>
      </c>
      <c r="H15" s="26"/>
      <c r="I15" s="27"/>
      <c r="J15" s="27">
        <f t="shared" si="0"/>
        <v>0.73466854723332931</v>
      </c>
      <c r="K15" s="27">
        <f t="shared" si="1"/>
        <v>0</v>
      </c>
      <c r="L15" s="28">
        <f t="shared" si="2"/>
        <v>16073133.20000001</v>
      </c>
    </row>
    <row r="16" spans="1:13" ht="20.100000000000001" customHeight="1" x14ac:dyDescent="0.25">
      <c r="B16" s="25" t="s">
        <v>27</v>
      </c>
      <c r="C16" s="26">
        <v>31223083</v>
      </c>
      <c r="D16" s="26">
        <v>37922943</v>
      </c>
      <c r="E16" s="57">
        <v>36569505</v>
      </c>
      <c r="F16" s="57">
        <v>34926887.410000019</v>
      </c>
      <c r="G16" s="26">
        <v>26136986.930000003</v>
      </c>
      <c r="H16" s="26"/>
      <c r="I16" s="27"/>
      <c r="J16" s="27">
        <f t="shared" si="0"/>
        <v>0.71472082900766642</v>
      </c>
      <c r="K16" s="27">
        <f t="shared" si="1"/>
        <v>0</v>
      </c>
      <c r="L16" s="28">
        <f t="shared" si="2"/>
        <v>11785956.069999997</v>
      </c>
    </row>
    <row r="17" spans="2:12" ht="20.100000000000001" customHeight="1" x14ac:dyDescent="0.25">
      <c r="B17" s="25" t="s">
        <v>28</v>
      </c>
      <c r="C17" s="26">
        <v>37378777</v>
      </c>
      <c r="D17" s="26">
        <v>45635017</v>
      </c>
      <c r="E17" s="57">
        <v>44861974</v>
      </c>
      <c r="F17" s="57">
        <v>43133702.099999994</v>
      </c>
      <c r="G17" s="26">
        <v>34637886.760000035</v>
      </c>
      <c r="H17" s="26"/>
      <c r="I17" s="27"/>
      <c r="J17" s="27">
        <f t="shared" si="0"/>
        <v>0.77209903335952257</v>
      </c>
      <c r="K17" s="27">
        <f t="shared" si="1"/>
        <v>0</v>
      </c>
      <c r="L17" s="28">
        <f t="shared" si="2"/>
        <v>10997130.239999965</v>
      </c>
    </row>
    <row r="18" spans="2:12" ht="20.100000000000001" customHeight="1" x14ac:dyDescent="0.25">
      <c r="B18" s="25" t="s">
        <v>29</v>
      </c>
      <c r="C18" s="26">
        <v>178992136</v>
      </c>
      <c r="D18" s="26">
        <v>206281954</v>
      </c>
      <c r="E18" s="57">
        <v>205903935</v>
      </c>
      <c r="F18" s="57">
        <v>201411006.60000005</v>
      </c>
      <c r="G18" s="26">
        <v>158328391.59000003</v>
      </c>
      <c r="H18" s="26"/>
      <c r="I18" s="27"/>
      <c r="J18" s="27">
        <f t="shared" si="0"/>
        <v>0.76894301019550715</v>
      </c>
      <c r="K18" s="27">
        <f t="shared" si="1"/>
        <v>0</v>
      </c>
      <c r="L18" s="28">
        <f t="shared" si="2"/>
        <v>47953562.409999967</v>
      </c>
    </row>
    <row r="19" spans="2:12" ht="20.100000000000001" customHeight="1" x14ac:dyDescent="0.25">
      <c r="B19" s="25" t="s">
        <v>30</v>
      </c>
      <c r="C19" s="26">
        <v>116571634</v>
      </c>
      <c r="D19" s="26">
        <v>149896465</v>
      </c>
      <c r="E19" s="57">
        <v>147414664</v>
      </c>
      <c r="F19" s="57">
        <v>142220592.88000005</v>
      </c>
      <c r="G19" s="26">
        <v>115502124.68000002</v>
      </c>
      <c r="H19" s="26"/>
      <c r="I19" s="27"/>
      <c r="J19" s="27">
        <f t="shared" si="0"/>
        <v>0.78351855606440901</v>
      </c>
      <c r="K19" s="27">
        <f t="shared" si="1"/>
        <v>0</v>
      </c>
      <c r="L19" s="28">
        <f t="shared" si="2"/>
        <v>34394340.319999978</v>
      </c>
    </row>
    <row r="20" spans="2:12" ht="20.100000000000001" customHeight="1" x14ac:dyDescent="0.25">
      <c r="B20" s="25" t="s">
        <v>31</v>
      </c>
      <c r="C20" s="26">
        <v>145492143</v>
      </c>
      <c r="D20" s="26">
        <v>193729056</v>
      </c>
      <c r="E20" s="57">
        <v>189250274</v>
      </c>
      <c r="F20" s="57">
        <v>158908021.40000015</v>
      </c>
      <c r="G20" s="26">
        <v>143844861.33000007</v>
      </c>
      <c r="H20" s="26"/>
      <c r="I20" s="27"/>
      <c r="J20" s="27">
        <f t="shared" si="0"/>
        <v>0.76007742704774139</v>
      </c>
      <c r="K20" s="27">
        <f t="shared" si="1"/>
        <v>0</v>
      </c>
      <c r="L20" s="28">
        <f t="shared" si="2"/>
        <v>49884194.669999927</v>
      </c>
    </row>
    <row r="21" spans="2:12" ht="20.100000000000001" customHeight="1" x14ac:dyDescent="0.25">
      <c r="B21" s="25" t="s">
        <v>32</v>
      </c>
      <c r="C21" s="26">
        <v>37197384</v>
      </c>
      <c r="D21" s="26">
        <v>44312484</v>
      </c>
      <c r="E21" s="57">
        <v>44312484</v>
      </c>
      <c r="F21" s="57">
        <v>42164965.48999998</v>
      </c>
      <c r="G21" s="26">
        <v>34610627.56000001</v>
      </c>
      <c r="H21" s="26"/>
      <c r="I21" s="27"/>
      <c r="J21" s="27">
        <f t="shared" si="0"/>
        <v>0.78105816771634851</v>
      </c>
      <c r="K21" s="27">
        <f t="shared" si="1"/>
        <v>0</v>
      </c>
      <c r="L21" s="28">
        <f t="shared" si="2"/>
        <v>9701856.4399999902</v>
      </c>
    </row>
    <row r="22" spans="2:12" ht="20.100000000000001" customHeight="1" x14ac:dyDescent="0.25">
      <c r="B22" s="25" t="s">
        <v>33</v>
      </c>
      <c r="C22" s="26">
        <v>81944172</v>
      </c>
      <c r="D22" s="26">
        <v>106759007</v>
      </c>
      <c r="E22" s="57">
        <v>105219981</v>
      </c>
      <c r="F22" s="57">
        <v>90893361.319999933</v>
      </c>
      <c r="G22" s="26">
        <v>79915711.269999981</v>
      </c>
      <c r="H22" s="26"/>
      <c r="I22" s="27"/>
      <c r="J22" s="27">
        <f t="shared" si="0"/>
        <v>0.75951079358206675</v>
      </c>
      <c r="K22" s="27">
        <f t="shared" si="1"/>
        <v>0</v>
      </c>
      <c r="L22" s="28">
        <f t="shared" si="2"/>
        <v>26843295.730000019</v>
      </c>
    </row>
    <row r="23" spans="2:12" ht="20.100000000000001" customHeight="1" x14ac:dyDescent="0.25">
      <c r="B23" s="25" t="s">
        <v>34</v>
      </c>
      <c r="C23" s="26">
        <v>148532456</v>
      </c>
      <c r="D23" s="26">
        <v>198718508</v>
      </c>
      <c r="E23" s="57">
        <v>198394839</v>
      </c>
      <c r="F23" s="57">
        <v>195673539.74000004</v>
      </c>
      <c r="G23" s="26">
        <v>157823795.55999991</v>
      </c>
      <c r="H23" s="26"/>
      <c r="I23" s="27"/>
      <c r="J23" s="27">
        <f t="shared" si="0"/>
        <v>0.7955035340410237</v>
      </c>
      <c r="K23" s="27">
        <f t="shared" si="1"/>
        <v>0</v>
      </c>
      <c r="L23" s="28">
        <f t="shared" si="2"/>
        <v>40894712.440000087</v>
      </c>
    </row>
    <row r="24" spans="2:12" ht="20.100000000000001" customHeight="1" x14ac:dyDescent="0.25">
      <c r="B24" s="25" t="s">
        <v>35</v>
      </c>
      <c r="C24" s="26">
        <v>134651653</v>
      </c>
      <c r="D24" s="26">
        <v>167377104</v>
      </c>
      <c r="E24" s="57">
        <v>165765817</v>
      </c>
      <c r="F24" s="57">
        <v>157585010.93000007</v>
      </c>
      <c r="G24" s="26">
        <v>126190467.94999996</v>
      </c>
      <c r="H24" s="26"/>
      <c r="I24" s="27"/>
      <c r="J24" s="27">
        <f t="shared" si="0"/>
        <v>0.76125747897710394</v>
      </c>
      <c r="K24" s="27">
        <f t="shared" si="1"/>
        <v>0</v>
      </c>
      <c r="L24" s="28">
        <f t="shared" si="2"/>
        <v>41186636.050000042</v>
      </c>
    </row>
    <row r="25" spans="2:12" ht="20.100000000000001" customHeight="1" x14ac:dyDescent="0.25">
      <c r="B25" s="25" t="s">
        <v>36</v>
      </c>
      <c r="C25" s="26">
        <v>195616395</v>
      </c>
      <c r="D25" s="26">
        <v>256892153</v>
      </c>
      <c r="E25" s="57">
        <v>256150936</v>
      </c>
      <c r="F25" s="57">
        <v>251407814.88999999</v>
      </c>
      <c r="G25" s="26">
        <v>201249610.93999988</v>
      </c>
      <c r="H25" s="26"/>
      <c r="I25" s="27"/>
      <c r="J25" s="27">
        <f t="shared" si="0"/>
        <v>0.78566806775205333</v>
      </c>
      <c r="K25" s="27">
        <f t="shared" si="1"/>
        <v>0</v>
      </c>
      <c r="L25" s="28">
        <f t="shared" si="2"/>
        <v>55642542.060000122</v>
      </c>
    </row>
    <row r="26" spans="2:12" ht="20.100000000000001" customHeight="1" x14ac:dyDescent="0.25">
      <c r="B26" s="25" t="s">
        <v>37</v>
      </c>
      <c r="C26" s="26">
        <v>174850205</v>
      </c>
      <c r="D26" s="26">
        <v>227144138</v>
      </c>
      <c r="E26" s="57">
        <v>227087741</v>
      </c>
      <c r="F26" s="57">
        <v>220831130.90000007</v>
      </c>
      <c r="G26" s="26">
        <v>176347185.37000003</v>
      </c>
      <c r="H26" s="26"/>
      <c r="I26" s="27"/>
      <c r="J26" s="27">
        <f t="shared" si="0"/>
        <v>0.77655968831007938</v>
      </c>
      <c r="K26" s="27">
        <f t="shared" si="1"/>
        <v>0</v>
      </c>
      <c r="L26" s="28">
        <f t="shared" si="2"/>
        <v>50796952.629999965</v>
      </c>
    </row>
    <row r="27" spans="2:12" ht="20.100000000000001" customHeight="1" x14ac:dyDescent="0.25">
      <c r="B27" s="25" t="s">
        <v>38</v>
      </c>
      <c r="C27" s="26">
        <v>85288921</v>
      </c>
      <c r="D27" s="26">
        <v>116757056</v>
      </c>
      <c r="E27" s="57">
        <v>116315356</v>
      </c>
      <c r="F27" s="57">
        <v>114478771.32999997</v>
      </c>
      <c r="G27" s="26">
        <v>91895626.470000044</v>
      </c>
      <c r="H27" s="26"/>
      <c r="I27" s="27"/>
      <c r="J27" s="27">
        <f t="shared" si="0"/>
        <v>0.79005584155199626</v>
      </c>
      <c r="K27" s="27">
        <f t="shared" si="1"/>
        <v>0</v>
      </c>
      <c r="L27" s="28">
        <f t="shared" si="2"/>
        <v>24861429.529999956</v>
      </c>
    </row>
    <row r="28" spans="2:12" ht="20.100000000000001" customHeight="1" x14ac:dyDescent="0.25">
      <c r="B28" s="25" t="s">
        <v>39</v>
      </c>
      <c r="C28" s="26">
        <v>60949680</v>
      </c>
      <c r="D28" s="26">
        <v>76255448</v>
      </c>
      <c r="E28" s="57">
        <v>76255448</v>
      </c>
      <c r="F28" s="57">
        <v>73041254.469999999</v>
      </c>
      <c r="G28" s="26">
        <v>58825116.369999968</v>
      </c>
      <c r="H28" s="26"/>
      <c r="I28" s="27"/>
      <c r="J28" s="27">
        <f t="shared" si="0"/>
        <v>0.77142181854337766</v>
      </c>
      <c r="K28" s="27">
        <f t="shared" si="1"/>
        <v>0</v>
      </c>
      <c r="L28" s="28">
        <f t="shared" si="2"/>
        <v>17430331.630000032</v>
      </c>
    </row>
    <row r="29" spans="2:12" ht="20.100000000000001" customHeight="1" x14ac:dyDescent="0.25">
      <c r="B29" s="25" t="s">
        <v>40</v>
      </c>
      <c r="C29" s="26">
        <v>44110066</v>
      </c>
      <c r="D29" s="26">
        <v>49599191</v>
      </c>
      <c r="E29" s="57">
        <v>49272573</v>
      </c>
      <c r="F29" s="57">
        <v>48773392.820000008</v>
      </c>
      <c r="G29" s="26">
        <v>37768479.290000021</v>
      </c>
      <c r="H29" s="26"/>
      <c r="I29" s="27"/>
      <c r="J29" s="27">
        <f t="shared" si="0"/>
        <v>0.76652135235559993</v>
      </c>
      <c r="K29" s="27">
        <f t="shared" si="1"/>
        <v>0</v>
      </c>
      <c r="L29" s="28">
        <f t="shared" si="2"/>
        <v>11830711.709999979</v>
      </c>
    </row>
    <row r="30" spans="2:12" ht="20.100000000000001" customHeight="1" x14ac:dyDescent="0.25">
      <c r="B30" s="25" t="s">
        <v>41</v>
      </c>
      <c r="C30" s="26">
        <v>54211432</v>
      </c>
      <c r="D30" s="26">
        <v>59087565</v>
      </c>
      <c r="E30" s="57">
        <v>59087565</v>
      </c>
      <c r="F30" s="57">
        <v>55371895.149999991</v>
      </c>
      <c r="G30" s="26">
        <v>45005720.43</v>
      </c>
      <c r="H30" s="26"/>
      <c r="I30" s="27"/>
      <c r="J30" s="27">
        <f t="shared" si="0"/>
        <v>0.76167837395228588</v>
      </c>
      <c r="K30" s="27">
        <f t="shared" si="1"/>
        <v>0</v>
      </c>
      <c r="L30" s="28">
        <f t="shared" si="2"/>
        <v>14081844.57</v>
      </c>
    </row>
    <row r="31" spans="2:12" ht="20.100000000000001" customHeight="1" x14ac:dyDescent="0.25">
      <c r="B31" s="25" t="s">
        <v>42</v>
      </c>
      <c r="C31" s="26">
        <v>97553162</v>
      </c>
      <c r="D31" s="26">
        <v>119389983</v>
      </c>
      <c r="E31" s="57">
        <v>117584935</v>
      </c>
      <c r="F31" s="57">
        <v>115561876.31000002</v>
      </c>
      <c r="G31" s="26">
        <v>88845045.539999962</v>
      </c>
      <c r="H31" s="26"/>
      <c r="I31" s="27"/>
      <c r="J31" s="27">
        <f t="shared" si="0"/>
        <v>0.75558187398751342</v>
      </c>
      <c r="K31" s="27">
        <f t="shared" si="1"/>
        <v>0</v>
      </c>
      <c r="L31" s="28">
        <f t="shared" si="2"/>
        <v>30544937.460000038</v>
      </c>
    </row>
    <row r="32" spans="2:12" ht="20.100000000000001" customHeight="1" x14ac:dyDescent="0.25">
      <c r="B32" s="25" t="s">
        <v>43</v>
      </c>
      <c r="C32" s="26">
        <v>49709444</v>
      </c>
      <c r="D32" s="26">
        <v>68983275</v>
      </c>
      <c r="E32" s="57">
        <v>68020530</v>
      </c>
      <c r="F32" s="57">
        <v>63462997.320000023</v>
      </c>
      <c r="G32" s="26">
        <v>51898737.870000027</v>
      </c>
      <c r="H32" s="26"/>
      <c r="I32" s="27"/>
      <c r="J32" s="27">
        <f t="shared" si="0"/>
        <v>0.7629863788182778</v>
      </c>
      <c r="K32" s="27">
        <f t="shared" si="1"/>
        <v>0</v>
      </c>
      <c r="L32" s="28">
        <f t="shared" si="2"/>
        <v>17084537.129999973</v>
      </c>
    </row>
    <row r="33" spans="2:12" ht="20.100000000000001" customHeight="1" x14ac:dyDescent="0.25">
      <c r="B33" s="25" t="s">
        <v>44</v>
      </c>
      <c r="C33" s="26">
        <v>28986350</v>
      </c>
      <c r="D33" s="26">
        <v>42301997</v>
      </c>
      <c r="E33" s="57">
        <v>41964215</v>
      </c>
      <c r="F33" s="57">
        <v>39500262.489999987</v>
      </c>
      <c r="G33" s="26">
        <v>31990999.459999986</v>
      </c>
      <c r="H33" s="26"/>
      <c r="I33" s="27"/>
      <c r="J33" s="27">
        <f t="shared" si="0"/>
        <v>0.76233999516016171</v>
      </c>
      <c r="K33" s="27">
        <f t="shared" si="1"/>
        <v>0</v>
      </c>
      <c r="L33" s="28">
        <f t="shared" si="2"/>
        <v>10310997.540000014</v>
      </c>
    </row>
    <row r="34" spans="2:12" ht="20.100000000000001" customHeight="1" x14ac:dyDescent="0.25">
      <c r="B34" s="25" t="s">
        <v>45</v>
      </c>
      <c r="C34" s="26">
        <v>58347255</v>
      </c>
      <c r="D34" s="26">
        <v>82884749</v>
      </c>
      <c r="E34" s="57">
        <v>81987973</v>
      </c>
      <c r="F34" s="57">
        <v>71068669.099999949</v>
      </c>
      <c r="G34" s="26">
        <v>63558169.279999956</v>
      </c>
      <c r="H34" s="26"/>
      <c r="I34" s="27"/>
      <c r="J34" s="27">
        <f t="shared" si="0"/>
        <v>0.77521332647167596</v>
      </c>
      <c r="K34" s="27">
        <f t="shared" si="1"/>
        <v>0</v>
      </c>
      <c r="L34" s="28">
        <f t="shared" si="2"/>
        <v>19326579.720000044</v>
      </c>
    </row>
    <row r="35" spans="2:12" ht="20.100000000000001" customHeight="1" x14ac:dyDescent="0.25">
      <c r="B35" s="25" t="s">
        <v>46</v>
      </c>
      <c r="C35" s="26">
        <v>55109494</v>
      </c>
      <c r="D35" s="26">
        <v>63605126</v>
      </c>
      <c r="E35" s="57">
        <v>63143512</v>
      </c>
      <c r="F35" s="57">
        <v>61406644.230000019</v>
      </c>
      <c r="G35" s="26">
        <v>48071038.01000002</v>
      </c>
      <c r="H35" s="26"/>
      <c r="I35" s="27"/>
      <c r="J35" s="27">
        <f t="shared" si="0"/>
        <v>0.761298136378604</v>
      </c>
      <c r="K35" s="27">
        <f t="shared" si="1"/>
        <v>0</v>
      </c>
      <c r="L35" s="28">
        <f t="shared" si="2"/>
        <v>15534087.98999998</v>
      </c>
    </row>
    <row r="36" spans="2:12" ht="20.100000000000001" customHeight="1" x14ac:dyDescent="0.25">
      <c r="B36" s="25" t="s">
        <v>47</v>
      </c>
      <c r="C36" s="26">
        <v>1052506283</v>
      </c>
      <c r="D36" s="26">
        <v>2651583388</v>
      </c>
      <c r="E36" s="57">
        <v>2587032473</v>
      </c>
      <c r="F36" s="57">
        <v>2465266622.999999</v>
      </c>
      <c r="G36" s="26">
        <v>2163512807.6800013</v>
      </c>
      <c r="H36" s="26"/>
      <c r="I36" s="27"/>
      <c r="J36" s="27">
        <f t="shared" si="0"/>
        <v>0.83629132230069281</v>
      </c>
      <c r="K36" s="27">
        <f t="shared" si="1"/>
        <v>0</v>
      </c>
      <c r="L36" s="28">
        <f t="shared" si="2"/>
        <v>488070580.31999874</v>
      </c>
    </row>
    <row r="37" spans="2:12" ht="20.100000000000001" customHeight="1" x14ac:dyDescent="0.25">
      <c r="B37" s="25" t="s">
        <v>48</v>
      </c>
      <c r="C37" s="26">
        <v>660357899</v>
      </c>
      <c r="D37" s="26">
        <v>468393579</v>
      </c>
      <c r="E37" s="57">
        <v>455323707</v>
      </c>
      <c r="F37" s="57">
        <v>317262394.38999987</v>
      </c>
      <c r="G37" s="26">
        <v>299049105.73999989</v>
      </c>
      <c r="H37" s="26"/>
      <c r="I37" s="27"/>
      <c r="J37" s="27">
        <f t="shared" si="0"/>
        <v>0.65678351718242489</v>
      </c>
      <c r="K37" s="27">
        <f t="shared" si="1"/>
        <v>0</v>
      </c>
      <c r="L37" s="28">
        <f t="shared" si="2"/>
        <v>169344473.26000011</v>
      </c>
    </row>
    <row r="38" spans="2:12" ht="20.100000000000001" customHeight="1" x14ac:dyDescent="0.25">
      <c r="B38" s="25" t="s">
        <v>49</v>
      </c>
      <c r="C38" s="26">
        <v>111569507</v>
      </c>
      <c r="D38" s="26">
        <v>138571992</v>
      </c>
      <c r="E38" s="57">
        <v>136828170</v>
      </c>
      <c r="F38" s="57">
        <v>134475679.61999992</v>
      </c>
      <c r="G38" s="26">
        <v>107908136.48</v>
      </c>
      <c r="H38" s="26"/>
      <c r="I38" s="27"/>
      <c r="J38" s="27">
        <f t="shared" si="0"/>
        <v>0.78863976971993421</v>
      </c>
      <c r="K38" s="27">
        <f t="shared" si="1"/>
        <v>0</v>
      </c>
      <c r="L38" s="28">
        <f t="shared" si="2"/>
        <v>30663855.519999996</v>
      </c>
    </row>
    <row r="39" spans="2:12" ht="20.100000000000001" customHeight="1" x14ac:dyDescent="0.25">
      <c r="B39" s="25" t="s">
        <v>50</v>
      </c>
      <c r="C39" s="26">
        <v>26921362</v>
      </c>
      <c r="D39" s="26">
        <v>41776623</v>
      </c>
      <c r="E39" s="57">
        <v>41180022</v>
      </c>
      <c r="F39" s="57">
        <v>37997136.340000011</v>
      </c>
      <c r="G39" s="26">
        <v>30994328.66</v>
      </c>
      <c r="H39" s="26"/>
      <c r="I39" s="27"/>
      <c r="J39" s="27">
        <f t="shared" si="0"/>
        <v>0.75265449493931791</v>
      </c>
      <c r="K39" s="27">
        <f t="shared" si="1"/>
        <v>0</v>
      </c>
      <c r="L39" s="28">
        <f t="shared" si="2"/>
        <v>10782294.34</v>
      </c>
    </row>
    <row r="40" spans="2:12" ht="20.100000000000001" customHeight="1" x14ac:dyDescent="0.25">
      <c r="B40" s="25" t="s">
        <v>51</v>
      </c>
      <c r="C40" s="26">
        <v>59871721</v>
      </c>
      <c r="D40" s="26">
        <v>119907026</v>
      </c>
      <c r="E40" s="57">
        <v>118437466</v>
      </c>
      <c r="F40" s="57">
        <v>115873414.78999995</v>
      </c>
      <c r="G40" s="26">
        <v>87847883.270000011</v>
      </c>
      <c r="H40" s="26"/>
      <c r="I40" s="27"/>
      <c r="J40" s="27">
        <f t="shared" si="0"/>
        <v>0.741723765603023</v>
      </c>
      <c r="K40" s="27">
        <f t="shared" si="1"/>
        <v>0</v>
      </c>
      <c r="L40" s="28">
        <f t="shared" si="2"/>
        <v>32059142.729999989</v>
      </c>
    </row>
    <row r="41" spans="2:12" ht="20.100000000000001" customHeight="1" x14ac:dyDescent="0.25">
      <c r="B41" s="25" t="s">
        <v>52</v>
      </c>
      <c r="C41" s="26">
        <v>199711224</v>
      </c>
      <c r="D41" s="26">
        <v>282236357</v>
      </c>
      <c r="E41" s="57">
        <v>281282165</v>
      </c>
      <c r="F41" s="57">
        <v>268156612.43999994</v>
      </c>
      <c r="G41" s="26">
        <v>213061702.70000023</v>
      </c>
      <c r="H41" s="26"/>
      <c r="I41" s="27"/>
      <c r="J41" s="27">
        <f t="shared" si="0"/>
        <v>0.75746609352214078</v>
      </c>
      <c r="K41" s="27">
        <f t="shared" si="1"/>
        <v>0</v>
      </c>
      <c r="L41" s="28">
        <f t="shared" si="2"/>
        <v>69174654.299999774</v>
      </c>
    </row>
    <row r="42" spans="2:12" ht="20.100000000000001" customHeight="1" x14ac:dyDescent="0.25">
      <c r="B42" s="25" t="s">
        <v>53</v>
      </c>
      <c r="C42" s="26">
        <v>262858753</v>
      </c>
      <c r="D42" s="26">
        <v>347257138</v>
      </c>
      <c r="E42" s="57">
        <v>343616928</v>
      </c>
      <c r="F42" s="57">
        <v>335336458.91000009</v>
      </c>
      <c r="G42" s="26">
        <v>257647260.20999965</v>
      </c>
      <c r="H42" s="26"/>
      <c r="I42" s="27"/>
      <c r="J42" s="27">
        <f t="shared" si="0"/>
        <v>0.74980956761827422</v>
      </c>
      <c r="K42" s="27">
        <f t="shared" si="1"/>
        <v>0</v>
      </c>
      <c r="L42" s="28">
        <f t="shared" si="2"/>
        <v>89609877.790000349</v>
      </c>
    </row>
    <row r="43" spans="2:12" ht="20.100000000000001" customHeight="1" x14ac:dyDescent="0.25">
      <c r="B43" s="25" t="s">
        <v>54</v>
      </c>
      <c r="C43" s="26">
        <v>281218510</v>
      </c>
      <c r="D43" s="26">
        <v>354801721</v>
      </c>
      <c r="E43" s="57">
        <v>349800767</v>
      </c>
      <c r="F43" s="57">
        <v>338955080.61000013</v>
      </c>
      <c r="G43" s="26">
        <v>275796269.62999976</v>
      </c>
      <c r="H43" s="26"/>
      <c r="I43" s="27"/>
      <c r="J43" s="27">
        <f t="shared" si="0"/>
        <v>0.78843815007987039</v>
      </c>
      <c r="K43" s="27">
        <f t="shared" si="1"/>
        <v>0</v>
      </c>
      <c r="L43" s="28">
        <f t="shared" si="2"/>
        <v>79005451.370000243</v>
      </c>
    </row>
    <row r="44" spans="2:12" ht="20.100000000000001" customHeight="1" x14ac:dyDescent="0.25">
      <c r="B44" s="25" t="s">
        <v>55</v>
      </c>
      <c r="C44" s="26">
        <v>147432898</v>
      </c>
      <c r="D44" s="26">
        <v>188866620</v>
      </c>
      <c r="E44" s="57">
        <v>186145388</v>
      </c>
      <c r="F44" s="57">
        <v>178055952.56000009</v>
      </c>
      <c r="G44" s="26">
        <v>140396029.09999996</v>
      </c>
      <c r="H44" s="26"/>
      <c r="I44" s="27"/>
      <c r="J44" s="27">
        <f t="shared" ref="J44" si="3">IF(ISERROR(+G44/E44)=TRUE,0,++G44/E44)</f>
        <v>0.75422781412129303</v>
      </c>
      <c r="K44" s="27">
        <f t="shared" ref="K44" si="4">IF(ISERROR(+H44/E44)=TRUE,0,++H44/E44)</f>
        <v>0</v>
      </c>
      <c r="L44" s="28">
        <f t="shared" ref="L44" si="5">+D44-G44</f>
        <v>48470590.900000036</v>
      </c>
    </row>
    <row r="45" spans="2:12" ht="20.100000000000001" customHeight="1" x14ac:dyDescent="0.25">
      <c r="B45" s="25" t="s">
        <v>56</v>
      </c>
      <c r="C45" s="26">
        <v>25149214</v>
      </c>
      <c r="D45" s="26">
        <v>92625363</v>
      </c>
      <c r="E45" s="57">
        <v>92024175</v>
      </c>
      <c r="F45" s="57">
        <v>88441053.799999997</v>
      </c>
      <c r="G45" s="26">
        <v>70694467.410000011</v>
      </c>
      <c r="H45" s="26"/>
      <c r="I45" s="27"/>
      <c r="J45" s="27">
        <f t="shared" ref="J45" si="6">IF(ISERROR(+G45/E45)=TRUE,0,++G45/E45)</f>
        <v>0.76821625849946507</v>
      </c>
      <c r="K45" s="27">
        <f t="shared" ref="K45" si="7">IF(ISERROR(+H45/E45)=TRUE,0,++H45/E45)</f>
        <v>0</v>
      </c>
      <c r="L45" s="28">
        <f t="shared" ref="L45" si="8">+D45-G45</f>
        <v>21930895.589999989</v>
      </c>
    </row>
    <row r="46" spans="2:12" ht="20.100000000000001" customHeight="1" x14ac:dyDescent="0.25">
      <c r="B46" s="25" t="s">
        <v>57</v>
      </c>
      <c r="C46" s="26">
        <v>0</v>
      </c>
      <c r="D46" s="26">
        <v>26393595</v>
      </c>
      <c r="E46" s="57">
        <v>24379965</v>
      </c>
      <c r="F46" s="57">
        <v>14546871.08</v>
      </c>
      <c r="G46" s="26">
        <v>10068512.859999999</v>
      </c>
      <c r="H46" s="26"/>
      <c r="I46" s="27"/>
      <c r="J46" s="27">
        <f t="shared" si="0"/>
        <v>0.41298307278127755</v>
      </c>
      <c r="K46" s="27">
        <f t="shared" si="1"/>
        <v>0</v>
      </c>
      <c r="L46" s="28">
        <f t="shared" si="2"/>
        <v>16325082.140000001</v>
      </c>
    </row>
    <row r="47" spans="2:12" ht="23.25" customHeight="1" x14ac:dyDescent="0.25">
      <c r="B47" s="52" t="s">
        <v>4</v>
      </c>
      <c r="C47" s="53">
        <f t="shared" ref="C47:H47" si="9">SUM(C13:C46)</f>
        <v>7296309348</v>
      </c>
      <c r="D47" s="53">
        <f t="shared" si="9"/>
        <v>8646915272</v>
      </c>
      <c r="E47" s="53">
        <f>SUM(E13:E46)</f>
        <v>8408328024</v>
      </c>
      <c r="F47" s="53">
        <f t="shared" si="9"/>
        <v>7926286274.4699974</v>
      </c>
      <c r="G47" s="53">
        <f t="shared" si="9"/>
        <v>6532635358.7200012</v>
      </c>
      <c r="H47" s="53">
        <f t="shared" si="9"/>
        <v>0</v>
      </c>
      <c r="I47" s="54">
        <f>IF(ISERROR(+#REF!/E47)=TRUE,0,++#REF!/E47)</f>
        <v>0</v>
      </c>
      <c r="J47" s="54">
        <f>IF(ISERROR(+G47/E47)=TRUE,0,++G47/E47)</f>
        <v>0.77692441827600156</v>
      </c>
      <c r="K47" s="54">
        <f>IF(ISERROR(+H47/E47)=TRUE,0,++H47/E47)</f>
        <v>0</v>
      </c>
      <c r="L47" s="55">
        <f>SUM(L13:L46)</f>
        <v>2114279913.2799988</v>
      </c>
    </row>
    <row r="48" spans="2:12" x14ac:dyDescent="0.2">
      <c r="B48" s="11" t="s">
        <v>62</v>
      </c>
    </row>
    <row r="49" spans="2:12" s="22" customFormat="1" x14ac:dyDescent="0.2">
      <c r="B49" s="11"/>
    </row>
    <row r="50" spans="2:12" s="22" customFormat="1" x14ac:dyDescent="0.25">
      <c r="K50" s="23"/>
    </row>
    <row r="51" spans="2:12" s="22" customFormat="1" x14ac:dyDescent="0.25">
      <c r="K51" s="23"/>
    </row>
    <row r="52" spans="2:12" s="22" customFormat="1" x14ac:dyDescent="0.25">
      <c r="C52" s="22">
        <v>1000000</v>
      </c>
      <c r="K52" s="23"/>
    </row>
    <row r="53" spans="2:12" s="22" customFormat="1" ht="44.25" customHeight="1" x14ac:dyDescent="0.25">
      <c r="B53" s="30" t="s">
        <v>23</v>
      </c>
      <c r="C53" s="30" t="s">
        <v>3</v>
      </c>
      <c r="D53" s="30" t="s">
        <v>2</v>
      </c>
      <c r="E53" s="31" t="s">
        <v>18</v>
      </c>
      <c r="F53" s="31" t="s">
        <v>19</v>
      </c>
      <c r="G53" s="31" t="str">
        <f>MID(G11,1,25)</f>
        <v>DEVENGADO
A OCTUBRE
(4)</v>
      </c>
      <c r="H53" s="32" t="s">
        <v>15</v>
      </c>
      <c r="I53" s="77"/>
      <c r="J53" s="77"/>
      <c r="K53" s="77"/>
      <c r="L53" s="31"/>
    </row>
    <row r="54" spans="2:12" s="22" customFormat="1" x14ac:dyDescent="0.25">
      <c r="B54" s="33" t="s">
        <v>24</v>
      </c>
      <c r="C54" s="67">
        <f>+C47/$C$52</f>
        <v>7296.3093479999998</v>
      </c>
      <c r="D54" s="67">
        <f>+D47/$C$52</f>
        <v>8646.9152720000002</v>
      </c>
      <c r="E54" s="33">
        <f>+E47/$C$52</f>
        <v>8408.3280240000004</v>
      </c>
      <c r="F54" s="67">
        <f>+F47/$C$52</f>
        <v>7926.2862744699978</v>
      </c>
      <c r="G54" s="67">
        <f>+G47/$C$52</f>
        <v>6532.635358720001</v>
      </c>
      <c r="H54" s="35"/>
      <c r="I54" s="36"/>
      <c r="J54" s="36"/>
      <c r="K54" s="36"/>
      <c r="L54" s="37"/>
    </row>
    <row r="55" spans="2:12" s="22" customFormat="1" x14ac:dyDescent="0.25">
      <c r="B55" s="33"/>
      <c r="C55" s="34"/>
      <c r="D55" s="34"/>
      <c r="E55" s="33"/>
      <c r="F55" s="34"/>
      <c r="G55" s="34"/>
      <c r="H55" s="38"/>
      <c r="I55" s="36"/>
      <c r="J55" s="36"/>
      <c r="K55" s="36"/>
      <c r="L55" s="37"/>
    </row>
    <row r="56" spans="2:12" s="22" customFormat="1" x14ac:dyDescent="0.25">
      <c r="B56" s="33"/>
      <c r="C56" s="34"/>
      <c r="D56" s="34"/>
      <c r="E56" s="33"/>
      <c r="F56" s="34"/>
      <c r="G56" s="34"/>
      <c r="H56" s="38"/>
      <c r="I56" s="36"/>
      <c r="J56" s="36"/>
      <c r="K56" s="36"/>
      <c r="L56" s="37"/>
    </row>
    <row r="57" spans="2:12" s="22" customFormat="1" x14ac:dyDescent="0.25">
      <c r="B57" s="33"/>
      <c r="C57" s="34"/>
      <c r="D57" s="34"/>
      <c r="E57" s="33"/>
      <c r="F57" s="34"/>
      <c r="G57" s="34"/>
      <c r="H57" s="38"/>
      <c r="I57" s="36"/>
      <c r="J57" s="36"/>
      <c r="K57" s="36"/>
      <c r="L57" s="37"/>
    </row>
    <row r="58" spans="2:12" s="22" customFormat="1" x14ac:dyDescent="0.25">
      <c r="K58" s="23"/>
    </row>
    <row r="59" spans="2:12" s="22" customFormat="1" x14ac:dyDescent="0.25">
      <c r="K59" s="23"/>
    </row>
    <row r="60" spans="2:12" s="22" customFormat="1" x14ac:dyDescent="0.25">
      <c r="K60" s="23"/>
    </row>
    <row r="61" spans="2:12" s="22" customFormat="1" x14ac:dyDescent="0.25">
      <c r="K61" s="23"/>
    </row>
    <row r="62" spans="2:12" s="22" customFormat="1" x14ac:dyDescent="0.25">
      <c r="K62" s="23"/>
    </row>
    <row r="63" spans="2:12" s="22" customFormat="1" x14ac:dyDescent="0.25">
      <c r="K63" s="23"/>
    </row>
    <row r="64" spans="2:12" s="22" customFormat="1" x14ac:dyDescent="0.25">
      <c r="K64" s="23"/>
    </row>
    <row r="65" spans="11:11" s="22" customFormat="1" x14ac:dyDescent="0.25">
      <c r="K65" s="23"/>
    </row>
    <row r="66" spans="11:11" s="22" customFormat="1" x14ac:dyDescent="0.25">
      <c r="K66" s="23"/>
    </row>
    <row r="67" spans="11:11" s="22" customFormat="1" x14ac:dyDescent="0.25">
      <c r="K67" s="23"/>
    </row>
    <row r="68" spans="11:11" s="22" customFormat="1" x14ac:dyDescent="0.25">
      <c r="K68" s="23"/>
    </row>
    <row r="69" spans="11:11" s="22" customFormat="1" x14ac:dyDescent="0.25">
      <c r="K69" s="23"/>
    </row>
    <row r="70" spans="11:11" s="22" customFormat="1" x14ac:dyDescent="0.25">
      <c r="K70" s="23"/>
    </row>
    <row r="71" spans="11:11" s="22" customFormat="1" x14ac:dyDescent="0.25">
      <c r="K71" s="23"/>
    </row>
    <row r="72" spans="11:11" s="22" customFormat="1" x14ac:dyDescent="0.25">
      <c r="K72" s="23"/>
    </row>
    <row r="73" spans="11:11" s="22" customFormat="1" x14ac:dyDescent="0.25">
      <c r="K73" s="23"/>
    </row>
  </sheetData>
  <mergeCells count="11">
    <mergeCell ref="B6:L6"/>
    <mergeCell ref="I53:K53"/>
    <mergeCell ref="L11:L12"/>
    <mergeCell ref="H11:H12"/>
    <mergeCell ref="C11:D11"/>
    <mergeCell ref="B11:B12"/>
    <mergeCell ref="F11:F12"/>
    <mergeCell ref="G11:G12"/>
    <mergeCell ref="I10:K10"/>
    <mergeCell ref="E11:E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62"/>
  <sheetViews>
    <sheetView showGridLines="0" zoomScale="130" zoomScaleNormal="130" workbookViewId="0">
      <selection activeCell="E37" sqref="E37"/>
    </sheetView>
  </sheetViews>
  <sheetFormatPr baseColWidth="10" defaultRowHeight="15" x14ac:dyDescent="0.25"/>
  <cols>
    <col min="1" max="1" width="5.85546875" style="1" customWidth="1"/>
    <col min="2" max="2" width="82" style="1" bestFit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8" customFormat="1" x14ac:dyDescent="0.25">
      <c r="A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48" customFormat="1" x14ac:dyDescent="0.25">
      <c r="A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48" customFormat="1" x14ac:dyDescent="0.25">
      <c r="A3"/>
      <c r="B3" s="47"/>
      <c r="C3" s="49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48" customFormat="1" x14ac:dyDescent="0.25">
      <c r="A4"/>
      <c r="B4" s="47"/>
      <c r="C4" s="49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6" t="s">
        <v>61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6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60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50" t="s">
        <v>3</v>
      </c>
      <c r="D12" s="50" t="s">
        <v>2</v>
      </c>
      <c r="E12" s="81"/>
      <c r="F12" s="81"/>
      <c r="G12" s="81"/>
      <c r="H12" s="81"/>
      <c r="I12" s="50" t="s">
        <v>9</v>
      </c>
      <c r="J12" s="50" t="s">
        <v>10</v>
      </c>
      <c r="K12" s="51" t="s">
        <v>11</v>
      </c>
      <c r="L12" s="79"/>
    </row>
    <row r="13" spans="1:13" ht="20.100000000000001" customHeight="1" x14ac:dyDescent="0.25">
      <c r="B13" s="6" t="s">
        <v>26</v>
      </c>
      <c r="C13" s="8">
        <v>61841545</v>
      </c>
      <c r="D13" s="8">
        <v>83840855</v>
      </c>
      <c r="E13" s="56">
        <v>71604841</v>
      </c>
      <c r="F13" s="56">
        <v>56479685.699999981</v>
      </c>
      <c r="G13" s="8">
        <v>39958680.380000018</v>
      </c>
      <c r="H13" s="8"/>
      <c r="I13" s="12">
        <f>IF(ISERROR(+#REF!/E13)=TRUE,0,++#REF!/E13)</f>
        <v>0</v>
      </c>
      <c r="J13" s="12">
        <f>IF(ISERROR(+G13/E13)=TRUE,0,++G13/E13)</f>
        <v>0.55804439786410553</v>
      </c>
      <c r="K13" s="12">
        <f>IF(ISERROR(+H13/E13)=TRUE,0,++H13/E13)</f>
        <v>0</v>
      </c>
      <c r="L13" s="14">
        <f>+D13-G13</f>
        <v>43882174.619999982</v>
      </c>
    </row>
    <row r="14" spans="1:13" ht="20.100000000000001" customHeight="1" x14ac:dyDescent="0.25">
      <c r="B14" s="7" t="s">
        <v>58</v>
      </c>
      <c r="C14" s="9">
        <v>1000000</v>
      </c>
      <c r="D14" s="9">
        <v>1704275</v>
      </c>
      <c r="E14" s="58">
        <v>1159822</v>
      </c>
      <c r="F14" s="59">
        <v>1158396.28</v>
      </c>
      <c r="G14" s="9">
        <v>1123662.98</v>
      </c>
      <c r="H14" s="9"/>
      <c r="I14" s="13">
        <f>IF(ISERROR(+#REF!/E14)=TRUE,0,++#REF!/E14)</f>
        <v>0</v>
      </c>
      <c r="J14" s="13">
        <f t="shared" ref="J14:J46" si="0">IF(ISERROR(+G14/E14)=TRUE,0,++G14/E14)</f>
        <v>0.96882364707687907</v>
      </c>
      <c r="K14" s="13">
        <f t="shared" ref="K14:K46" si="1">IF(ISERROR(+H14/E14)=TRUE,0,++H14/E14)</f>
        <v>0</v>
      </c>
      <c r="L14" s="15">
        <f t="shared" ref="L14:L46" si="2">+D14-G14</f>
        <v>580612.02</v>
      </c>
    </row>
    <row r="15" spans="1:13" ht="20.100000000000001" customHeight="1" x14ac:dyDescent="0.25">
      <c r="B15" s="7" t="s">
        <v>59</v>
      </c>
      <c r="C15" s="9">
        <v>1500000</v>
      </c>
      <c r="D15" s="9">
        <v>2190097</v>
      </c>
      <c r="E15" s="58">
        <v>1842512</v>
      </c>
      <c r="F15" s="59">
        <v>1793743.06</v>
      </c>
      <c r="G15" s="9">
        <v>1085683.4499999997</v>
      </c>
      <c r="H15" s="9"/>
      <c r="I15" s="13"/>
      <c r="J15" s="13">
        <f t="shared" si="0"/>
        <v>0.58924091132106582</v>
      </c>
      <c r="K15" s="13">
        <f t="shared" si="1"/>
        <v>0</v>
      </c>
      <c r="L15" s="15">
        <f t="shared" si="2"/>
        <v>1104413.5500000003</v>
      </c>
    </row>
    <row r="16" spans="1:13" ht="20.100000000000001" customHeight="1" x14ac:dyDescent="0.25">
      <c r="B16" s="7" t="s">
        <v>27</v>
      </c>
      <c r="C16" s="9">
        <v>9500000</v>
      </c>
      <c r="D16" s="9">
        <v>12426803</v>
      </c>
      <c r="E16" s="58">
        <v>11852777</v>
      </c>
      <c r="F16" s="59">
        <v>11566543.060000002</v>
      </c>
      <c r="G16" s="9">
        <v>9206556.3000000007</v>
      </c>
      <c r="H16" s="9"/>
      <c r="I16" s="13"/>
      <c r="J16" s="13">
        <f t="shared" si="0"/>
        <v>0.77674255577406048</v>
      </c>
      <c r="K16" s="13">
        <f t="shared" si="1"/>
        <v>0</v>
      </c>
      <c r="L16" s="15">
        <f t="shared" si="2"/>
        <v>3220246.6999999993</v>
      </c>
    </row>
    <row r="17" spans="2:12" ht="20.100000000000001" customHeight="1" x14ac:dyDescent="0.25">
      <c r="B17" s="7" t="s">
        <v>28</v>
      </c>
      <c r="C17" s="9">
        <v>1500000</v>
      </c>
      <c r="D17" s="9">
        <v>2029059</v>
      </c>
      <c r="E17" s="58">
        <v>1779059</v>
      </c>
      <c r="F17" s="59">
        <v>176089.04999999996</v>
      </c>
      <c r="G17" s="9">
        <v>141808.56</v>
      </c>
      <c r="H17" s="9"/>
      <c r="I17" s="13"/>
      <c r="J17" s="13">
        <f t="shared" ref="J17" si="3">IF(ISERROR(+G17/E17)=TRUE,0,++G17/E17)</f>
        <v>7.9709869093717522E-2</v>
      </c>
      <c r="K17" s="13">
        <f t="shared" ref="K17" si="4">IF(ISERROR(+H17/E17)=TRUE,0,++H17/E17)</f>
        <v>0</v>
      </c>
      <c r="L17" s="15">
        <f t="shared" ref="L17" si="5">+D17-G17</f>
        <v>1887250.44</v>
      </c>
    </row>
    <row r="18" spans="2:12" ht="20.100000000000001" customHeight="1" x14ac:dyDescent="0.25">
      <c r="B18" s="7" t="s">
        <v>29</v>
      </c>
      <c r="C18" s="9">
        <v>6003000</v>
      </c>
      <c r="D18" s="9">
        <v>10890534</v>
      </c>
      <c r="E18" s="58">
        <v>7289463</v>
      </c>
      <c r="F18" s="59">
        <v>6923939.1800000006</v>
      </c>
      <c r="G18" s="9">
        <v>5545515.8900000006</v>
      </c>
      <c r="H18" s="9"/>
      <c r="I18" s="13"/>
      <c r="J18" s="13">
        <f t="shared" si="0"/>
        <v>0.7607578075367144</v>
      </c>
      <c r="K18" s="13">
        <f t="shared" si="1"/>
        <v>0</v>
      </c>
      <c r="L18" s="15">
        <f t="shared" si="2"/>
        <v>5345018.1099999994</v>
      </c>
    </row>
    <row r="19" spans="2:12" ht="20.100000000000001" customHeight="1" x14ac:dyDescent="0.25">
      <c r="B19" s="7" t="s">
        <v>30</v>
      </c>
      <c r="C19" s="9">
        <v>3013658</v>
      </c>
      <c r="D19" s="9">
        <v>3228341</v>
      </c>
      <c r="E19" s="58">
        <v>2722961</v>
      </c>
      <c r="F19" s="59">
        <v>2355962.67</v>
      </c>
      <c r="G19" s="9">
        <v>1866676.2</v>
      </c>
      <c r="H19" s="9"/>
      <c r="I19" s="13"/>
      <c r="J19" s="13">
        <f t="shared" si="0"/>
        <v>0.68553174283436302</v>
      </c>
      <c r="K19" s="13">
        <f t="shared" si="1"/>
        <v>0</v>
      </c>
      <c r="L19" s="15">
        <f t="shared" si="2"/>
        <v>1361664.8</v>
      </c>
    </row>
    <row r="20" spans="2:12" ht="20.100000000000001" customHeight="1" x14ac:dyDescent="0.25">
      <c r="B20" s="7" t="s">
        <v>31</v>
      </c>
      <c r="C20" s="9">
        <v>5000000</v>
      </c>
      <c r="D20" s="9">
        <v>6639618</v>
      </c>
      <c r="E20" s="58">
        <v>6039217</v>
      </c>
      <c r="F20" s="59">
        <v>4465352.4000000004</v>
      </c>
      <c r="G20" s="9">
        <v>4129272.87</v>
      </c>
      <c r="H20" s="9"/>
      <c r="I20" s="13"/>
      <c r="J20" s="13">
        <f t="shared" si="0"/>
        <v>0.68374308623121183</v>
      </c>
      <c r="K20" s="13">
        <f t="shared" si="1"/>
        <v>0</v>
      </c>
      <c r="L20" s="15">
        <f t="shared" si="2"/>
        <v>2510345.13</v>
      </c>
    </row>
    <row r="21" spans="2:12" ht="20.100000000000001" customHeight="1" x14ac:dyDescent="0.25">
      <c r="B21" s="7" t="s">
        <v>32</v>
      </c>
      <c r="C21" s="9">
        <v>3000000</v>
      </c>
      <c r="D21" s="9">
        <v>3664590</v>
      </c>
      <c r="E21" s="58">
        <v>3164999</v>
      </c>
      <c r="F21" s="59">
        <v>1354228.81</v>
      </c>
      <c r="G21" s="9">
        <v>1088528.02</v>
      </c>
      <c r="H21" s="9"/>
      <c r="I21" s="13"/>
      <c r="J21" s="13">
        <f t="shared" si="0"/>
        <v>0.3439268132470184</v>
      </c>
      <c r="K21" s="13">
        <f t="shared" si="1"/>
        <v>0</v>
      </c>
      <c r="L21" s="15">
        <f t="shared" si="2"/>
        <v>2576061.98</v>
      </c>
    </row>
    <row r="22" spans="2:12" ht="20.100000000000001" customHeight="1" x14ac:dyDescent="0.25">
      <c r="B22" s="7" t="s">
        <v>33</v>
      </c>
      <c r="C22" s="9">
        <v>3000000</v>
      </c>
      <c r="D22" s="9">
        <v>4656810</v>
      </c>
      <c r="E22" s="58">
        <v>3114603</v>
      </c>
      <c r="F22" s="59">
        <v>2279772.6599999997</v>
      </c>
      <c r="G22" s="9">
        <v>2067030.69</v>
      </c>
      <c r="H22" s="9"/>
      <c r="I22" s="13"/>
      <c r="J22" s="13">
        <f t="shared" si="0"/>
        <v>0.66365783696991232</v>
      </c>
      <c r="K22" s="13">
        <f t="shared" si="1"/>
        <v>0</v>
      </c>
      <c r="L22" s="15">
        <f t="shared" si="2"/>
        <v>2589779.31</v>
      </c>
    </row>
    <row r="23" spans="2:12" ht="20.100000000000001" customHeight="1" x14ac:dyDescent="0.25">
      <c r="B23" s="7" t="s">
        <v>34</v>
      </c>
      <c r="C23" s="9">
        <v>6000000</v>
      </c>
      <c r="D23" s="9">
        <v>9243343</v>
      </c>
      <c r="E23" s="58">
        <v>7898592</v>
      </c>
      <c r="F23" s="59">
        <v>7733460.1400000006</v>
      </c>
      <c r="G23" s="9">
        <v>7379507.3800000008</v>
      </c>
      <c r="H23" s="9"/>
      <c r="I23" s="13"/>
      <c r="J23" s="13">
        <f t="shared" si="0"/>
        <v>0.93428137318651239</v>
      </c>
      <c r="K23" s="13">
        <f t="shared" si="1"/>
        <v>0</v>
      </c>
      <c r="L23" s="15">
        <f t="shared" si="2"/>
        <v>1863835.6199999992</v>
      </c>
    </row>
    <row r="24" spans="2:12" ht="20.100000000000001" customHeight="1" x14ac:dyDescent="0.25">
      <c r="B24" s="7" t="s">
        <v>35</v>
      </c>
      <c r="C24" s="9">
        <v>3500000</v>
      </c>
      <c r="D24" s="9">
        <v>5731439</v>
      </c>
      <c r="E24" s="58">
        <v>3698746</v>
      </c>
      <c r="F24" s="59">
        <v>2553442.8499999996</v>
      </c>
      <c r="G24" s="9">
        <v>2096883.2799999996</v>
      </c>
      <c r="H24" s="9"/>
      <c r="I24" s="13"/>
      <c r="J24" s="13">
        <f t="shared" si="0"/>
        <v>0.56691734982613018</v>
      </c>
      <c r="K24" s="13">
        <f t="shared" si="1"/>
        <v>0</v>
      </c>
      <c r="L24" s="15">
        <f t="shared" si="2"/>
        <v>3634555.7200000007</v>
      </c>
    </row>
    <row r="25" spans="2:12" ht="20.100000000000001" customHeight="1" x14ac:dyDescent="0.25">
      <c r="B25" s="7" t="s">
        <v>36</v>
      </c>
      <c r="C25" s="9">
        <v>6000000</v>
      </c>
      <c r="D25" s="9">
        <v>8725321</v>
      </c>
      <c r="E25" s="58">
        <v>8619992</v>
      </c>
      <c r="F25" s="59">
        <v>7264051.8600000013</v>
      </c>
      <c r="G25" s="9">
        <v>6228201.8499999996</v>
      </c>
      <c r="H25" s="9"/>
      <c r="I25" s="13"/>
      <c r="J25" s="13">
        <f t="shared" si="0"/>
        <v>0.72252988749873548</v>
      </c>
      <c r="K25" s="13">
        <f t="shared" si="1"/>
        <v>0</v>
      </c>
      <c r="L25" s="15">
        <f t="shared" si="2"/>
        <v>2497119.1500000004</v>
      </c>
    </row>
    <row r="26" spans="2:12" ht="20.100000000000001" customHeight="1" x14ac:dyDescent="0.25">
      <c r="B26" s="7" t="s">
        <v>37</v>
      </c>
      <c r="C26" s="9">
        <v>4000000</v>
      </c>
      <c r="D26" s="9">
        <v>5261348</v>
      </c>
      <c r="E26" s="58">
        <v>5152188</v>
      </c>
      <c r="F26" s="59">
        <v>3309939.8899999992</v>
      </c>
      <c r="G26" s="9">
        <v>3007489.2399999993</v>
      </c>
      <c r="H26" s="9"/>
      <c r="I26" s="13"/>
      <c r="J26" s="13">
        <f t="shared" si="0"/>
        <v>0.5837304927537581</v>
      </c>
      <c r="K26" s="13">
        <f t="shared" si="1"/>
        <v>0</v>
      </c>
      <c r="L26" s="15">
        <f t="shared" si="2"/>
        <v>2253858.7600000007</v>
      </c>
    </row>
    <row r="27" spans="2:12" ht="20.100000000000001" customHeight="1" x14ac:dyDescent="0.25">
      <c r="B27" s="7" t="s">
        <v>38</v>
      </c>
      <c r="C27" s="9">
        <v>2000000</v>
      </c>
      <c r="D27" s="9">
        <v>2598940</v>
      </c>
      <c r="E27" s="58">
        <v>2458940</v>
      </c>
      <c r="F27" s="59">
        <v>2453422</v>
      </c>
      <c r="G27" s="9">
        <v>1232430.98</v>
      </c>
      <c r="H27" s="9"/>
      <c r="I27" s="13"/>
      <c r="J27" s="13">
        <f t="shared" si="0"/>
        <v>0.50120416927619216</v>
      </c>
      <c r="K27" s="13">
        <f t="shared" si="1"/>
        <v>0</v>
      </c>
      <c r="L27" s="15">
        <f t="shared" si="2"/>
        <v>1366509.02</v>
      </c>
    </row>
    <row r="28" spans="2:12" ht="20.100000000000001" customHeight="1" x14ac:dyDescent="0.25">
      <c r="B28" s="7" t="s">
        <v>39</v>
      </c>
      <c r="C28" s="9">
        <v>4000000</v>
      </c>
      <c r="D28" s="9">
        <v>4422647</v>
      </c>
      <c r="E28" s="58">
        <v>3561734</v>
      </c>
      <c r="F28" s="59">
        <v>3014828.24</v>
      </c>
      <c r="G28" s="9">
        <v>2796934.3099999996</v>
      </c>
      <c r="H28" s="9"/>
      <c r="I28" s="13"/>
      <c r="J28" s="13">
        <f t="shared" si="0"/>
        <v>0.78527321523729721</v>
      </c>
      <c r="K28" s="13">
        <f t="shared" si="1"/>
        <v>0</v>
      </c>
      <c r="L28" s="15">
        <f t="shared" si="2"/>
        <v>1625712.6900000004</v>
      </c>
    </row>
    <row r="29" spans="2:12" ht="20.100000000000001" customHeight="1" x14ac:dyDescent="0.25">
      <c r="B29" s="7" t="s">
        <v>40</v>
      </c>
      <c r="C29" s="9">
        <v>672906</v>
      </c>
      <c r="D29" s="9">
        <v>898772</v>
      </c>
      <c r="E29" s="58">
        <v>652468</v>
      </c>
      <c r="F29" s="59">
        <v>609222.74</v>
      </c>
      <c r="G29" s="9">
        <v>393955.16999999993</v>
      </c>
      <c r="H29" s="9"/>
      <c r="I29" s="13"/>
      <c r="J29" s="13">
        <f t="shared" si="0"/>
        <v>0.60379232391473592</v>
      </c>
      <c r="K29" s="13">
        <f t="shared" si="1"/>
        <v>0</v>
      </c>
      <c r="L29" s="15">
        <f t="shared" si="2"/>
        <v>504816.83000000007</v>
      </c>
    </row>
    <row r="30" spans="2:12" ht="20.100000000000001" customHeight="1" x14ac:dyDescent="0.25">
      <c r="B30" s="7" t="s">
        <v>41</v>
      </c>
      <c r="C30" s="9">
        <v>2000000</v>
      </c>
      <c r="D30" s="9">
        <v>2087665</v>
      </c>
      <c r="E30" s="58">
        <v>2087665</v>
      </c>
      <c r="F30" s="59">
        <v>1856374.85</v>
      </c>
      <c r="G30" s="9">
        <v>1623160.3100000003</v>
      </c>
      <c r="H30" s="9"/>
      <c r="I30" s="13"/>
      <c r="J30" s="13">
        <f t="shared" si="0"/>
        <v>0.77750037003063244</v>
      </c>
      <c r="K30" s="13">
        <f t="shared" si="1"/>
        <v>0</v>
      </c>
      <c r="L30" s="15">
        <f t="shared" si="2"/>
        <v>464504.68999999971</v>
      </c>
    </row>
    <row r="31" spans="2:12" ht="20.100000000000001" customHeight="1" x14ac:dyDescent="0.25">
      <c r="B31" s="7" t="s">
        <v>42</v>
      </c>
      <c r="C31" s="9">
        <v>3000000</v>
      </c>
      <c r="D31" s="9">
        <v>3786219</v>
      </c>
      <c r="E31" s="58">
        <v>2562277</v>
      </c>
      <c r="F31" s="59">
        <v>2491609.7599999998</v>
      </c>
      <c r="G31" s="9">
        <v>1917935.14</v>
      </c>
      <c r="H31" s="9"/>
      <c r="I31" s="13"/>
      <c r="J31" s="13">
        <f t="shared" si="0"/>
        <v>0.74852763381945042</v>
      </c>
      <c r="K31" s="13">
        <f t="shared" si="1"/>
        <v>0</v>
      </c>
      <c r="L31" s="15">
        <f t="shared" si="2"/>
        <v>1868283.86</v>
      </c>
    </row>
    <row r="32" spans="2:12" ht="20.100000000000001" customHeight="1" x14ac:dyDescent="0.25">
      <c r="B32" s="7" t="s">
        <v>43</v>
      </c>
      <c r="C32" s="9">
        <v>2000000</v>
      </c>
      <c r="D32" s="9">
        <v>2884983</v>
      </c>
      <c r="E32" s="58">
        <v>1804353</v>
      </c>
      <c r="F32" s="59">
        <v>1363287.29</v>
      </c>
      <c r="G32" s="9">
        <v>1009781.3300000002</v>
      </c>
      <c r="H32" s="9"/>
      <c r="I32" s="13"/>
      <c r="J32" s="13">
        <f t="shared" si="0"/>
        <v>0.55963624080210483</v>
      </c>
      <c r="K32" s="13">
        <f t="shared" si="1"/>
        <v>0</v>
      </c>
      <c r="L32" s="15">
        <f t="shared" si="2"/>
        <v>1875201.67</v>
      </c>
    </row>
    <row r="33" spans="2:12" ht="20.100000000000001" customHeight="1" x14ac:dyDescent="0.25">
      <c r="B33" s="7" t="s">
        <v>44</v>
      </c>
      <c r="C33" s="9">
        <v>1500000</v>
      </c>
      <c r="D33" s="9">
        <v>2356799</v>
      </c>
      <c r="E33" s="58">
        <v>2192819</v>
      </c>
      <c r="F33" s="59">
        <v>2167587.2800000003</v>
      </c>
      <c r="G33" s="9">
        <v>1698755.23</v>
      </c>
      <c r="H33" s="9"/>
      <c r="I33" s="13"/>
      <c r="J33" s="13">
        <f t="shared" si="0"/>
        <v>0.77469012718331975</v>
      </c>
      <c r="K33" s="13">
        <f t="shared" si="1"/>
        <v>0</v>
      </c>
      <c r="L33" s="15">
        <f t="shared" si="2"/>
        <v>658043.77</v>
      </c>
    </row>
    <row r="34" spans="2:12" ht="20.100000000000001" customHeight="1" x14ac:dyDescent="0.25">
      <c r="B34" s="7" t="s">
        <v>45</v>
      </c>
      <c r="C34" s="9">
        <v>1500000</v>
      </c>
      <c r="D34" s="9">
        <v>1912748</v>
      </c>
      <c r="E34" s="58">
        <v>1040383</v>
      </c>
      <c r="F34" s="59">
        <v>979431.41000000015</v>
      </c>
      <c r="G34" s="9">
        <v>785326.52</v>
      </c>
      <c r="H34" s="9"/>
      <c r="I34" s="13"/>
      <c r="J34" s="13">
        <f t="shared" si="0"/>
        <v>0.75484366814913351</v>
      </c>
      <c r="K34" s="13">
        <f t="shared" si="1"/>
        <v>0</v>
      </c>
      <c r="L34" s="15">
        <f t="shared" si="2"/>
        <v>1127421.48</v>
      </c>
    </row>
    <row r="35" spans="2:12" ht="20.100000000000001" customHeight="1" x14ac:dyDescent="0.25">
      <c r="B35" s="7" t="s">
        <v>46</v>
      </c>
      <c r="C35" s="9">
        <v>1000000</v>
      </c>
      <c r="D35" s="9">
        <v>2278840</v>
      </c>
      <c r="E35" s="58">
        <v>2181621</v>
      </c>
      <c r="F35" s="59">
        <v>1582881.93</v>
      </c>
      <c r="G35" s="9">
        <v>1163012.7</v>
      </c>
      <c r="H35" s="9"/>
      <c r="I35" s="13"/>
      <c r="J35" s="13">
        <f t="shared" si="0"/>
        <v>0.53309566602081659</v>
      </c>
      <c r="K35" s="13">
        <f t="shared" si="1"/>
        <v>0</v>
      </c>
      <c r="L35" s="15">
        <f t="shared" si="2"/>
        <v>1115827.3</v>
      </c>
    </row>
    <row r="36" spans="2:12" ht="20.100000000000001" customHeight="1" x14ac:dyDescent="0.25">
      <c r="B36" s="7" t="s">
        <v>47</v>
      </c>
      <c r="C36" s="9">
        <v>13200000</v>
      </c>
      <c r="D36" s="9">
        <v>29732854</v>
      </c>
      <c r="E36" s="58">
        <v>27476976</v>
      </c>
      <c r="F36" s="59">
        <v>19106424.520000003</v>
      </c>
      <c r="G36" s="9">
        <v>16167922.979999999</v>
      </c>
      <c r="H36" s="9"/>
      <c r="I36" s="13"/>
      <c r="J36" s="13">
        <f t="shared" si="0"/>
        <v>0.58841711620667425</v>
      </c>
      <c r="K36" s="13">
        <f t="shared" si="1"/>
        <v>0</v>
      </c>
      <c r="L36" s="15">
        <f t="shared" si="2"/>
        <v>13564931.020000001</v>
      </c>
    </row>
    <row r="37" spans="2:12" ht="20.100000000000001" customHeight="1" x14ac:dyDescent="0.25">
      <c r="B37" s="7" t="s">
        <v>48</v>
      </c>
      <c r="C37" s="9">
        <v>2766523</v>
      </c>
      <c r="D37" s="9">
        <v>10200560</v>
      </c>
      <c r="E37" s="58">
        <v>7482455</v>
      </c>
      <c r="F37" s="59">
        <v>6804622.6199999992</v>
      </c>
      <c r="G37" s="9">
        <v>5360200.47</v>
      </c>
      <c r="H37" s="9"/>
      <c r="I37" s="13"/>
      <c r="J37" s="13">
        <f t="shared" si="0"/>
        <v>0.71636922240093659</v>
      </c>
      <c r="K37" s="13">
        <f t="shared" si="1"/>
        <v>0</v>
      </c>
      <c r="L37" s="15">
        <f t="shared" si="2"/>
        <v>4840359.53</v>
      </c>
    </row>
    <row r="38" spans="2:12" ht="20.100000000000001" customHeight="1" x14ac:dyDescent="0.25">
      <c r="B38" s="7" t="s">
        <v>49</v>
      </c>
      <c r="C38" s="9">
        <v>7026640</v>
      </c>
      <c r="D38" s="9">
        <v>8385776</v>
      </c>
      <c r="E38" s="58">
        <v>7529734</v>
      </c>
      <c r="F38" s="59">
        <v>4801004.7400000012</v>
      </c>
      <c r="G38" s="9">
        <v>3048290.4000000004</v>
      </c>
      <c r="H38" s="9"/>
      <c r="I38" s="13"/>
      <c r="J38" s="13">
        <f t="shared" si="0"/>
        <v>0.40483374313089948</v>
      </c>
      <c r="K38" s="13">
        <f t="shared" si="1"/>
        <v>0</v>
      </c>
      <c r="L38" s="15">
        <f t="shared" si="2"/>
        <v>5337485.5999999996</v>
      </c>
    </row>
    <row r="39" spans="2:12" ht="20.100000000000001" customHeight="1" x14ac:dyDescent="0.25">
      <c r="B39" s="7" t="s">
        <v>50</v>
      </c>
      <c r="C39" s="9">
        <v>500000</v>
      </c>
      <c r="D39" s="9">
        <v>670423</v>
      </c>
      <c r="E39" s="58">
        <v>580961</v>
      </c>
      <c r="F39" s="59">
        <v>507637.28</v>
      </c>
      <c r="G39" s="9">
        <v>222270.56</v>
      </c>
      <c r="H39" s="9"/>
      <c r="I39" s="13"/>
      <c r="J39" s="13">
        <f t="shared" si="0"/>
        <v>0.38259118942579623</v>
      </c>
      <c r="K39" s="13">
        <f t="shared" si="1"/>
        <v>0</v>
      </c>
      <c r="L39" s="15">
        <f t="shared" si="2"/>
        <v>448152.44</v>
      </c>
    </row>
    <row r="40" spans="2:12" ht="20.100000000000001" customHeight="1" x14ac:dyDescent="0.25">
      <c r="B40" s="7" t="s">
        <v>51</v>
      </c>
      <c r="C40" s="9">
        <v>3000000</v>
      </c>
      <c r="D40" s="9">
        <v>4270897</v>
      </c>
      <c r="E40" s="58">
        <v>3975780</v>
      </c>
      <c r="F40" s="59">
        <v>3028048.6000000006</v>
      </c>
      <c r="G40" s="9">
        <v>2506928.1499999994</v>
      </c>
      <c r="H40" s="9"/>
      <c r="I40" s="13"/>
      <c r="J40" s="13">
        <f t="shared" si="0"/>
        <v>0.63055001785813081</v>
      </c>
      <c r="K40" s="13">
        <f t="shared" si="1"/>
        <v>0</v>
      </c>
      <c r="L40" s="15">
        <f t="shared" si="2"/>
        <v>1763968.8500000006</v>
      </c>
    </row>
    <row r="41" spans="2:12" ht="20.100000000000001" customHeight="1" x14ac:dyDescent="0.25">
      <c r="B41" s="7" t="s">
        <v>52</v>
      </c>
      <c r="C41" s="9">
        <v>4000000</v>
      </c>
      <c r="D41" s="9">
        <v>5959345</v>
      </c>
      <c r="E41" s="58">
        <v>4380000</v>
      </c>
      <c r="F41" s="59">
        <v>4371142.9899999993</v>
      </c>
      <c r="G41" s="9">
        <v>3176165.2899999996</v>
      </c>
      <c r="H41" s="9"/>
      <c r="I41" s="13"/>
      <c r="J41" s="13">
        <f t="shared" si="0"/>
        <v>0.72515189269406388</v>
      </c>
      <c r="K41" s="13">
        <f t="shared" si="1"/>
        <v>0</v>
      </c>
      <c r="L41" s="15">
        <f t="shared" si="2"/>
        <v>2783179.7100000004</v>
      </c>
    </row>
    <row r="42" spans="2:12" ht="20.100000000000001" customHeight="1" x14ac:dyDescent="0.25">
      <c r="B42" s="7" t="s">
        <v>53</v>
      </c>
      <c r="C42" s="9">
        <v>5000000</v>
      </c>
      <c r="D42" s="9">
        <v>5900336</v>
      </c>
      <c r="E42" s="58">
        <v>5307900</v>
      </c>
      <c r="F42" s="59">
        <v>4119231.1</v>
      </c>
      <c r="G42" s="9">
        <v>3917231.1</v>
      </c>
      <c r="H42" s="9"/>
      <c r="I42" s="13"/>
      <c r="J42" s="13">
        <f t="shared" si="0"/>
        <v>0.7380001695585825</v>
      </c>
      <c r="K42" s="13">
        <f t="shared" si="1"/>
        <v>0</v>
      </c>
      <c r="L42" s="15">
        <f t="shared" si="2"/>
        <v>1983104.9</v>
      </c>
    </row>
    <row r="43" spans="2:12" ht="20.100000000000001" customHeight="1" x14ac:dyDescent="0.25">
      <c r="B43" s="7" t="s">
        <v>54</v>
      </c>
      <c r="C43" s="9">
        <v>5000000</v>
      </c>
      <c r="D43" s="9">
        <v>10273663</v>
      </c>
      <c r="E43" s="58">
        <v>4987458</v>
      </c>
      <c r="F43" s="59">
        <v>3922272.86</v>
      </c>
      <c r="G43" s="9">
        <v>2250769.2600000002</v>
      </c>
      <c r="H43" s="9"/>
      <c r="I43" s="13"/>
      <c r="J43" s="13">
        <f t="shared" si="0"/>
        <v>0.45128585744481464</v>
      </c>
      <c r="K43" s="13">
        <f t="shared" si="1"/>
        <v>0</v>
      </c>
      <c r="L43" s="15">
        <f t="shared" si="2"/>
        <v>8022893.7400000002</v>
      </c>
    </row>
    <row r="44" spans="2:12" ht="20.100000000000001" customHeight="1" x14ac:dyDescent="0.25">
      <c r="B44" s="7" t="s">
        <v>55</v>
      </c>
      <c r="C44" s="9">
        <v>4000000</v>
      </c>
      <c r="D44" s="9">
        <v>5452060</v>
      </c>
      <c r="E44" s="58">
        <v>4498298</v>
      </c>
      <c r="F44" s="59">
        <v>2073358.1199999996</v>
      </c>
      <c r="G44" s="9">
        <v>1768800.9499999997</v>
      </c>
      <c r="H44" s="9"/>
      <c r="I44" s="13"/>
      <c r="J44" s="13">
        <f t="shared" ref="J44" si="6">IF(ISERROR(+G44/E44)=TRUE,0,++G44/E44)</f>
        <v>0.39321560065607031</v>
      </c>
      <c r="K44" s="13">
        <f t="shared" ref="K44" si="7">IF(ISERROR(+H44/E44)=TRUE,0,++H44/E44)</f>
        <v>0</v>
      </c>
      <c r="L44" s="15">
        <f t="shared" ref="L44" si="8">+D44-G44</f>
        <v>3683259.0500000003</v>
      </c>
    </row>
    <row r="45" spans="2:12" ht="20.100000000000001" customHeight="1" x14ac:dyDescent="0.25">
      <c r="B45" s="7" t="s">
        <v>56</v>
      </c>
      <c r="C45" s="9">
        <v>65973</v>
      </c>
      <c r="D45" s="9">
        <v>296763</v>
      </c>
      <c r="E45" s="58">
        <v>162973</v>
      </c>
      <c r="F45" s="59">
        <v>122718.89000000001</v>
      </c>
      <c r="G45" s="9">
        <v>76721.890000000014</v>
      </c>
      <c r="H45" s="9"/>
      <c r="I45" s="13"/>
      <c r="J45" s="13">
        <f t="shared" si="0"/>
        <v>0.47076442110042777</v>
      </c>
      <c r="K45" s="13">
        <f t="shared" si="1"/>
        <v>0</v>
      </c>
      <c r="L45" s="15">
        <f t="shared" si="2"/>
        <v>220041.11</v>
      </c>
    </row>
    <row r="46" spans="2:12" ht="20.100000000000001" customHeight="1" x14ac:dyDescent="0.25">
      <c r="B46" s="7" t="s">
        <v>57</v>
      </c>
      <c r="C46" s="9">
        <v>0</v>
      </c>
      <c r="D46" s="9">
        <v>271555</v>
      </c>
      <c r="E46" s="58">
        <v>271555</v>
      </c>
      <c r="F46" s="59">
        <v>271555</v>
      </c>
      <c r="G46" s="9">
        <v>271554.59999999998</v>
      </c>
      <c r="H46" s="9"/>
      <c r="I46" s="13"/>
      <c r="J46" s="13">
        <f t="shared" si="0"/>
        <v>0.9999985270018964</v>
      </c>
      <c r="K46" s="13">
        <f t="shared" si="1"/>
        <v>0</v>
      </c>
      <c r="L46" s="15">
        <f t="shared" si="2"/>
        <v>0.40000000002328306</v>
      </c>
    </row>
    <row r="47" spans="2:12" ht="23.25" customHeight="1" x14ac:dyDescent="0.25">
      <c r="B47" s="52" t="s">
        <v>4</v>
      </c>
      <c r="C47" s="53">
        <f t="shared" ref="C47:H47" si="9">SUM(C13:C46)</f>
        <v>177090245</v>
      </c>
      <c r="D47" s="53">
        <f t="shared" si="9"/>
        <v>264874278</v>
      </c>
      <c r="E47" s="53">
        <f t="shared" si="9"/>
        <v>221136122</v>
      </c>
      <c r="F47" s="53">
        <f t="shared" si="9"/>
        <v>175061269.83000001</v>
      </c>
      <c r="G47" s="53">
        <f t="shared" si="9"/>
        <v>136313644.43000001</v>
      </c>
      <c r="H47" s="53">
        <f t="shared" si="9"/>
        <v>0</v>
      </c>
      <c r="I47" s="54">
        <f>IF(ISERROR(+#REF!/E47)=TRUE,0,++#REF!/E47)</f>
        <v>0</v>
      </c>
      <c r="J47" s="54">
        <f>IF(ISERROR(+G47/E47)=TRUE,0,++G47/E47)</f>
        <v>0.61642414272779911</v>
      </c>
      <c r="K47" s="54">
        <f>IF(ISERROR(+H47/E47)=TRUE,0,++H47/E47)</f>
        <v>0</v>
      </c>
      <c r="L47" s="55">
        <f>SUM(L13:L46)</f>
        <v>128560633.56999996</v>
      </c>
    </row>
    <row r="48" spans="2:12" x14ac:dyDescent="0.2">
      <c r="B48" s="11" t="s">
        <v>62</v>
      </c>
    </row>
    <row r="50" spans="2:11" s="20" customFormat="1" x14ac:dyDescent="0.25">
      <c r="K50" s="24"/>
    </row>
    <row r="51" spans="2:11" s="22" customFormat="1" x14ac:dyDescent="0.25">
      <c r="K51" s="23"/>
    </row>
    <row r="52" spans="2:11" s="22" customFormat="1" x14ac:dyDescent="0.25">
      <c r="C52" s="22">
        <v>1000000</v>
      </c>
      <c r="K52" s="23"/>
    </row>
    <row r="53" spans="2:11" s="22" customFormat="1" ht="45" x14ac:dyDescent="0.25">
      <c r="B53" s="30" t="s">
        <v>23</v>
      </c>
      <c r="C53" s="30" t="s">
        <v>3</v>
      </c>
      <c r="D53" s="30" t="s">
        <v>2</v>
      </c>
      <c r="E53" s="31" t="s">
        <v>18</v>
      </c>
      <c r="F53" s="31" t="s">
        <v>19</v>
      </c>
      <c r="G53" s="31" t="str">
        <f>MID(G11,1,25)</f>
        <v>DEVENGADO
A OCTUBRE
(4)</v>
      </c>
      <c r="K53" s="23"/>
    </row>
    <row r="54" spans="2:11" s="22" customFormat="1" x14ac:dyDescent="0.25">
      <c r="B54" s="22" t="s">
        <v>24</v>
      </c>
      <c r="C54" s="39">
        <f>+C47/$C$52</f>
        <v>177.09024500000001</v>
      </c>
      <c r="D54" s="39">
        <f>+D47/$C$52</f>
        <v>264.874278</v>
      </c>
      <c r="E54" s="39">
        <f>+E47/$C$52</f>
        <v>221.136122</v>
      </c>
      <c r="F54" s="39">
        <f>+F47/$C$52</f>
        <v>175.06126983000001</v>
      </c>
      <c r="G54" s="39">
        <f>+G47/$C$52</f>
        <v>136.31364443000001</v>
      </c>
      <c r="K54" s="23"/>
    </row>
    <row r="55" spans="2:11" s="22" customFormat="1" x14ac:dyDescent="0.25">
      <c r="C55" s="39"/>
      <c r="D55" s="39"/>
      <c r="E55" s="39"/>
      <c r="F55" s="39"/>
      <c r="G55" s="39"/>
      <c r="K55" s="23"/>
    </row>
    <row r="56" spans="2:11" s="22" customFormat="1" x14ac:dyDescent="0.25">
      <c r="C56" s="39"/>
      <c r="D56" s="39"/>
      <c r="E56" s="39"/>
      <c r="F56" s="39"/>
      <c r="G56" s="39"/>
      <c r="K56" s="23"/>
    </row>
    <row r="57" spans="2:11" s="22" customFormat="1" x14ac:dyDescent="0.25">
      <c r="C57" s="39"/>
      <c r="D57" s="39"/>
      <c r="E57" s="39"/>
      <c r="F57" s="39"/>
      <c r="G57" s="39"/>
      <c r="K57" s="23"/>
    </row>
    <row r="58" spans="2:11" s="22" customFormat="1" x14ac:dyDescent="0.25">
      <c r="K58" s="23"/>
    </row>
    <row r="59" spans="2:11" s="22" customFormat="1" x14ac:dyDescent="0.25">
      <c r="K59" s="23"/>
    </row>
    <row r="60" spans="2:11" s="22" customFormat="1" x14ac:dyDescent="0.25">
      <c r="K60" s="23"/>
    </row>
    <row r="61" spans="2:11" s="22" customFormat="1" x14ac:dyDescent="0.25">
      <c r="K61" s="23"/>
    </row>
    <row r="62" spans="2:11" s="22" customFormat="1" x14ac:dyDescent="0.25">
      <c r="K62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60"/>
  <sheetViews>
    <sheetView showGridLines="0" zoomScale="130" zoomScaleNormal="130" workbookViewId="0">
      <selection activeCell="B11" sqref="B11:B12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3" width="16.140625" style="1" bestFit="1" customWidth="1"/>
    <col min="4" max="5" width="15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8" customFormat="1" x14ac:dyDescent="0.25">
      <c r="A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48" customFormat="1" x14ac:dyDescent="0.25">
      <c r="A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48" customFormat="1" x14ac:dyDescent="0.25">
      <c r="A3"/>
      <c r="B3" s="47"/>
      <c r="C3" s="49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48" customFormat="1" x14ac:dyDescent="0.25">
      <c r="A4"/>
      <c r="B4" s="47"/>
      <c r="C4" s="49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6" t="s">
        <v>61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12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60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50" t="s">
        <v>3</v>
      </c>
      <c r="D12" s="50" t="s">
        <v>2</v>
      </c>
      <c r="E12" s="81"/>
      <c r="F12" s="81"/>
      <c r="G12" s="81"/>
      <c r="H12" s="81"/>
      <c r="I12" s="50" t="s">
        <v>9</v>
      </c>
      <c r="J12" s="50" t="s">
        <v>10</v>
      </c>
      <c r="K12" s="51" t="s">
        <v>11</v>
      </c>
      <c r="L12" s="79"/>
    </row>
    <row r="13" spans="1:13" ht="20.100000000000001" customHeight="1" x14ac:dyDescent="0.25">
      <c r="B13" s="6" t="s">
        <v>26</v>
      </c>
      <c r="C13" s="41">
        <v>338734303</v>
      </c>
      <c r="D13" s="41">
        <v>321432986</v>
      </c>
      <c r="E13" s="62">
        <v>321432986</v>
      </c>
      <c r="F13" s="62">
        <v>311943136.97000015</v>
      </c>
      <c r="G13" s="41">
        <v>306090749.73000008</v>
      </c>
      <c r="H13" s="8"/>
      <c r="I13" s="12">
        <f>IF(ISERROR(+#REF!/E13)=TRUE,0,++#REF!/E13)</f>
        <v>0</v>
      </c>
      <c r="J13" s="12">
        <f>IF(ISERROR(+G13/E13)=TRUE,0,++G13/E13)</f>
        <v>0.95226925381578631</v>
      </c>
      <c r="K13" s="12">
        <f>IF(ISERROR(+H13/E13)=TRUE,0,++H13/E13)</f>
        <v>0</v>
      </c>
      <c r="L13" s="14">
        <f>+D13-G13</f>
        <v>15342236.269999921</v>
      </c>
    </row>
    <row r="14" spans="1:13" ht="20.100000000000001" customHeight="1" x14ac:dyDescent="0.25">
      <c r="B14" s="25" t="s">
        <v>58</v>
      </c>
      <c r="C14" s="42">
        <v>0</v>
      </c>
      <c r="D14" s="42">
        <v>137974</v>
      </c>
      <c r="E14" s="63">
        <v>137974</v>
      </c>
      <c r="F14" s="63">
        <v>137974</v>
      </c>
      <c r="G14" s="42">
        <v>135456</v>
      </c>
      <c r="H14" s="26"/>
      <c r="I14" s="27"/>
      <c r="J14" s="27">
        <f t="shared" ref="J14:J45" si="0">IF(ISERROR(+G14/E14)=TRUE,0,++G14/E14)</f>
        <v>0.98175018481742937</v>
      </c>
      <c r="K14" s="27">
        <f t="shared" ref="K14:K45" si="1">IF(ISERROR(+H14/E14)=TRUE,0,++H14/E14)</f>
        <v>0</v>
      </c>
      <c r="L14" s="28">
        <f t="shared" ref="L14:L45" si="2">+D14-G14</f>
        <v>2518</v>
      </c>
    </row>
    <row r="15" spans="1:13" ht="20.100000000000001" customHeight="1" x14ac:dyDescent="0.25">
      <c r="B15" s="25" t="s">
        <v>59</v>
      </c>
      <c r="C15" s="42">
        <v>0</v>
      </c>
      <c r="D15" s="42">
        <v>1483605</v>
      </c>
      <c r="E15" s="63">
        <v>1483605</v>
      </c>
      <c r="F15" s="63">
        <v>1483605</v>
      </c>
      <c r="G15" s="42">
        <v>1480323.22</v>
      </c>
      <c r="H15" s="26"/>
      <c r="I15" s="27"/>
      <c r="J15" s="27">
        <f t="shared" si="0"/>
        <v>0.99778796916969137</v>
      </c>
      <c r="K15" s="27">
        <f t="shared" si="1"/>
        <v>0</v>
      </c>
      <c r="L15" s="28">
        <f t="shared" si="2"/>
        <v>3281.7800000000279</v>
      </c>
    </row>
    <row r="16" spans="1:13" ht="20.100000000000001" customHeight="1" x14ac:dyDescent="0.25">
      <c r="B16" s="25" t="s">
        <v>28</v>
      </c>
      <c r="C16" s="42">
        <v>0</v>
      </c>
      <c r="D16" s="42">
        <v>522318</v>
      </c>
      <c r="E16" s="63">
        <v>522318</v>
      </c>
      <c r="F16" s="63">
        <v>522318</v>
      </c>
      <c r="G16" s="42">
        <v>522317.68</v>
      </c>
      <c r="H16" s="26"/>
      <c r="I16" s="27"/>
      <c r="J16" s="27">
        <f t="shared" ref="J16" si="3">IF(ISERROR(+G16/E16)=TRUE,0,++G16/E16)</f>
        <v>0.99999938734640581</v>
      </c>
      <c r="K16" s="27">
        <f t="shared" ref="K16" si="4">IF(ISERROR(+H16/E16)=TRUE,0,++H16/E16)</f>
        <v>0</v>
      </c>
      <c r="L16" s="28">
        <f t="shared" ref="L16" si="5">+D16-G16</f>
        <v>0.32000000000698492</v>
      </c>
    </row>
    <row r="17" spans="2:12" ht="20.100000000000001" customHeight="1" x14ac:dyDescent="0.25">
      <c r="B17" s="25" t="s">
        <v>29</v>
      </c>
      <c r="C17" s="42">
        <v>0</v>
      </c>
      <c r="D17" s="42">
        <v>3045043</v>
      </c>
      <c r="E17" s="63">
        <v>3045043</v>
      </c>
      <c r="F17" s="63">
        <v>3045043</v>
      </c>
      <c r="G17" s="42">
        <v>2919978.54</v>
      </c>
      <c r="H17" s="26"/>
      <c r="I17" s="27"/>
      <c r="J17" s="27">
        <f t="shared" si="0"/>
        <v>0.95892850774192684</v>
      </c>
      <c r="K17" s="27">
        <f t="shared" si="1"/>
        <v>0</v>
      </c>
      <c r="L17" s="28">
        <f t="shared" si="2"/>
        <v>125064.45999999996</v>
      </c>
    </row>
    <row r="18" spans="2:12" ht="20.100000000000001" customHeight="1" x14ac:dyDescent="0.25">
      <c r="B18" s="25" t="s">
        <v>30</v>
      </c>
      <c r="C18" s="42">
        <v>0</v>
      </c>
      <c r="D18" s="42">
        <v>5400387</v>
      </c>
      <c r="E18" s="63">
        <v>5400387</v>
      </c>
      <c r="F18" s="63">
        <v>5400344.2799999993</v>
      </c>
      <c r="G18" s="42">
        <v>5400335.3799999999</v>
      </c>
      <c r="H18" s="26"/>
      <c r="I18" s="27"/>
      <c r="J18" s="27">
        <f t="shared" si="0"/>
        <v>0.99999044142577187</v>
      </c>
      <c r="K18" s="27">
        <f t="shared" si="1"/>
        <v>0</v>
      </c>
      <c r="L18" s="28">
        <f t="shared" si="2"/>
        <v>51.620000000111759</v>
      </c>
    </row>
    <row r="19" spans="2:12" ht="20.100000000000001" customHeight="1" x14ac:dyDescent="0.25">
      <c r="B19" s="25" t="s">
        <v>31</v>
      </c>
      <c r="C19" s="42">
        <v>0</v>
      </c>
      <c r="D19" s="42">
        <v>17233521</v>
      </c>
      <c r="E19" s="63">
        <v>17233521</v>
      </c>
      <c r="F19" s="63">
        <v>17233288.73</v>
      </c>
      <c r="G19" s="42">
        <v>17233288.729999997</v>
      </c>
      <c r="H19" s="26"/>
      <c r="I19" s="27"/>
      <c r="J19" s="27">
        <f t="shared" ref="J19" si="6">IF(ISERROR(+G19/E19)=TRUE,0,++G19/E19)</f>
        <v>0.99998652219705986</v>
      </c>
      <c r="K19" s="27">
        <f t="shared" ref="K19" si="7">IF(ISERROR(+H19/E19)=TRUE,0,++H19/E19)</f>
        <v>0</v>
      </c>
      <c r="L19" s="28">
        <f t="shared" ref="L19" si="8">+D19-G19</f>
        <v>232.27000000327826</v>
      </c>
    </row>
    <row r="20" spans="2:12" ht="20.100000000000001" customHeight="1" x14ac:dyDescent="0.25">
      <c r="B20" s="25" t="s">
        <v>32</v>
      </c>
      <c r="C20" s="42">
        <v>0</v>
      </c>
      <c r="D20" s="42">
        <v>1063084</v>
      </c>
      <c r="E20" s="63">
        <v>1063084</v>
      </c>
      <c r="F20" s="63">
        <v>1062584</v>
      </c>
      <c r="G20" s="42">
        <v>970387.54</v>
      </c>
      <c r="H20" s="26"/>
      <c r="I20" s="27"/>
      <c r="J20" s="27">
        <f t="shared" si="0"/>
        <v>0.91280419985626726</v>
      </c>
      <c r="K20" s="27">
        <f t="shared" si="1"/>
        <v>0</v>
      </c>
      <c r="L20" s="28">
        <f t="shared" si="2"/>
        <v>92696.459999999963</v>
      </c>
    </row>
    <row r="21" spans="2:12" ht="20.100000000000001" customHeight="1" x14ac:dyDescent="0.25">
      <c r="B21" s="25" t="s">
        <v>33</v>
      </c>
      <c r="C21" s="42">
        <v>0</v>
      </c>
      <c r="D21" s="42">
        <v>4468959</v>
      </c>
      <c r="E21" s="63">
        <v>4468959</v>
      </c>
      <c r="F21" s="63">
        <v>4411641.3100000005</v>
      </c>
      <c r="G21" s="42">
        <v>4411621.5</v>
      </c>
      <c r="H21" s="26"/>
      <c r="I21" s="27"/>
      <c r="J21" s="27">
        <f t="shared" si="0"/>
        <v>0.98716983082637366</v>
      </c>
      <c r="K21" s="27">
        <f t="shared" si="1"/>
        <v>0</v>
      </c>
      <c r="L21" s="28">
        <f t="shared" si="2"/>
        <v>57337.5</v>
      </c>
    </row>
    <row r="22" spans="2:12" ht="20.100000000000001" customHeight="1" x14ac:dyDescent="0.25">
      <c r="B22" s="25" t="s">
        <v>34</v>
      </c>
      <c r="C22" s="42">
        <v>0</v>
      </c>
      <c r="D22" s="42">
        <v>8247884</v>
      </c>
      <c r="E22" s="63">
        <v>8247884</v>
      </c>
      <c r="F22" s="63">
        <v>8230433.7199999997</v>
      </c>
      <c r="G22" s="42">
        <v>7961341.0299999993</v>
      </c>
      <c r="H22" s="26"/>
      <c r="I22" s="27"/>
      <c r="J22" s="27">
        <f t="shared" si="0"/>
        <v>0.96525860814725317</v>
      </c>
      <c r="K22" s="27">
        <f t="shared" si="1"/>
        <v>0</v>
      </c>
      <c r="L22" s="28">
        <f t="shared" si="2"/>
        <v>286542.97000000067</v>
      </c>
    </row>
    <row r="23" spans="2:12" ht="20.100000000000001" customHeight="1" x14ac:dyDescent="0.25">
      <c r="B23" s="25" t="s">
        <v>35</v>
      </c>
      <c r="C23" s="42">
        <v>0</v>
      </c>
      <c r="D23" s="42">
        <v>6351822</v>
      </c>
      <c r="E23" s="63">
        <v>6351822</v>
      </c>
      <c r="F23" s="63">
        <v>6351822</v>
      </c>
      <c r="G23" s="42">
        <v>6260485.1100000003</v>
      </c>
      <c r="H23" s="26"/>
      <c r="I23" s="27"/>
      <c r="J23" s="27">
        <f t="shared" si="0"/>
        <v>0.98562036373185524</v>
      </c>
      <c r="K23" s="27">
        <f t="shared" si="1"/>
        <v>0</v>
      </c>
      <c r="L23" s="28">
        <f t="shared" si="2"/>
        <v>91336.889999999665</v>
      </c>
    </row>
    <row r="24" spans="2:12" ht="20.100000000000001" customHeight="1" x14ac:dyDescent="0.25">
      <c r="B24" s="25" t="s">
        <v>36</v>
      </c>
      <c r="C24" s="42">
        <v>0</v>
      </c>
      <c r="D24" s="42">
        <v>12431899</v>
      </c>
      <c r="E24" s="63">
        <v>12431899</v>
      </c>
      <c r="F24" s="63">
        <v>12395899</v>
      </c>
      <c r="G24" s="42">
        <v>12194279.609999999</v>
      </c>
      <c r="H24" s="26"/>
      <c r="I24" s="27"/>
      <c r="J24" s="27">
        <f t="shared" si="0"/>
        <v>0.98088631592003761</v>
      </c>
      <c r="K24" s="27">
        <f t="shared" si="1"/>
        <v>0</v>
      </c>
      <c r="L24" s="28">
        <f t="shared" si="2"/>
        <v>237619.3900000006</v>
      </c>
    </row>
    <row r="25" spans="2:12" ht="20.100000000000001" customHeight="1" x14ac:dyDescent="0.25">
      <c r="B25" s="25" t="s">
        <v>37</v>
      </c>
      <c r="C25" s="42">
        <v>0</v>
      </c>
      <c r="D25" s="42">
        <v>19595094</v>
      </c>
      <c r="E25" s="63">
        <v>19595094</v>
      </c>
      <c r="F25" s="63">
        <v>19592194</v>
      </c>
      <c r="G25" s="42">
        <v>18309801.370000001</v>
      </c>
      <c r="H25" s="26"/>
      <c r="I25" s="27"/>
      <c r="J25" s="27">
        <f t="shared" si="0"/>
        <v>0.93440742718560066</v>
      </c>
      <c r="K25" s="27">
        <f t="shared" si="1"/>
        <v>0</v>
      </c>
      <c r="L25" s="28">
        <f t="shared" si="2"/>
        <v>1285292.629999999</v>
      </c>
    </row>
    <row r="26" spans="2:12" ht="20.100000000000001" customHeight="1" x14ac:dyDescent="0.25">
      <c r="B26" s="25" t="s">
        <v>38</v>
      </c>
      <c r="C26" s="42">
        <v>0</v>
      </c>
      <c r="D26" s="42">
        <v>5410724</v>
      </c>
      <c r="E26" s="63">
        <v>5410724</v>
      </c>
      <c r="F26" s="63">
        <v>5410654.0199999996</v>
      </c>
      <c r="G26" s="42">
        <v>5410654.0200000005</v>
      </c>
      <c r="H26" s="26"/>
      <c r="I26" s="27"/>
      <c r="J26" s="27">
        <f t="shared" si="0"/>
        <v>0.99998706642586099</v>
      </c>
      <c r="K26" s="27">
        <f t="shared" si="1"/>
        <v>0</v>
      </c>
      <c r="L26" s="28">
        <f t="shared" si="2"/>
        <v>69.979999999515712</v>
      </c>
    </row>
    <row r="27" spans="2:12" ht="20.100000000000001" customHeight="1" x14ac:dyDescent="0.25">
      <c r="B27" s="25" t="s">
        <v>39</v>
      </c>
      <c r="C27" s="42">
        <v>0</v>
      </c>
      <c r="D27" s="42">
        <v>4058451</v>
      </c>
      <c r="E27" s="63">
        <v>4058451</v>
      </c>
      <c r="F27" s="63">
        <v>4027529.94</v>
      </c>
      <c r="G27" s="42">
        <v>4027529.9399999995</v>
      </c>
      <c r="H27" s="26"/>
      <c r="I27" s="27"/>
      <c r="J27" s="27">
        <f t="shared" si="0"/>
        <v>0.99238106854068198</v>
      </c>
      <c r="K27" s="27">
        <f t="shared" si="1"/>
        <v>0</v>
      </c>
      <c r="L27" s="28">
        <f t="shared" si="2"/>
        <v>30921.060000000522</v>
      </c>
    </row>
    <row r="28" spans="2:12" ht="20.100000000000001" customHeight="1" x14ac:dyDescent="0.25">
      <c r="B28" s="25" t="s">
        <v>40</v>
      </c>
      <c r="C28" s="42">
        <v>0</v>
      </c>
      <c r="D28" s="42">
        <v>1988771</v>
      </c>
      <c r="E28" s="63">
        <v>1988771</v>
      </c>
      <c r="F28" s="63">
        <v>1988771</v>
      </c>
      <c r="G28" s="42">
        <v>1903669.0299999998</v>
      </c>
      <c r="H28" s="26"/>
      <c r="I28" s="27"/>
      <c r="J28" s="27">
        <f t="shared" si="0"/>
        <v>0.95720876360325036</v>
      </c>
      <c r="K28" s="27">
        <f t="shared" si="1"/>
        <v>0</v>
      </c>
      <c r="L28" s="28">
        <f t="shared" si="2"/>
        <v>85101.970000000205</v>
      </c>
    </row>
    <row r="29" spans="2:12" ht="20.100000000000001" customHeight="1" x14ac:dyDescent="0.25">
      <c r="B29" s="25" t="s">
        <v>41</v>
      </c>
      <c r="C29" s="42">
        <v>0</v>
      </c>
      <c r="D29" s="42">
        <v>183656</v>
      </c>
      <c r="E29" s="63">
        <v>183656</v>
      </c>
      <c r="F29" s="63">
        <v>178383</v>
      </c>
      <c r="G29" s="42">
        <v>178383</v>
      </c>
      <c r="H29" s="26"/>
      <c r="I29" s="27"/>
      <c r="J29" s="27">
        <f t="shared" si="0"/>
        <v>0.97128871368210135</v>
      </c>
      <c r="K29" s="27">
        <f t="shared" si="1"/>
        <v>0</v>
      </c>
      <c r="L29" s="28">
        <f t="shared" si="2"/>
        <v>5273</v>
      </c>
    </row>
    <row r="30" spans="2:12" ht="20.100000000000001" customHeight="1" x14ac:dyDescent="0.25">
      <c r="B30" s="25" t="s">
        <v>42</v>
      </c>
      <c r="C30" s="42">
        <v>0</v>
      </c>
      <c r="D30" s="42">
        <v>3609038</v>
      </c>
      <c r="E30" s="63">
        <v>3609038</v>
      </c>
      <c r="F30" s="63">
        <v>3601987.5300000003</v>
      </c>
      <c r="G30" s="42">
        <v>3514797.74</v>
      </c>
      <c r="H30" s="26"/>
      <c r="I30" s="27"/>
      <c r="J30" s="27">
        <f t="shared" si="0"/>
        <v>0.97388770636385658</v>
      </c>
      <c r="K30" s="27">
        <f t="shared" si="1"/>
        <v>0</v>
      </c>
      <c r="L30" s="28">
        <f t="shared" si="2"/>
        <v>94240.259999999776</v>
      </c>
    </row>
    <row r="31" spans="2:12" ht="20.100000000000001" customHeight="1" x14ac:dyDescent="0.25">
      <c r="B31" s="25" t="s">
        <v>43</v>
      </c>
      <c r="C31" s="42">
        <v>0</v>
      </c>
      <c r="D31" s="42">
        <v>6419729</v>
      </c>
      <c r="E31" s="63">
        <v>6419729</v>
      </c>
      <c r="F31" s="63">
        <v>6419729</v>
      </c>
      <c r="G31" s="42">
        <v>6418598.3799999999</v>
      </c>
      <c r="H31" s="26"/>
      <c r="I31" s="27"/>
      <c r="J31" s="27">
        <f t="shared" si="0"/>
        <v>0.99982388353153229</v>
      </c>
      <c r="K31" s="27">
        <f t="shared" si="1"/>
        <v>0</v>
      </c>
      <c r="L31" s="28">
        <f t="shared" si="2"/>
        <v>1130.6200000001118</v>
      </c>
    </row>
    <row r="32" spans="2:12" ht="20.100000000000001" customHeight="1" x14ac:dyDescent="0.25">
      <c r="B32" s="25" t="s">
        <v>44</v>
      </c>
      <c r="C32" s="42">
        <v>0</v>
      </c>
      <c r="D32" s="42">
        <v>1911787</v>
      </c>
      <c r="E32" s="63">
        <v>1911787</v>
      </c>
      <c r="F32" s="63">
        <v>1911787</v>
      </c>
      <c r="G32" s="42">
        <v>1910774.94</v>
      </c>
      <c r="H32" s="26"/>
      <c r="I32" s="27"/>
      <c r="J32" s="27">
        <f t="shared" si="0"/>
        <v>0.99947062094260497</v>
      </c>
      <c r="K32" s="27">
        <f t="shared" si="1"/>
        <v>0</v>
      </c>
      <c r="L32" s="28">
        <f t="shared" si="2"/>
        <v>1012.0600000000559</v>
      </c>
    </row>
    <row r="33" spans="2:12" ht="20.100000000000001" customHeight="1" x14ac:dyDescent="0.25">
      <c r="B33" s="25" t="s">
        <v>45</v>
      </c>
      <c r="C33" s="42">
        <v>0</v>
      </c>
      <c r="D33" s="42">
        <v>5402026</v>
      </c>
      <c r="E33" s="63">
        <v>5402026</v>
      </c>
      <c r="F33" s="63">
        <v>5401583.0700000003</v>
      </c>
      <c r="G33" s="42">
        <v>5389915.4000000004</v>
      </c>
      <c r="H33" s="26"/>
      <c r="I33" s="27"/>
      <c r="J33" s="27">
        <f t="shared" si="0"/>
        <v>0.99775813740992736</v>
      </c>
      <c r="K33" s="27">
        <f t="shared" si="1"/>
        <v>0</v>
      </c>
      <c r="L33" s="28">
        <f t="shared" si="2"/>
        <v>12110.599999999627</v>
      </c>
    </row>
    <row r="34" spans="2:12" ht="20.100000000000001" customHeight="1" x14ac:dyDescent="0.25">
      <c r="B34" s="25" t="s">
        <v>46</v>
      </c>
      <c r="C34" s="42">
        <v>0</v>
      </c>
      <c r="D34" s="42">
        <v>2359916</v>
      </c>
      <c r="E34" s="63">
        <v>2359916</v>
      </c>
      <c r="F34" s="63">
        <v>2359915.7000000002</v>
      </c>
      <c r="G34" s="42">
        <v>2359914.36</v>
      </c>
      <c r="H34" s="26"/>
      <c r="I34" s="27"/>
      <c r="J34" s="27">
        <f t="shared" si="0"/>
        <v>0.99999930506001056</v>
      </c>
      <c r="K34" s="27">
        <f t="shared" si="1"/>
        <v>0</v>
      </c>
      <c r="L34" s="28">
        <f t="shared" si="2"/>
        <v>1.6400000001303852</v>
      </c>
    </row>
    <row r="35" spans="2:12" ht="20.100000000000001" customHeight="1" x14ac:dyDescent="0.25">
      <c r="B35" s="25" t="s">
        <v>47</v>
      </c>
      <c r="C35" s="42">
        <v>200000000</v>
      </c>
      <c r="D35" s="42">
        <v>1397473054</v>
      </c>
      <c r="E35" s="63">
        <v>1338086815</v>
      </c>
      <c r="F35" s="63">
        <v>1261323651.3600001</v>
      </c>
      <c r="G35" s="42">
        <v>1168448381.5</v>
      </c>
      <c r="H35" s="26"/>
      <c r="I35" s="27"/>
      <c r="J35" s="27">
        <f t="shared" si="0"/>
        <v>0.87322314845468374</v>
      </c>
      <c r="K35" s="27">
        <f t="shared" si="1"/>
        <v>0</v>
      </c>
      <c r="L35" s="28">
        <f t="shared" si="2"/>
        <v>229024672.5</v>
      </c>
    </row>
    <row r="36" spans="2:12" ht="20.100000000000001" customHeight="1" x14ac:dyDescent="0.25">
      <c r="B36" s="25" t="s">
        <v>48</v>
      </c>
      <c r="C36" s="42">
        <v>628474823</v>
      </c>
      <c r="D36" s="42">
        <v>115769222</v>
      </c>
      <c r="E36" s="63">
        <v>113757616</v>
      </c>
      <c r="F36" s="63">
        <v>92677644.819999978</v>
      </c>
      <c r="G36" s="42">
        <v>74911052.549999997</v>
      </c>
      <c r="H36" s="26"/>
      <c r="I36" s="27"/>
      <c r="J36" s="27">
        <f t="shared" si="0"/>
        <v>0.65851461365013131</v>
      </c>
      <c r="K36" s="27">
        <f t="shared" si="1"/>
        <v>0</v>
      </c>
      <c r="L36" s="28">
        <f t="shared" si="2"/>
        <v>40858169.450000003</v>
      </c>
    </row>
    <row r="37" spans="2:12" ht="20.100000000000001" customHeight="1" x14ac:dyDescent="0.25">
      <c r="B37" s="25" t="s">
        <v>49</v>
      </c>
      <c r="C37" s="42">
        <v>0</v>
      </c>
      <c r="D37" s="42">
        <v>9349444</v>
      </c>
      <c r="E37" s="63">
        <v>9349444</v>
      </c>
      <c r="F37" s="63">
        <v>9346767.3300000001</v>
      </c>
      <c r="G37" s="42">
        <v>9343446.9900000002</v>
      </c>
      <c r="H37" s="26"/>
      <c r="I37" s="27"/>
      <c r="J37" s="27">
        <f t="shared" si="0"/>
        <v>0.99935857041338505</v>
      </c>
      <c r="K37" s="27">
        <f t="shared" si="1"/>
        <v>0</v>
      </c>
      <c r="L37" s="28">
        <f t="shared" si="2"/>
        <v>5997.0099999997765</v>
      </c>
    </row>
    <row r="38" spans="2:12" ht="20.100000000000001" customHeight="1" x14ac:dyDescent="0.25">
      <c r="B38" s="25" t="s">
        <v>50</v>
      </c>
      <c r="C38" s="42">
        <v>0</v>
      </c>
      <c r="D38" s="42">
        <v>3120306</v>
      </c>
      <c r="E38" s="63">
        <v>3120306</v>
      </c>
      <c r="F38" s="63">
        <v>3120306</v>
      </c>
      <c r="G38" s="42">
        <v>3117951.16</v>
      </c>
      <c r="H38" s="26"/>
      <c r="I38" s="27"/>
      <c r="J38" s="13">
        <f t="shared" si="0"/>
        <v>0.99924531760667068</v>
      </c>
      <c r="K38" s="13">
        <f t="shared" si="1"/>
        <v>0</v>
      </c>
      <c r="L38" s="15">
        <f t="shared" si="2"/>
        <v>2354.839999999851</v>
      </c>
    </row>
    <row r="39" spans="2:12" ht="20.100000000000001" customHeight="1" x14ac:dyDescent="0.25">
      <c r="B39" s="25" t="s">
        <v>51</v>
      </c>
      <c r="C39" s="42">
        <v>0</v>
      </c>
      <c r="D39" s="42">
        <v>42554538</v>
      </c>
      <c r="E39" s="63">
        <v>42554538</v>
      </c>
      <c r="F39" s="63">
        <v>42485813</v>
      </c>
      <c r="G39" s="42">
        <v>42466334.230000004</v>
      </c>
      <c r="H39" s="26"/>
      <c r="I39" s="27"/>
      <c r="J39" s="13">
        <f t="shared" si="0"/>
        <v>0.99792727699217421</v>
      </c>
      <c r="K39" s="13">
        <f t="shared" si="1"/>
        <v>0</v>
      </c>
      <c r="L39" s="15">
        <f t="shared" si="2"/>
        <v>88203.769999995828</v>
      </c>
    </row>
    <row r="40" spans="2:12" ht="20.100000000000001" customHeight="1" x14ac:dyDescent="0.25">
      <c r="B40" s="25" t="s">
        <v>52</v>
      </c>
      <c r="C40" s="42">
        <v>0</v>
      </c>
      <c r="D40" s="42">
        <v>58845950</v>
      </c>
      <c r="E40" s="63">
        <v>58845950</v>
      </c>
      <c r="F40" s="63">
        <v>58806762.020000003</v>
      </c>
      <c r="G40" s="42">
        <v>53431484.270000003</v>
      </c>
      <c r="H40" s="26"/>
      <c r="I40" s="27"/>
      <c r="J40" s="13">
        <f t="shared" ref="J40:J41" si="9">IF(ISERROR(+G40/E40)=TRUE,0,++G40/E40)</f>
        <v>0.90798915252451529</v>
      </c>
      <c r="K40" s="13">
        <f t="shared" ref="K40:K41" si="10">IF(ISERROR(+H40/E40)=TRUE,0,++H40/E40)</f>
        <v>0</v>
      </c>
      <c r="L40" s="15">
        <f t="shared" ref="L40:L41" si="11">+D40-G40</f>
        <v>5414465.7299999967</v>
      </c>
    </row>
    <row r="41" spans="2:12" ht="20.100000000000001" customHeight="1" x14ac:dyDescent="0.25">
      <c r="B41" s="25" t="s">
        <v>53</v>
      </c>
      <c r="C41" s="42">
        <v>0</v>
      </c>
      <c r="D41" s="42">
        <v>32539394</v>
      </c>
      <c r="E41" s="63">
        <v>32539394</v>
      </c>
      <c r="F41" s="63">
        <v>32539394</v>
      </c>
      <c r="G41" s="42">
        <v>29739289.509999998</v>
      </c>
      <c r="H41" s="26"/>
      <c r="I41" s="27"/>
      <c r="J41" s="13">
        <f t="shared" si="9"/>
        <v>0.91394724529903659</v>
      </c>
      <c r="K41" s="13">
        <f t="shared" si="10"/>
        <v>0</v>
      </c>
      <c r="L41" s="15">
        <f t="shared" si="11"/>
        <v>2800104.4900000021</v>
      </c>
    </row>
    <row r="42" spans="2:12" ht="20.100000000000001" customHeight="1" x14ac:dyDescent="0.25">
      <c r="B42" s="25" t="s">
        <v>54</v>
      </c>
      <c r="C42" s="42">
        <v>0</v>
      </c>
      <c r="D42" s="42">
        <v>15539773</v>
      </c>
      <c r="E42" s="63">
        <v>15539773</v>
      </c>
      <c r="F42" s="63">
        <v>15539773</v>
      </c>
      <c r="G42" s="42">
        <v>14927509.34</v>
      </c>
      <c r="H42" s="26"/>
      <c r="I42" s="27"/>
      <c r="J42" s="13">
        <f t="shared" si="0"/>
        <v>0.960600218548881</v>
      </c>
      <c r="K42" s="13">
        <f t="shared" si="1"/>
        <v>0</v>
      </c>
      <c r="L42" s="15">
        <f t="shared" si="2"/>
        <v>612263.66000000015</v>
      </c>
    </row>
    <row r="43" spans="2:12" ht="20.100000000000001" customHeight="1" x14ac:dyDescent="0.25">
      <c r="B43" s="25" t="s">
        <v>55</v>
      </c>
      <c r="C43" s="42">
        <v>0</v>
      </c>
      <c r="D43" s="42">
        <v>7909017</v>
      </c>
      <c r="E43" s="63">
        <v>7909017</v>
      </c>
      <c r="F43" s="63">
        <v>7905116.1600000001</v>
      </c>
      <c r="G43" s="42">
        <v>7897398.1099999994</v>
      </c>
      <c r="H43" s="26"/>
      <c r="I43" s="27"/>
      <c r="J43" s="13">
        <f t="shared" ref="J43" si="12">IF(ISERROR(+G43/E43)=TRUE,0,++G43/E43)</f>
        <v>0.99853093121433412</v>
      </c>
      <c r="K43" s="13">
        <f t="shared" ref="K43" si="13">IF(ISERROR(+H43/E43)=TRUE,0,++H43/E43)</f>
        <v>0</v>
      </c>
      <c r="L43" s="15">
        <f t="shared" ref="L43" si="14">+D43-G43</f>
        <v>11618.890000000596</v>
      </c>
    </row>
    <row r="44" spans="2:12" ht="20.100000000000001" customHeight="1" x14ac:dyDescent="0.25">
      <c r="B44" s="7" t="s">
        <v>56</v>
      </c>
      <c r="C44" s="42">
        <v>0</v>
      </c>
      <c r="D44" s="42">
        <v>20640041</v>
      </c>
      <c r="E44" s="63">
        <v>20640041</v>
      </c>
      <c r="F44" s="64">
        <v>20640040.16</v>
      </c>
      <c r="G44" s="43">
        <v>20635727.829999998</v>
      </c>
      <c r="H44" s="9"/>
      <c r="I44" s="13"/>
      <c r="J44" s="13">
        <f t="shared" si="0"/>
        <v>0.99979102900037831</v>
      </c>
      <c r="K44" s="13">
        <f t="shared" si="1"/>
        <v>0</v>
      </c>
      <c r="L44" s="15">
        <f t="shared" si="2"/>
        <v>4313.1700000017881</v>
      </c>
    </row>
    <row r="45" spans="2:12" ht="20.100000000000001" customHeight="1" x14ac:dyDescent="0.25">
      <c r="B45" s="7" t="s">
        <v>57</v>
      </c>
      <c r="C45" s="42">
        <v>0</v>
      </c>
      <c r="D45" s="42">
        <v>49529983</v>
      </c>
      <c r="E45" s="64">
        <v>38529983</v>
      </c>
      <c r="F45" s="64">
        <v>7378812.21</v>
      </c>
      <c r="G45" s="43">
        <v>1268896.27</v>
      </c>
      <c r="H45" s="9"/>
      <c r="I45" s="13">
        <f>IF(ISERROR(+#REF!/E45)=TRUE,0,++#REF!/E45)</f>
        <v>0</v>
      </c>
      <c r="J45" s="13">
        <f t="shared" si="0"/>
        <v>3.2932697374924873E-2</v>
      </c>
      <c r="K45" s="13">
        <f t="shared" si="1"/>
        <v>0</v>
      </c>
      <c r="L45" s="15">
        <f t="shared" si="2"/>
        <v>48261086.729999997</v>
      </c>
    </row>
    <row r="46" spans="2:12" ht="23.25" customHeight="1" x14ac:dyDescent="0.25">
      <c r="B46" s="52" t="s">
        <v>4</v>
      </c>
      <c r="C46" s="65">
        <f t="shared" ref="C46:H46" si="15">SUM(C13:C45)</f>
        <v>1167209126</v>
      </c>
      <c r="D46" s="65">
        <f t="shared" si="15"/>
        <v>2186029396</v>
      </c>
      <c r="E46" s="65">
        <f t="shared" si="15"/>
        <v>2113631551</v>
      </c>
      <c r="F46" s="65">
        <f t="shared" si="15"/>
        <v>1974874704.3300002</v>
      </c>
      <c r="G46" s="65">
        <f t="shared" si="15"/>
        <v>1841192074.0099998</v>
      </c>
      <c r="H46" s="53">
        <f t="shared" si="15"/>
        <v>0</v>
      </c>
      <c r="I46" s="54">
        <f>IF(ISERROR(+#REF!/E46)=TRUE,0,++#REF!/E46)</f>
        <v>0</v>
      </c>
      <c r="J46" s="54">
        <f>IF(ISERROR(+G46/E46)=TRUE,0,++G46/E46)</f>
        <v>0.87110360986941937</v>
      </c>
      <c r="K46" s="54">
        <f>IF(ISERROR(+H46/E46)=TRUE,0,++H46/E46)</f>
        <v>0</v>
      </c>
      <c r="L46" s="55">
        <f>SUM(L13:L45)</f>
        <v>344837321.98999995</v>
      </c>
    </row>
    <row r="47" spans="2:12" x14ac:dyDescent="0.2">
      <c r="B47" s="11" t="s">
        <v>62</v>
      </c>
    </row>
    <row r="48" spans="2:12" s="20" customFormat="1" x14ac:dyDescent="0.25">
      <c r="K48" s="24"/>
    </row>
    <row r="49" spans="2:11" s="20" customFormat="1" x14ac:dyDescent="0.25">
      <c r="K49" s="24"/>
    </row>
    <row r="50" spans="2:11" s="22" customFormat="1" x14ac:dyDescent="0.25">
      <c r="K50" s="23"/>
    </row>
    <row r="51" spans="2:11" s="22" customFormat="1" x14ac:dyDescent="0.25">
      <c r="B51" s="22">
        <v>1000000</v>
      </c>
      <c r="K51" s="23"/>
    </row>
    <row r="52" spans="2:11" s="22" customFormat="1" ht="45" x14ac:dyDescent="0.25">
      <c r="B52" s="30" t="s">
        <v>23</v>
      </c>
      <c r="C52" s="30" t="s">
        <v>3</v>
      </c>
      <c r="D52" s="30" t="s">
        <v>2</v>
      </c>
      <c r="E52" s="31" t="s">
        <v>18</v>
      </c>
      <c r="F52" s="31" t="s">
        <v>25</v>
      </c>
      <c r="G52" s="31" t="str">
        <f>MID(G11,1,25)</f>
        <v>DEVENGADO
A OCTUBRE
(4)</v>
      </c>
      <c r="K52" s="23"/>
    </row>
    <row r="53" spans="2:11" s="22" customFormat="1" x14ac:dyDescent="0.25">
      <c r="B53" s="22" t="s">
        <v>24</v>
      </c>
      <c r="C53" s="39">
        <f>+C46/$B$51</f>
        <v>1167.209126</v>
      </c>
      <c r="D53" s="39">
        <f t="shared" ref="D53:G53" si="16">+D46/$B$51</f>
        <v>2186.0293959999999</v>
      </c>
      <c r="E53" s="39">
        <f t="shared" si="16"/>
        <v>2113.6315509999999</v>
      </c>
      <c r="F53" s="39">
        <f t="shared" si="16"/>
        <v>1974.8747043300002</v>
      </c>
      <c r="G53" s="39">
        <f t="shared" si="16"/>
        <v>1841.1920740099997</v>
      </c>
      <c r="K53" s="23"/>
    </row>
    <row r="54" spans="2:11" s="22" customFormat="1" x14ac:dyDescent="0.25">
      <c r="C54" s="39"/>
      <c r="D54" s="39"/>
      <c r="E54" s="39"/>
      <c r="F54" s="39"/>
      <c r="G54" s="39"/>
      <c r="K54" s="23"/>
    </row>
    <row r="55" spans="2:11" s="22" customFormat="1" x14ac:dyDescent="0.25">
      <c r="C55" s="39"/>
      <c r="D55" s="39"/>
      <c r="E55" s="39"/>
      <c r="F55" s="39"/>
      <c r="G55" s="39"/>
      <c r="K55" s="23"/>
    </row>
    <row r="56" spans="2:11" s="22" customFormat="1" x14ac:dyDescent="0.25">
      <c r="C56" s="39"/>
      <c r="D56" s="39"/>
      <c r="E56" s="39"/>
      <c r="F56" s="39"/>
      <c r="G56" s="39"/>
      <c r="K56" s="23"/>
    </row>
    <row r="57" spans="2:11" s="22" customFormat="1" x14ac:dyDescent="0.25">
      <c r="K57" s="23"/>
    </row>
    <row r="58" spans="2:11" s="22" customFormat="1" x14ac:dyDescent="0.25">
      <c r="K58" s="23"/>
    </row>
    <row r="59" spans="2:11" s="22" customFormat="1" x14ac:dyDescent="0.25">
      <c r="K59" s="23"/>
    </row>
    <row r="60" spans="2:11" s="22" customFormat="1" x14ac:dyDescent="0.25">
      <c r="K60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59"/>
  <sheetViews>
    <sheetView showGridLines="0" zoomScale="130" zoomScaleNormal="130" workbookViewId="0">
      <selection activeCell="E45" sqref="E45"/>
    </sheetView>
  </sheetViews>
  <sheetFormatPr baseColWidth="10" defaultRowHeight="15" x14ac:dyDescent="0.25"/>
  <cols>
    <col min="1" max="1" width="5.85546875" style="1" customWidth="1"/>
    <col min="2" max="2" width="76.85546875" style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8" customFormat="1" x14ac:dyDescent="0.25">
      <c r="A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48" customFormat="1" x14ac:dyDescent="0.25">
      <c r="A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48" customFormat="1" x14ac:dyDescent="0.25">
      <c r="A3"/>
      <c r="B3" s="47"/>
      <c r="C3" s="49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48" customFormat="1" x14ac:dyDescent="0.25">
      <c r="A4"/>
      <c r="B4" s="47"/>
      <c r="C4" s="49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6" t="s">
        <v>61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7</v>
      </c>
    </row>
    <row r="9" spans="1:13" x14ac:dyDescent="0.2">
      <c r="B9" s="3" t="s">
        <v>1</v>
      </c>
    </row>
    <row r="10" spans="1:13" x14ac:dyDescent="0.25">
      <c r="B10" s="4"/>
      <c r="I10" s="85"/>
      <c r="J10" s="85"/>
      <c r="K10" s="85"/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60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50.1" customHeight="1" x14ac:dyDescent="0.25">
      <c r="B12" s="84"/>
      <c r="C12" s="50" t="s">
        <v>3</v>
      </c>
      <c r="D12" s="50" t="s">
        <v>2</v>
      </c>
      <c r="E12" s="81"/>
      <c r="F12" s="81"/>
      <c r="G12" s="81"/>
      <c r="H12" s="81"/>
      <c r="I12" s="50" t="s">
        <v>9</v>
      </c>
      <c r="J12" s="50" t="s">
        <v>10</v>
      </c>
      <c r="K12" s="51" t="s">
        <v>11</v>
      </c>
      <c r="L12" s="79"/>
    </row>
    <row r="13" spans="1:13" ht="20.100000000000001" customHeight="1" x14ac:dyDescent="0.25">
      <c r="B13" s="17" t="s">
        <v>26</v>
      </c>
      <c r="C13" s="44">
        <v>0</v>
      </c>
      <c r="D13" s="44">
        <v>1201944</v>
      </c>
      <c r="E13" s="60">
        <v>1182213</v>
      </c>
      <c r="F13" s="60">
        <v>837771.08</v>
      </c>
      <c r="G13" s="41">
        <v>537385.38</v>
      </c>
      <c r="H13" s="8"/>
      <c r="I13" s="12">
        <f>IF(ISERROR(+#REF!/E13)=TRUE,0,++#REF!/E13)</f>
        <v>0</v>
      </c>
      <c r="J13" s="12">
        <f>IF(ISERROR(+G13/E13)=TRUE,0,++G13/E13)</f>
        <v>0.45455884853237105</v>
      </c>
      <c r="K13" s="12">
        <f>IF(ISERROR(+H13/E13)=TRUE,0,++H13/E13)</f>
        <v>0</v>
      </c>
      <c r="L13" s="14">
        <f>+D13-G13</f>
        <v>664558.62</v>
      </c>
    </row>
    <row r="14" spans="1:13" ht="20.100000000000001" customHeight="1" x14ac:dyDescent="0.25">
      <c r="B14" s="29" t="s">
        <v>58</v>
      </c>
      <c r="C14" s="45">
        <v>0</v>
      </c>
      <c r="D14" s="45">
        <v>4953229</v>
      </c>
      <c r="E14" s="61">
        <v>4463919</v>
      </c>
      <c r="F14" s="61">
        <v>3562124.11</v>
      </c>
      <c r="G14" s="42">
        <v>2810058.76</v>
      </c>
      <c r="H14" s="26"/>
      <c r="I14" s="27"/>
      <c r="J14" s="27">
        <f t="shared" ref="J14:J41" si="0">IF(ISERROR(+G14/E14)=TRUE,0,++G14/E14)</f>
        <v>0.62950487228822916</v>
      </c>
      <c r="K14" s="27">
        <f t="shared" ref="K14:K41" si="1">IF(ISERROR(+H14/E14)=TRUE,0,++H14/E14)</f>
        <v>0</v>
      </c>
      <c r="L14" s="28">
        <f t="shared" ref="L14:L41" si="2">+D14-G14</f>
        <v>2143170.2400000002</v>
      </c>
    </row>
    <row r="15" spans="1:13" ht="20.100000000000001" customHeight="1" x14ac:dyDescent="0.25">
      <c r="B15" s="29" t="s">
        <v>59</v>
      </c>
      <c r="C15" s="45">
        <v>0</v>
      </c>
      <c r="D15" s="45">
        <v>7508341</v>
      </c>
      <c r="E15" s="61">
        <v>6901297</v>
      </c>
      <c r="F15" s="61">
        <v>5627371.4499999993</v>
      </c>
      <c r="G15" s="42">
        <v>4898718.45</v>
      </c>
      <c r="H15" s="26"/>
      <c r="I15" s="27"/>
      <c r="J15" s="27">
        <f t="shared" si="0"/>
        <v>0.70982576898226524</v>
      </c>
      <c r="K15" s="27">
        <f t="shared" si="1"/>
        <v>0</v>
      </c>
      <c r="L15" s="28">
        <f t="shared" si="2"/>
        <v>2609622.5499999998</v>
      </c>
    </row>
    <row r="16" spans="1:13" ht="20.100000000000001" customHeight="1" x14ac:dyDescent="0.25">
      <c r="B16" s="29" t="s">
        <v>27</v>
      </c>
      <c r="C16" s="45">
        <v>0</v>
      </c>
      <c r="D16" s="45">
        <v>9457992</v>
      </c>
      <c r="E16" s="61">
        <v>9319989</v>
      </c>
      <c r="F16" s="61">
        <v>8336050.8399999999</v>
      </c>
      <c r="G16" s="42">
        <v>6844697.1199999992</v>
      </c>
      <c r="H16" s="26"/>
      <c r="I16" s="27"/>
      <c r="J16" s="27">
        <f t="shared" si="0"/>
        <v>0.73441042902518439</v>
      </c>
      <c r="K16" s="27">
        <f t="shared" si="1"/>
        <v>0</v>
      </c>
      <c r="L16" s="28">
        <f t="shared" si="2"/>
        <v>2613294.8800000008</v>
      </c>
    </row>
    <row r="17" spans="2:12" ht="20.100000000000001" customHeight="1" x14ac:dyDescent="0.25">
      <c r="B17" s="29" t="s">
        <v>28</v>
      </c>
      <c r="C17" s="45">
        <v>0</v>
      </c>
      <c r="D17" s="45">
        <v>1755020</v>
      </c>
      <c r="E17" s="61">
        <v>1755020</v>
      </c>
      <c r="F17" s="61">
        <v>1720775.6900000004</v>
      </c>
      <c r="G17" s="42">
        <v>1288966.9400000002</v>
      </c>
      <c r="H17" s="26"/>
      <c r="I17" s="27"/>
      <c r="J17" s="27">
        <f t="shared" si="0"/>
        <v>0.73444572711422107</v>
      </c>
      <c r="K17" s="27">
        <f t="shared" si="1"/>
        <v>0</v>
      </c>
      <c r="L17" s="28">
        <f t="shared" si="2"/>
        <v>466053.05999999982</v>
      </c>
    </row>
    <row r="18" spans="2:12" ht="20.100000000000001" customHeight="1" x14ac:dyDescent="0.25">
      <c r="B18" s="29" t="s">
        <v>29</v>
      </c>
      <c r="C18" s="45">
        <v>0</v>
      </c>
      <c r="D18" s="45">
        <v>37405549</v>
      </c>
      <c r="E18" s="61">
        <v>37366001</v>
      </c>
      <c r="F18" s="61">
        <v>30250200.550000004</v>
      </c>
      <c r="G18" s="42">
        <v>19514954.190000001</v>
      </c>
      <c r="H18" s="26"/>
      <c r="I18" s="27"/>
      <c r="J18" s="27">
        <f t="shared" si="0"/>
        <v>0.52226499137544857</v>
      </c>
      <c r="K18" s="27">
        <f t="shared" si="1"/>
        <v>0</v>
      </c>
      <c r="L18" s="28">
        <f t="shared" si="2"/>
        <v>17890594.809999999</v>
      </c>
    </row>
    <row r="19" spans="2:12" ht="20.100000000000001" customHeight="1" x14ac:dyDescent="0.25">
      <c r="B19" s="29" t="s">
        <v>30</v>
      </c>
      <c r="C19" s="45">
        <v>0</v>
      </c>
      <c r="D19" s="45">
        <v>20454082</v>
      </c>
      <c r="E19" s="61">
        <v>20454082</v>
      </c>
      <c r="F19" s="61">
        <v>18228383.620000005</v>
      </c>
      <c r="G19" s="42">
        <v>15934173.439999999</v>
      </c>
      <c r="H19" s="26"/>
      <c r="I19" s="27"/>
      <c r="J19" s="27">
        <f t="shared" si="0"/>
        <v>0.77902168574468411</v>
      </c>
      <c r="K19" s="27">
        <f t="shared" si="1"/>
        <v>0</v>
      </c>
      <c r="L19" s="28">
        <f t="shared" si="2"/>
        <v>4519908.5600000005</v>
      </c>
    </row>
    <row r="20" spans="2:12" ht="20.100000000000001" customHeight="1" x14ac:dyDescent="0.25">
      <c r="B20" s="29" t="s">
        <v>31</v>
      </c>
      <c r="C20" s="45">
        <v>0</v>
      </c>
      <c r="D20" s="45">
        <v>35705583</v>
      </c>
      <c r="E20" s="61">
        <v>32950274</v>
      </c>
      <c r="F20" s="61">
        <v>27662553.23</v>
      </c>
      <c r="G20" s="42">
        <v>19258763.02</v>
      </c>
      <c r="H20" s="26"/>
      <c r="I20" s="27"/>
      <c r="J20" s="27">
        <f t="shared" si="0"/>
        <v>0.58447960159602919</v>
      </c>
      <c r="K20" s="27">
        <f t="shared" si="1"/>
        <v>0</v>
      </c>
      <c r="L20" s="28">
        <f t="shared" si="2"/>
        <v>16446819.98</v>
      </c>
    </row>
    <row r="21" spans="2:12" ht="20.100000000000001" customHeight="1" x14ac:dyDescent="0.25">
      <c r="B21" s="29" t="s">
        <v>32</v>
      </c>
      <c r="C21" s="45">
        <v>0</v>
      </c>
      <c r="D21" s="45">
        <v>4535952</v>
      </c>
      <c r="E21" s="61">
        <v>4535952</v>
      </c>
      <c r="F21" s="61">
        <v>3649467.44</v>
      </c>
      <c r="G21" s="42">
        <v>3167314.86</v>
      </c>
      <c r="H21" s="26"/>
      <c r="I21" s="27"/>
      <c r="J21" s="27">
        <f t="shared" si="0"/>
        <v>0.69826904252955058</v>
      </c>
      <c r="K21" s="27">
        <f t="shared" si="1"/>
        <v>0</v>
      </c>
      <c r="L21" s="28">
        <f t="shared" si="2"/>
        <v>1368637.1400000001</v>
      </c>
    </row>
    <row r="22" spans="2:12" ht="20.100000000000001" customHeight="1" x14ac:dyDescent="0.25">
      <c r="B22" s="29" t="s">
        <v>33</v>
      </c>
      <c r="C22" s="45">
        <v>0</v>
      </c>
      <c r="D22" s="45">
        <v>7646673</v>
      </c>
      <c r="E22" s="61">
        <v>7154376</v>
      </c>
      <c r="F22" s="61">
        <v>5979943.700000002</v>
      </c>
      <c r="G22" s="42">
        <v>4878230.43</v>
      </c>
      <c r="H22" s="26"/>
      <c r="I22" s="27"/>
      <c r="J22" s="27">
        <f t="shared" si="0"/>
        <v>0.68185267729848131</v>
      </c>
      <c r="K22" s="27">
        <f t="shared" si="1"/>
        <v>0</v>
      </c>
      <c r="L22" s="28">
        <f t="shared" si="2"/>
        <v>2768442.5700000003</v>
      </c>
    </row>
    <row r="23" spans="2:12" ht="20.100000000000001" customHeight="1" x14ac:dyDescent="0.25">
      <c r="B23" s="29" t="s">
        <v>34</v>
      </c>
      <c r="C23" s="45">
        <v>0</v>
      </c>
      <c r="D23" s="45">
        <v>37052535</v>
      </c>
      <c r="E23" s="61">
        <v>37052535</v>
      </c>
      <c r="F23" s="61">
        <v>34015403.5</v>
      </c>
      <c r="G23" s="42">
        <v>24779542.59</v>
      </c>
      <c r="H23" s="26"/>
      <c r="I23" s="27"/>
      <c r="J23" s="27">
        <f t="shared" si="0"/>
        <v>0.66876780738483887</v>
      </c>
      <c r="K23" s="27">
        <f t="shared" si="1"/>
        <v>0</v>
      </c>
      <c r="L23" s="28">
        <f t="shared" si="2"/>
        <v>12272992.41</v>
      </c>
    </row>
    <row r="24" spans="2:12" ht="20.100000000000001" customHeight="1" x14ac:dyDescent="0.25">
      <c r="B24" s="29" t="s">
        <v>35</v>
      </c>
      <c r="C24" s="45">
        <v>0</v>
      </c>
      <c r="D24" s="45">
        <v>37041088</v>
      </c>
      <c r="E24" s="61">
        <v>31413237</v>
      </c>
      <c r="F24" s="61">
        <v>26510146.779999997</v>
      </c>
      <c r="G24" s="42">
        <v>19729023.109999992</v>
      </c>
      <c r="H24" s="26"/>
      <c r="I24" s="27"/>
      <c r="J24" s="27">
        <f t="shared" si="0"/>
        <v>0.62804807763045856</v>
      </c>
      <c r="K24" s="27">
        <f t="shared" si="1"/>
        <v>0</v>
      </c>
      <c r="L24" s="28">
        <f t="shared" si="2"/>
        <v>17312064.890000008</v>
      </c>
    </row>
    <row r="25" spans="2:12" ht="20.100000000000001" customHeight="1" x14ac:dyDescent="0.25">
      <c r="B25" s="29" t="s">
        <v>36</v>
      </c>
      <c r="C25" s="45">
        <v>0</v>
      </c>
      <c r="D25" s="45">
        <v>35141952</v>
      </c>
      <c r="E25" s="61">
        <v>27418455</v>
      </c>
      <c r="F25" s="61">
        <v>24048955.760000002</v>
      </c>
      <c r="G25" s="42">
        <v>15364068.029999999</v>
      </c>
      <c r="H25" s="26"/>
      <c r="I25" s="27"/>
      <c r="J25" s="27">
        <f t="shared" si="0"/>
        <v>0.56035498827340924</v>
      </c>
      <c r="K25" s="27">
        <f t="shared" si="1"/>
        <v>0</v>
      </c>
      <c r="L25" s="28">
        <f t="shared" si="2"/>
        <v>19777883.969999999</v>
      </c>
    </row>
    <row r="26" spans="2:12" ht="20.100000000000001" customHeight="1" x14ac:dyDescent="0.25">
      <c r="B26" s="29" t="s">
        <v>37</v>
      </c>
      <c r="C26" s="45">
        <v>0</v>
      </c>
      <c r="D26" s="45">
        <v>25281221</v>
      </c>
      <c r="E26" s="61">
        <v>24941920</v>
      </c>
      <c r="F26" s="61">
        <v>22290340.039999999</v>
      </c>
      <c r="G26" s="42">
        <v>17412909.070000004</v>
      </c>
      <c r="H26" s="26"/>
      <c r="I26" s="27"/>
      <c r="J26" s="27">
        <f t="shared" si="0"/>
        <v>0.69813827764662884</v>
      </c>
      <c r="K26" s="27">
        <f t="shared" si="1"/>
        <v>0</v>
      </c>
      <c r="L26" s="28">
        <f t="shared" si="2"/>
        <v>7868311.929999996</v>
      </c>
    </row>
    <row r="27" spans="2:12" ht="20.100000000000001" customHeight="1" x14ac:dyDescent="0.25">
      <c r="B27" s="29" t="s">
        <v>38</v>
      </c>
      <c r="C27" s="45">
        <v>0</v>
      </c>
      <c r="D27" s="45">
        <v>12144840</v>
      </c>
      <c r="E27" s="61">
        <v>10467099</v>
      </c>
      <c r="F27" s="61">
        <v>9465607.3200000022</v>
      </c>
      <c r="G27" s="42">
        <v>5107500.93</v>
      </c>
      <c r="H27" s="26"/>
      <c r="I27" s="27"/>
      <c r="J27" s="27">
        <f t="shared" si="0"/>
        <v>0.48795764041211415</v>
      </c>
      <c r="K27" s="27">
        <f t="shared" si="1"/>
        <v>0</v>
      </c>
      <c r="L27" s="28">
        <f t="shared" si="2"/>
        <v>7037339.0700000003</v>
      </c>
    </row>
    <row r="28" spans="2:12" ht="20.100000000000001" customHeight="1" x14ac:dyDescent="0.25">
      <c r="B28" s="29" t="s">
        <v>39</v>
      </c>
      <c r="C28" s="45">
        <v>0</v>
      </c>
      <c r="D28" s="45">
        <v>6281054</v>
      </c>
      <c r="E28" s="61">
        <v>5867424</v>
      </c>
      <c r="F28" s="61">
        <v>5604820.8300000001</v>
      </c>
      <c r="G28" s="42">
        <v>4523611.46</v>
      </c>
      <c r="H28" s="26"/>
      <c r="I28" s="27"/>
      <c r="J28" s="27">
        <f t="shared" si="0"/>
        <v>0.77097060993035449</v>
      </c>
      <c r="K28" s="27">
        <f t="shared" si="1"/>
        <v>0</v>
      </c>
      <c r="L28" s="28">
        <f t="shared" si="2"/>
        <v>1757442.54</v>
      </c>
    </row>
    <row r="29" spans="2:12" ht="20.100000000000001" customHeight="1" x14ac:dyDescent="0.25">
      <c r="B29" s="29" t="s">
        <v>40</v>
      </c>
      <c r="C29" s="45">
        <v>0</v>
      </c>
      <c r="D29" s="45">
        <v>4898868</v>
      </c>
      <c r="E29" s="61">
        <v>4883168</v>
      </c>
      <c r="F29" s="61">
        <v>4202143.4399999995</v>
      </c>
      <c r="G29" s="42">
        <v>3334879.6300000008</v>
      </c>
      <c r="H29" s="26"/>
      <c r="I29" s="27"/>
      <c r="J29" s="27">
        <f t="shared" si="0"/>
        <v>0.68293362628523135</v>
      </c>
      <c r="K29" s="27">
        <f t="shared" si="1"/>
        <v>0</v>
      </c>
      <c r="L29" s="28">
        <f t="shared" si="2"/>
        <v>1563988.3699999992</v>
      </c>
    </row>
    <row r="30" spans="2:12" ht="20.100000000000001" customHeight="1" x14ac:dyDescent="0.25">
      <c r="B30" s="29" t="s">
        <v>41</v>
      </c>
      <c r="C30" s="45">
        <v>0</v>
      </c>
      <c r="D30" s="45">
        <v>4956041</v>
      </c>
      <c r="E30" s="61">
        <v>4956041</v>
      </c>
      <c r="F30" s="61">
        <v>3892948.51</v>
      </c>
      <c r="G30" s="42">
        <v>2762966.0900000003</v>
      </c>
      <c r="H30" s="26"/>
      <c r="I30" s="27"/>
      <c r="J30" s="27">
        <f t="shared" si="0"/>
        <v>0.55749459901562559</v>
      </c>
      <c r="K30" s="27">
        <f t="shared" si="1"/>
        <v>0</v>
      </c>
      <c r="L30" s="28">
        <f t="shared" si="2"/>
        <v>2193074.9099999997</v>
      </c>
    </row>
    <row r="31" spans="2:12" ht="20.100000000000001" customHeight="1" x14ac:dyDescent="0.25">
      <c r="B31" s="29" t="s">
        <v>42</v>
      </c>
      <c r="C31" s="45">
        <v>0</v>
      </c>
      <c r="D31" s="45">
        <v>17830072</v>
      </c>
      <c r="E31" s="61">
        <v>16373992</v>
      </c>
      <c r="F31" s="61">
        <v>15342444.170000002</v>
      </c>
      <c r="G31" s="42">
        <v>11945648.080000002</v>
      </c>
      <c r="H31" s="26"/>
      <c r="I31" s="27"/>
      <c r="J31" s="27">
        <f t="shared" si="0"/>
        <v>0.72955013536100433</v>
      </c>
      <c r="K31" s="27">
        <f t="shared" si="1"/>
        <v>0</v>
      </c>
      <c r="L31" s="28">
        <f t="shared" si="2"/>
        <v>5884423.9199999981</v>
      </c>
    </row>
    <row r="32" spans="2:12" ht="20.100000000000001" customHeight="1" x14ac:dyDescent="0.25">
      <c r="B32" s="29" t="s">
        <v>43</v>
      </c>
      <c r="C32" s="45">
        <v>0</v>
      </c>
      <c r="D32" s="45">
        <v>11468200</v>
      </c>
      <c r="E32" s="61">
        <v>8537760</v>
      </c>
      <c r="F32" s="61">
        <v>7031625.4099999992</v>
      </c>
      <c r="G32" s="42">
        <v>5404360.1299999999</v>
      </c>
      <c r="H32" s="26"/>
      <c r="I32" s="27"/>
      <c r="J32" s="27">
        <f t="shared" si="0"/>
        <v>0.63299508653323588</v>
      </c>
      <c r="K32" s="27">
        <f t="shared" si="1"/>
        <v>0</v>
      </c>
      <c r="L32" s="28">
        <f t="shared" si="2"/>
        <v>6063839.8700000001</v>
      </c>
    </row>
    <row r="33" spans="2:12" ht="20.100000000000001" customHeight="1" x14ac:dyDescent="0.25">
      <c r="B33" s="29" t="s">
        <v>44</v>
      </c>
      <c r="C33" s="45">
        <v>0</v>
      </c>
      <c r="D33" s="45">
        <v>4865003</v>
      </c>
      <c r="E33" s="61">
        <v>4865003</v>
      </c>
      <c r="F33" s="61">
        <v>4287473.84</v>
      </c>
      <c r="G33" s="42">
        <v>2803607.22</v>
      </c>
      <c r="H33" s="26"/>
      <c r="I33" s="27"/>
      <c r="J33" s="27">
        <f t="shared" si="0"/>
        <v>0.57628067649701353</v>
      </c>
      <c r="K33" s="27">
        <f t="shared" si="1"/>
        <v>0</v>
      </c>
      <c r="L33" s="28">
        <f t="shared" si="2"/>
        <v>2061395.7799999998</v>
      </c>
    </row>
    <row r="34" spans="2:12" ht="20.100000000000001" customHeight="1" x14ac:dyDescent="0.25">
      <c r="B34" s="29" t="s">
        <v>45</v>
      </c>
      <c r="C34" s="45">
        <v>0</v>
      </c>
      <c r="D34" s="45">
        <v>13736858</v>
      </c>
      <c r="E34" s="61">
        <v>10056038</v>
      </c>
      <c r="F34" s="61">
        <v>7955343.8900000006</v>
      </c>
      <c r="G34" s="42">
        <v>5859324.6500000004</v>
      </c>
      <c r="H34" s="26"/>
      <c r="I34" s="27"/>
      <c r="J34" s="27">
        <f t="shared" si="0"/>
        <v>0.58266731390633175</v>
      </c>
      <c r="K34" s="27">
        <f t="shared" si="1"/>
        <v>0</v>
      </c>
      <c r="L34" s="28">
        <f t="shared" si="2"/>
        <v>7877533.3499999996</v>
      </c>
    </row>
    <row r="35" spans="2:12" ht="20.100000000000001" customHeight="1" x14ac:dyDescent="0.25">
      <c r="B35" s="29" t="s">
        <v>46</v>
      </c>
      <c r="C35" s="45">
        <v>0</v>
      </c>
      <c r="D35" s="45">
        <v>6623145</v>
      </c>
      <c r="E35" s="61">
        <v>4787501</v>
      </c>
      <c r="F35" s="61">
        <v>4087080.73</v>
      </c>
      <c r="G35" s="42">
        <v>2371574.9699999997</v>
      </c>
      <c r="H35" s="26"/>
      <c r="I35" s="27"/>
      <c r="J35" s="27">
        <f t="shared" si="0"/>
        <v>0.49536803647665029</v>
      </c>
      <c r="K35" s="27">
        <f t="shared" si="1"/>
        <v>0</v>
      </c>
      <c r="L35" s="28">
        <f t="shared" si="2"/>
        <v>4251570.03</v>
      </c>
    </row>
    <row r="36" spans="2:12" ht="20.100000000000001" customHeight="1" x14ac:dyDescent="0.25">
      <c r="B36" s="29" t="s">
        <v>48</v>
      </c>
      <c r="C36" s="45">
        <v>0</v>
      </c>
      <c r="D36" s="45">
        <v>24010106</v>
      </c>
      <c r="E36" s="61">
        <v>15059003</v>
      </c>
      <c r="F36" s="61">
        <v>8659018.9499999993</v>
      </c>
      <c r="G36" s="42">
        <v>3558205.99</v>
      </c>
      <c r="H36" s="26"/>
      <c r="I36" s="27"/>
      <c r="J36" s="27">
        <f t="shared" si="0"/>
        <v>0.23628430049452812</v>
      </c>
      <c r="K36" s="27">
        <f t="shared" si="1"/>
        <v>0</v>
      </c>
      <c r="L36" s="28">
        <f t="shared" si="2"/>
        <v>20451900.009999998</v>
      </c>
    </row>
    <row r="37" spans="2:12" ht="20.100000000000001" customHeight="1" x14ac:dyDescent="0.25">
      <c r="B37" s="29" t="s">
        <v>49</v>
      </c>
      <c r="C37" s="45">
        <v>0</v>
      </c>
      <c r="D37" s="45">
        <v>62621001</v>
      </c>
      <c r="E37" s="61">
        <v>57218072</v>
      </c>
      <c r="F37" s="61">
        <v>52510630.010000013</v>
      </c>
      <c r="G37" s="42">
        <v>42449809.670000002</v>
      </c>
      <c r="H37" s="26"/>
      <c r="I37" s="27"/>
      <c r="J37" s="27">
        <f t="shared" ref="J37:J39" si="3">IF(ISERROR(+G37/E37)=TRUE,0,++G37/E37)</f>
        <v>0.74189514232496334</v>
      </c>
      <c r="K37" s="27">
        <f t="shared" ref="K37:K39" si="4">IF(ISERROR(+H37/E37)=TRUE,0,++H37/E37)</f>
        <v>0</v>
      </c>
      <c r="L37" s="28">
        <f t="shared" ref="L37:L39" si="5">+D37-G37</f>
        <v>20171191.329999998</v>
      </c>
    </row>
    <row r="38" spans="2:12" ht="20.100000000000001" customHeight="1" x14ac:dyDescent="0.25">
      <c r="B38" s="29" t="s">
        <v>50</v>
      </c>
      <c r="C38" s="45">
        <v>0</v>
      </c>
      <c r="D38" s="45">
        <v>3312463</v>
      </c>
      <c r="E38" s="61">
        <v>3312112</v>
      </c>
      <c r="F38" s="61">
        <v>3011202.75</v>
      </c>
      <c r="G38" s="42">
        <v>2310492.63</v>
      </c>
      <c r="H38" s="26"/>
      <c r="I38" s="27"/>
      <c r="J38" s="27">
        <f t="shared" si="3"/>
        <v>0.69758891909452336</v>
      </c>
      <c r="K38" s="27">
        <f t="shared" si="4"/>
        <v>0</v>
      </c>
      <c r="L38" s="28">
        <f t="shared" si="5"/>
        <v>1001970.3700000001</v>
      </c>
    </row>
    <row r="39" spans="2:12" ht="20.100000000000001" customHeight="1" x14ac:dyDescent="0.25">
      <c r="B39" s="29" t="s">
        <v>51</v>
      </c>
      <c r="C39" s="45">
        <v>0</v>
      </c>
      <c r="D39" s="45">
        <v>46781948</v>
      </c>
      <c r="E39" s="61">
        <v>26698578</v>
      </c>
      <c r="F39" s="61">
        <v>23967538.52</v>
      </c>
      <c r="G39" s="42">
        <v>16532993.430000003</v>
      </c>
      <c r="H39" s="26"/>
      <c r="I39" s="27"/>
      <c r="J39" s="27">
        <f t="shared" si="3"/>
        <v>0.61924621715808248</v>
      </c>
      <c r="K39" s="27">
        <f t="shared" si="4"/>
        <v>0</v>
      </c>
      <c r="L39" s="28">
        <f t="shared" si="5"/>
        <v>30248954.569999997</v>
      </c>
    </row>
    <row r="40" spans="2:12" ht="20.100000000000001" customHeight="1" x14ac:dyDescent="0.25">
      <c r="B40" s="29" t="s">
        <v>52</v>
      </c>
      <c r="C40" s="45">
        <v>0</v>
      </c>
      <c r="D40" s="45">
        <v>57166938</v>
      </c>
      <c r="E40" s="61">
        <v>46778635</v>
      </c>
      <c r="F40" s="61">
        <v>36572867.969999991</v>
      </c>
      <c r="G40" s="42">
        <v>23464837.049999997</v>
      </c>
      <c r="H40" s="26"/>
      <c r="I40" s="27"/>
      <c r="J40" s="27">
        <f t="shared" si="0"/>
        <v>0.50161440260067436</v>
      </c>
      <c r="K40" s="27">
        <f t="shared" si="1"/>
        <v>0</v>
      </c>
      <c r="L40" s="28">
        <f t="shared" si="2"/>
        <v>33702100.950000003</v>
      </c>
    </row>
    <row r="41" spans="2:12" ht="20.100000000000001" customHeight="1" x14ac:dyDescent="0.25">
      <c r="B41" s="29" t="s">
        <v>53</v>
      </c>
      <c r="C41" s="45">
        <v>0</v>
      </c>
      <c r="D41" s="45">
        <v>61407367</v>
      </c>
      <c r="E41" s="61">
        <v>52691626</v>
      </c>
      <c r="F41" s="61">
        <v>45180300.769999996</v>
      </c>
      <c r="G41" s="42">
        <v>30581293.449999996</v>
      </c>
      <c r="H41" s="26"/>
      <c r="I41" s="27"/>
      <c r="J41" s="27">
        <f t="shared" si="0"/>
        <v>0.58038242072848534</v>
      </c>
      <c r="K41" s="27">
        <f t="shared" si="1"/>
        <v>0</v>
      </c>
      <c r="L41" s="28">
        <f t="shared" si="2"/>
        <v>30826073.550000004</v>
      </c>
    </row>
    <row r="42" spans="2:12" ht="20.100000000000001" customHeight="1" x14ac:dyDescent="0.25">
      <c r="B42" s="29" t="s">
        <v>54</v>
      </c>
      <c r="C42" s="45">
        <v>0</v>
      </c>
      <c r="D42" s="45">
        <v>51324922</v>
      </c>
      <c r="E42" s="61">
        <v>38590470</v>
      </c>
      <c r="F42" s="61">
        <v>24551971.699999999</v>
      </c>
      <c r="G42" s="42">
        <v>17112970.129999999</v>
      </c>
      <c r="H42" s="26"/>
      <c r="I42" s="27"/>
      <c r="J42" s="27">
        <f t="shared" ref="J42:J44" si="6">IF(ISERROR(+G42/E42)=TRUE,0,++G42/E42)</f>
        <v>0.44345067914435865</v>
      </c>
      <c r="K42" s="27">
        <f t="shared" ref="K42:K44" si="7">IF(ISERROR(+H42/E42)=TRUE,0,++H42/E42)</f>
        <v>0</v>
      </c>
      <c r="L42" s="28">
        <f t="shared" ref="L42:L44" si="8">+D42-G42</f>
        <v>34211951.870000005</v>
      </c>
    </row>
    <row r="43" spans="2:12" ht="20.100000000000001" customHeight="1" x14ac:dyDescent="0.25">
      <c r="B43" s="29" t="s">
        <v>55</v>
      </c>
      <c r="C43" s="45">
        <v>0</v>
      </c>
      <c r="D43" s="45">
        <v>28947845</v>
      </c>
      <c r="E43" s="61">
        <v>25172240</v>
      </c>
      <c r="F43" s="61">
        <v>21311210.239999998</v>
      </c>
      <c r="G43" s="42">
        <v>15708990.030000003</v>
      </c>
      <c r="H43" s="26"/>
      <c r="I43" s="27"/>
      <c r="J43" s="27">
        <f t="shared" si="6"/>
        <v>0.6240600768942296</v>
      </c>
      <c r="K43" s="27">
        <f t="shared" si="7"/>
        <v>0</v>
      </c>
      <c r="L43" s="28">
        <f t="shared" si="8"/>
        <v>13238854.969999997</v>
      </c>
    </row>
    <row r="44" spans="2:12" ht="20.100000000000001" customHeight="1" x14ac:dyDescent="0.25">
      <c r="B44" s="29" t="s">
        <v>56</v>
      </c>
      <c r="C44" s="45">
        <v>0</v>
      </c>
      <c r="D44" s="45">
        <v>28425130</v>
      </c>
      <c r="E44" s="61">
        <v>12491330</v>
      </c>
      <c r="F44" s="61">
        <v>5091266.5200000005</v>
      </c>
      <c r="G44" s="42">
        <v>1647888.44</v>
      </c>
      <c r="H44" s="26"/>
      <c r="I44" s="27"/>
      <c r="J44" s="27">
        <f t="shared" si="6"/>
        <v>0.13192257669919855</v>
      </c>
      <c r="K44" s="27">
        <f t="shared" si="7"/>
        <v>0</v>
      </c>
      <c r="L44" s="28">
        <f t="shared" si="8"/>
        <v>26777241.559999999</v>
      </c>
    </row>
    <row r="45" spans="2:12" ht="23.25" customHeight="1" x14ac:dyDescent="0.25">
      <c r="B45" s="52" t="s">
        <v>4</v>
      </c>
      <c r="C45" s="65">
        <f t="shared" ref="C45:H45" si="9">SUM(C13:C44)</f>
        <v>0</v>
      </c>
      <c r="D45" s="65">
        <f t="shared" si="9"/>
        <v>711942962</v>
      </c>
      <c r="E45" s="65">
        <f t="shared" si="9"/>
        <v>595715362</v>
      </c>
      <c r="F45" s="65">
        <f t="shared" si="9"/>
        <v>495444983.3599999</v>
      </c>
      <c r="G45" s="65">
        <f t="shared" si="9"/>
        <v>353899759.37000006</v>
      </c>
      <c r="H45" s="53">
        <f t="shared" si="9"/>
        <v>0</v>
      </c>
      <c r="I45" s="54">
        <f>IF(ISERROR(+#REF!/E45)=TRUE,0,++#REF!/E45)</f>
        <v>0</v>
      </c>
      <c r="J45" s="54">
        <f>IF(ISERROR(+G45/E45)=TRUE,0,++G45/E45)</f>
        <v>0.59407526134939603</v>
      </c>
      <c r="K45" s="54">
        <f>IF(ISERROR(+H45/E45)=TRUE,0,++H45/E45)</f>
        <v>0</v>
      </c>
      <c r="L45" s="55">
        <f>SUM(L13:L44)</f>
        <v>358043202.63</v>
      </c>
    </row>
    <row r="46" spans="2:12" x14ac:dyDescent="0.2">
      <c r="B46" s="11" t="s">
        <v>62</v>
      </c>
    </row>
    <row r="49" spans="2:11" s="22" customFormat="1" x14ac:dyDescent="0.25">
      <c r="K49" s="23"/>
    </row>
    <row r="50" spans="2:11" s="22" customFormat="1" x14ac:dyDescent="0.25">
      <c r="C50" s="22">
        <v>1000000</v>
      </c>
      <c r="K50" s="23"/>
    </row>
    <row r="51" spans="2:11" s="22" customFormat="1" ht="45" x14ac:dyDescent="0.25">
      <c r="B51" s="30" t="s">
        <v>23</v>
      </c>
      <c r="C51" s="30" t="s">
        <v>3</v>
      </c>
      <c r="D51" s="30" t="s">
        <v>2</v>
      </c>
      <c r="E51" s="31" t="s">
        <v>18</v>
      </c>
      <c r="F51" s="31" t="s">
        <v>19</v>
      </c>
      <c r="G51" s="31" t="str">
        <f>MID(G11,1,25)</f>
        <v>DEVENGADO
A OCTUBRE
(4)</v>
      </c>
      <c r="K51" s="23"/>
    </row>
    <row r="52" spans="2:11" s="22" customFormat="1" x14ac:dyDescent="0.25">
      <c r="B52" s="22" t="s">
        <v>24</v>
      </c>
      <c r="C52" s="66">
        <f>+C45/$C$50</f>
        <v>0</v>
      </c>
      <c r="D52" s="40">
        <f>+D45/$C$50</f>
        <v>711.94296199999997</v>
      </c>
      <c r="E52" s="40">
        <f>+E45/$C$50</f>
        <v>595.71536200000003</v>
      </c>
      <c r="F52" s="40">
        <f>+F45/$C$50</f>
        <v>495.44498335999987</v>
      </c>
      <c r="G52" s="40">
        <f>+G45/$C$50</f>
        <v>353.89975937000008</v>
      </c>
      <c r="H52" s="22">
        <v>1373981</v>
      </c>
      <c r="K52" s="23"/>
    </row>
    <row r="53" spans="2:11" s="22" customFormat="1" x14ac:dyDescent="0.25">
      <c r="C53" s="40"/>
      <c r="D53" s="40"/>
      <c r="E53" s="40"/>
      <c r="F53" s="40"/>
      <c r="G53" s="40"/>
      <c r="H53" s="22">
        <v>5072</v>
      </c>
      <c r="K53" s="23"/>
    </row>
    <row r="54" spans="2:11" s="22" customFormat="1" x14ac:dyDescent="0.25">
      <c r="C54" s="40"/>
      <c r="D54" s="40"/>
      <c r="E54" s="40"/>
      <c r="F54" s="40"/>
      <c r="G54" s="40"/>
      <c r="H54" s="22">
        <v>3078714.9799999995</v>
      </c>
      <c r="K54" s="23"/>
    </row>
    <row r="55" spans="2:11" s="22" customFormat="1" x14ac:dyDescent="0.25">
      <c r="C55" s="40"/>
      <c r="D55" s="40"/>
      <c r="E55" s="40"/>
      <c r="F55" s="40"/>
      <c r="G55" s="40"/>
      <c r="H55" s="22">
        <v>0</v>
      </c>
      <c r="K55" s="23"/>
    </row>
    <row r="56" spans="2:11" s="22" customFormat="1" x14ac:dyDescent="0.25">
      <c r="K56" s="23"/>
    </row>
    <row r="57" spans="2:11" s="22" customFormat="1" x14ac:dyDescent="0.25">
      <c r="K57" s="23"/>
    </row>
    <row r="58" spans="2:11" s="22" customFormat="1" x14ac:dyDescent="0.25">
      <c r="K58" s="23"/>
    </row>
    <row r="59" spans="2:11" s="22" customFormat="1" x14ac:dyDescent="0.25">
      <c r="K59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31"/>
  <sheetViews>
    <sheetView showGridLines="0" tabSelected="1" zoomScale="130" zoomScaleNormal="130" workbookViewId="0">
      <selection activeCell="B11" sqref="B11:B12"/>
    </sheetView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6" width="16.855468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8" customFormat="1" x14ac:dyDescent="0.25">
      <c r="A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48" customFormat="1" ht="15" customHeight="1" x14ac:dyDescent="0.25">
      <c r="A2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48" customFormat="1" ht="15" customHeight="1" x14ac:dyDescent="0.25">
      <c r="A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</row>
    <row r="4" spans="1:13" s="48" customFormat="1" ht="15" customHeight="1" x14ac:dyDescent="0.25">
      <c r="A4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6" t="s">
        <v>61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8" spans="1:13" ht="15.75" x14ac:dyDescent="0.25">
      <c r="B8" s="2" t="s">
        <v>14</v>
      </c>
    </row>
    <row r="9" spans="1:13" x14ac:dyDescent="0.2">
      <c r="B9" s="3" t="s">
        <v>1</v>
      </c>
    </row>
    <row r="10" spans="1:13" x14ac:dyDescent="0.25">
      <c r="L10" s="21" t="s">
        <v>21</v>
      </c>
    </row>
    <row r="11" spans="1:13" s="5" customFormat="1" ht="15" customHeight="1" x14ac:dyDescent="0.25">
      <c r="B11" s="83" t="s">
        <v>20</v>
      </c>
      <c r="C11" s="82" t="s">
        <v>0</v>
      </c>
      <c r="D11" s="82"/>
      <c r="E11" s="80" t="s">
        <v>8</v>
      </c>
      <c r="F11" s="80" t="s">
        <v>22</v>
      </c>
      <c r="G11" s="80" t="s">
        <v>60</v>
      </c>
      <c r="H11" s="80" t="s">
        <v>15</v>
      </c>
      <c r="I11" s="86" t="s">
        <v>17</v>
      </c>
      <c r="J11" s="86"/>
      <c r="K11" s="86"/>
      <c r="L11" s="78" t="s">
        <v>16</v>
      </c>
    </row>
    <row r="12" spans="1:13" s="5" customFormat="1" ht="46.5" customHeight="1" x14ac:dyDescent="0.25">
      <c r="B12" s="84"/>
      <c r="C12" s="50" t="s">
        <v>3</v>
      </c>
      <c r="D12" s="50" t="s">
        <v>2</v>
      </c>
      <c r="E12" s="81"/>
      <c r="F12" s="81"/>
      <c r="G12" s="81"/>
      <c r="H12" s="81"/>
      <c r="I12" s="50" t="s">
        <v>9</v>
      </c>
      <c r="J12" s="50" t="s">
        <v>10</v>
      </c>
      <c r="K12" s="51" t="s">
        <v>11</v>
      </c>
      <c r="L12" s="79"/>
    </row>
    <row r="13" spans="1:13" ht="20.100000000000001" customHeight="1" x14ac:dyDescent="0.25">
      <c r="B13" s="17" t="s">
        <v>52</v>
      </c>
      <c r="C13" s="18">
        <v>0</v>
      </c>
      <c r="D13" s="18">
        <v>600613</v>
      </c>
      <c r="E13" s="59">
        <v>600613</v>
      </c>
      <c r="F13" s="73">
        <v>553100</v>
      </c>
      <c r="G13" s="8">
        <v>486300</v>
      </c>
      <c r="H13" s="8"/>
      <c r="I13" s="12">
        <f>IF(ISERROR(+#REF!/E13)=TRUE,0,++#REF!/E13)</f>
        <v>0</v>
      </c>
      <c r="J13" s="12">
        <f>IF(ISERROR(+G13/E13)=TRUE,0,++G13/E13)</f>
        <v>0.80967278430536804</v>
      </c>
      <c r="K13" s="12">
        <f>IF(ISERROR(+H13/E13)=TRUE,0,++H13/E13)</f>
        <v>0</v>
      </c>
      <c r="L13" s="14">
        <f>+D13-G13</f>
        <v>114313</v>
      </c>
    </row>
    <row r="14" spans="1:13" ht="20.100000000000001" customHeight="1" x14ac:dyDescent="0.25">
      <c r="B14" s="16" t="s">
        <v>53</v>
      </c>
      <c r="C14" s="19">
        <v>0</v>
      </c>
      <c r="D14" s="19">
        <v>1054907</v>
      </c>
      <c r="E14" s="59">
        <v>1054907</v>
      </c>
      <c r="F14" s="59">
        <v>1054907</v>
      </c>
      <c r="G14" s="9">
        <v>1054907</v>
      </c>
      <c r="H14" s="9"/>
      <c r="I14" s="13">
        <f>IF(ISERROR(+#REF!/E14)=TRUE,0,++#REF!/E14)</f>
        <v>0</v>
      </c>
      <c r="J14" s="13">
        <f>IF(ISERROR(+G14/E14)=TRUE,0,++G14/E14)</f>
        <v>1</v>
      </c>
      <c r="K14" s="13">
        <f>IF(ISERROR(+H14/E14)=TRUE,0,++H14/E14)</f>
        <v>0</v>
      </c>
      <c r="L14" s="15">
        <f>+D14-G14</f>
        <v>0</v>
      </c>
    </row>
    <row r="15" spans="1:13" ht="20.100000000000001" customHeight="1" x14ac:dyDescent="0.25">
      <c r="B15" s="16" t="s">
        <v>54</v>
      </c>
      <c r="C15" s="19">
        <v>0</v>
      </c>
      <c r="D15" s="19">
        <v>593140</v>
      </c>
      <c r="E15" s="59">
        <v>593140</v>
      </c>
      <c r="F15" s="59">
        <v>436530.54000000004</v>
      </c>
      <c r="G15" s="9">
        <v>61377.54</v>
      </c>
      <c r="H15" s="9"/>
      <c r="I15" s="13">
        <f>IF(ISERROR(+#REF!/E15)=TRUE,0,++#REF!/E15)</f>
        <v>0</v>
      </c>
      <c r="J15" s="13">
        <f>IF(ISERROR(+G15/E15)=TRUE,0,++G15/E15)</f>
        <v>0.10347901001449911</v>
      </c>
      <c r="K15" s="13">
        <f>IF(ISERROR(+H15/E15)=TRUE,0,++H15/E15)</f>
        <v>0</v>
      </c>
      <c r="L15" s="15">
        <f>+D15-G15</f>
        <v>531762.46</v>
      </c>
    </row>
    <row r="16" spans="1:13" ht="20.100000000000001" customHeight="1" x14ac:dyDescent="0.25">
      <c r="B16" s="68" t="s">
        <v>55</v>
      </c>
      <c r="C16" s="69">
        <v>0</v>
      </c>
      <c r="D16" s="69">
        <v>961485</v>
      </c>
      <c r="E16" s="74">
        <v>961485</v>
      </c>
      <c r="F16" s="74">
        <v>479215.14</v>
      </c>
      <c r="G16" s="70">
        <v>193256.28</v>
      </c>
      <c r="H16" s="70"/>
      <c r="I16" s="71">
        <f>IF(ISERROR(+#REF!/E16)=TRUE,0,++#REF!/E16)</f>
        <v>0</v>
      </c>
      <c r="J16" s="71">
        <f>IF(ISERROR(+G16/E16)=TRUE,0,++G16/E16)</f>
        <v>0.20099770667249098</v>
      </c>
      <c r="K16" s="71">
        <f>IF(ISERROR(+H16/E16)=TRUE,0,++H16/E16)</f>
        <v>0</v>
      </c>
      <c r="L16" s="72">
        <f>+D16-G16</f>
        <v>768228.72</v>
      </c>
    </row>
    <row r="17" spans="2:12" ht="23.25" customHeight="1" x14ac:dyDescent="0.25">
      <c r="B17" s="52" t="s">
        <v>4</v>
      </c>
      <c r="C17" s="65">
        <f t="shared" ref="C17:H17" si="0">SUM(C13:C16)</f>
        <v>0</v>
      </c>
      <c r="D17" s="65">
        <f t="shared" si="0"/>
        <v>3210145</v>
      </c>
      <c r="E17" s="65">
        <f t="shared" si="0"/>
        <v>3210145</v>
      </c>
      <c r="F17" s="65">
        <f t="shared" si="0"/>
        <v>2523752.6800000002</v>
      </c>
      <c r="G17" s="65">
        <f t="shared" si="0"/>
        <v>1795840.82</v>
      </c>
      <c r="H17" s="53">
        <f t="shared" si="0"/>
        <v>0</v>
      </c>
      <c r="I17" s="54">
        <f>IF(ISERROR(+#REF!/E17)=TRUE,0,++#REF!/E17)</f>
        <v>0</v>
      </c>
      <c r="J17" s="54">
        <f>IF(ISERROR(+G17/E17)=TRUE,0,++G17/E17)</f>
        <v>0.55942669879397977</v>
      </c>
      <c r="K17" s="54">
        <f>IF(ISERROR(+H17/E17)=TRUE,0,++H17/E17)</f>
        <v>0</v>
      </c>
      <c r="L17" s="55">
        <f>SUM(L13:L16)</f>
        <v>1414304.18</v>
      </c>
    </row>
    <row r="18" spans="2:12" x14ac:dyDescent="0.2">
      <c r="B18" s="11" t="s">
        <v>62</v>
      </c>
    </row>
    <row r="19" spans="2:12" s="22" customFormat="1" x14ac:dyDescent="0.25">
      <c r="K19" s="23"/>
    </row>
    <row r="20" spans="2:12" s="22" customFormat="1" x14ac:dyDescent="0.25">
      <c r="K20" s="23"/>
    </row>
    <row r="21" spans="2:12" s="22" customFormat="1" x14ac:dyDescent="0.25">
      <c r="K21" s="23"/>
    </row>
    <row r="22" spans="2:12" s="22" customFormat="1" x14ac:dyDescent="0.25">
      <c r="C22" s="22">
        <v>1000000</v>
      </c>
      <c r="K22" s="23"/>
    </row>
    <row r="23" spans="2:12" s="22" customFormat="1" ht="45" x14ac:dyDescent="0.25">
      <c r="B23" s="30" t="s">
        <v>23</v>
      </c>
      <c r="C23" s="30" t="s">
        <v>3</v>
      </c>
      <c r="D23" s="30" t="s">
        <v>2</v>
      </c>
      <c r="E23" s="31" t="s">
        <v>18</v>
      </c>
      <c r="F23" s="31" t="s">
        <v>19</v>
      </c>
      <c r="G23" s="31" t="str">
        <f>MID(G11,1,25)</f>
        <v>DEVENGADO
A OCTUBRE
(4)</v>
      </c>
      <c r="K23" s="23"/>
    </row>
    <row r="24" spans="2:12" s="22" customFormat="1" x14ac:dyDescent="0.25">
      <c r="B24" s="22" t="s">
        <v>24</v>
      </c>
      <c r="C24" s="66">
        <f>+C17/$C$22</f>
        <v>0</v>
      </c>
      <c r="D24" s="40">
        <f>+D17/$C$22</f>
        <v>3.2101449999999998</v>
      </c>
      <c r="E24" s="40">
        <f>+E17/$C$22</f>
        <v>3.2101449999999998</v>
      </c>
      <c r="F24" s="40">
        <f>+F17/$C$22</f>
        <v>2.5237526800000003</v>
      </c>
      <c r="G24" s="40">
        <f>+G17/$C$22</f>
        <v>1.79584082</v>
      </c>
      <c r="H24" s="22">
        <v>1373981</v>
      </c>
      <c r="K24" s="23"/>
    </row>
    <row r="25" spans="2:12" s="22" customFormat="1" x14ac:dyDescent="0.25">
      <c r="C25" s="40"/>
      <c r="D25" s="40"/>
      <c r="E25" s="40"/>
      <c r="F25" s="40"/>
      <c r="G25" s="40"/>
      <c r="H25" s="22">
        <v>5072</v>
      </c>
      <c r="K25" s="23"/>
    </row>
    <row r="26" spans="2:12" s="22" customFormat="1" x14ac:dyDescent="0.25">
      <c r="C26" s="40"/>
      <c r="D26" s="40"/>
      <c r="E26" s="40"/>
      <c r="F26" s="40"/>
      <c r="G26" s="40"/>
      <c r="H26" s="22">
        <v>3078714.9799999995</v>
      </c>
      <c r="K26" s="23"/>
    </row>
    <row r="27" spans="2:12" s="22" customFormat="1" x14ac:dyDescent="0.25">
      <c r="C27" s="40"/>
      <c r="D27" s="40"/>
      <c r="E27" s="40"/>
      <c r="F27" s="40"/>
      <c r="G27" s="40"/>
      <c r="H27" s="22">
        <v>0</v>
      </c>
      <c r="K27" s="23"/>
    </row>
    <row r="28" spans="2:12" s="22" customFormat="1" x14ac:dyDescent="0.25">
      <c r="K28" s="23"/>
    </row>
    <row r="29" spans="2:12" s="22" customFormat="1" x14ac:dyDescent="0.25">
      <c r="K29" s="23"/>
    </row>
    <row r="30" spans="2:12" s="22" customFormat="1" x14ac:dyDescent="0.25">
      <c r="K30" s="23"/>
    </row>
    <row r="31" spans="2:12" s="22" customFormat="1" x14ac:dyDescent="0.25">
      <c r="K31" s="23"/>
    </row>
  </sheetData>
  <mergeCells count="9">
    <mergeCell ref="B6:L6"/>
    <mergeCell ref="L11:L12"/>
    <mergeCell ref="B11:B12"/>
    <mergeCell ref="C11:D11"/>
    <mergeCell ref="E11:E12"/>
    <mergeCell ref="F11:F12"/>
    <mergeCell ref="G11:G12"/>
    <mergeCell ref="H11:H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RO</vt:lpstr>
      <vt:lpstr>RDR</vt:lpstr>
      <vt:lpstr>ROOC</vt:lpstr>
      <vt:lpstr>DYT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dvicente</dc:creator>
  <cp:lastModifiedBy>DAMIAN VICENTE GALLO</cp:lastModifiedBy>
  <cp:lastPrinted>2014-05-15T17:44:28Z</cp:lastPrinted>
  <dcterms:created xsi:type="dcterms:W3CDTF">2011-03-09T14:32:28Z</dcterms:created>
  <dcterms:modified xsi:type="dcterms:W3CDTF">2022-11-22T21:18:35Z</dcterms:modified>
</cp:coreProperties>
</file>