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ño 2022\5.- Informacion Portal MINSA - Transparencia\PCA - 2022\11.- Noviembre - 2022\"/>
    </mc:Choice>
  </mc:AlternateContent>
  <bookViews>
    <workbookView xWindow="-120" yWindow="-120" windowWidth="29040" windowHeight="15840" activeTab="4"/>
  </bookViews>
  <sheets>
    <sheet name="RO" sheetId="1" r:id="rId1"/>
    <sheet name="RDR" sheetId="4" r:id="rId2"/>
    <sheet name="ROOC" sheetId="5" r:id="rId3"/>
    <sheet name="DYT" sheetId="6" r:id="rId4"/>
    <sheet name="RD" sheetId="7" r:id="rId5"/>
  </sheets>
  <definedNames>
    <definedName name="_xlnm._FilterDatabase" localSheetId="0" hidden="1">RO!$B$11:$L$46</definedName>
    <definedName name="_xlnm.Print_Area" localSheetId="3">DYT!$B$2:$L$47</definedName>
    <definedName name="_xlnm.Print_Area" localSheetId="4">RD!$B$2:$L$19</definedName>
    <definedName name="_xlnm.Print_Area" localSheetId="1">RDR!$B$2:$L$49</definedName>
    <definedName name="_xlnm.Print_Area" localSheetId="0">RO!$B$2:$L$49</definedName>
    <definedName name="_xlnm.Print_Area" localSheetId="2">ROOC!$B$2:$L$48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5" i="6" l="1"/>
  <c r="L17" i="4" l="1"/>
  <c r="K17" i="4"/>
  <c r="J17" i="4"/>
  <c r="C47" i="4"/>
  <c r="D47" i="4"/>
  <c r="F47" i="4"/>
  <c r="G47" i="4"/>
  <c r="L45" i="1" l="1"/>
  <c r="K45" i="1"/>
  <c r="J45" i="1"/>
  <c r="C47" i="1"/>
  <c r="D47" i="1"/>
  <c r="C46" i="5" l="1"/>
  <c r="D46" i="5"/>
  <c r="L44" i="6"/>
  <c r="K44" i="6"/>
  <c r="J44" i="6"/>
  <c r="L43" i="6"/>
  <c r="K43" i="6"/>
  <c r="J43" i="6"/>
  <c r="L42" i="6"/>
  <c r="K42" i="6"/>
  <c r="J42" i="6"/>
  <c r="L43" i="5"/>
  <c r="K43" i="5"/>
  <c r="J43" i="5"/>
  <c r="L44" i="4"/>
  <c r="K44" i="4"/>
  <c r="J44" i="4"/>
  <c r="L16" i="5" l="1"/>
  <c r="K16" i="5"/>
  <c r="J16" i="5"/>
  <c r="E46" i="5" l="1"/>
  <c r="L19" i="5"/>
  <c r="K19" i="5"/>
  <c r="J19" i="5"/>
  <c r="L41" i="5" l="1"/>
  <c r="K41" i="5"/>
  <c r="J41" i="5"/>
  <c r="L40" i="5"/>
  <c r="K40" i="5"/>
  <c r="J40" i="5"/>
  <c r="L45" i="5" l="1"/>
  <c r="L44" i="5"/>
  <c r="L42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8" i="5"/>
  <c r="L17" i="5"/>
  <c r="L15" i="5"/>
  <c r="L14" i="5"/>
  <c r="K14" i="5"/>
  <c r="J14" i="5"/>
  <c r="K15" i="5" l="1"/>
  <c r="J15" i="5"/>
  <c r="L44" i="1"/>
  <c r="K44" i="1"/>
  <c r="J44" i="1"/>
  <c r="J17" i="5" l="1"/>
  <c r="K17" i="5"/>
  <c r="E47" i="1"/>
  <c r="K18" i="5" l="1"/>
  <c r="J18" i="5"/>
  <c r="D45" i="6"/>
  <c r="K20" i="5" l="1"/>
  <c r="J20" i="5"/>
  <c r="J37" i="6"/>
  <c r="K21" i="5" l="1"/>
  <c r="J21" i="5"/>
  <c r="G23" i="7"/>
  <c r="G51" i="6"/>
  <c r="G52" i="5"/>
  <c r="G53" i="4"/>
  <c r="G53" i="1"/>
  <c r="K22" i="5" l="1"/>
  <c r="J22" i="5"/>
  <c r="K36" i="6"/>
  <c r="J23" i="5" l="1"/>
  <c r="K23" i="5"/>
  <c r="J36" i="6"/>
  <c r="L36" i="6"/>
  <c r="K24" i="5" l="1"/>
  <c r="J24" i="5"/>
  <c r="L39" i="6"/>
  <c r="K39" i="6"/>
  <c r="J39" i="6"/>
  <c r="L38" i="6"/>
  <c r="K38" i="6"/>
  <c r="J38" i="6"/>
  <c r="L37" i="6"/>
  <c r="K37" i="6"/>
  <c r="C52" i="6"/>
  <c r="D52" i="6"/>
  <c r="K25" i="5" l="1"/>
  <c r="J25" i="5"/>
  <c r="G46" i="5"/>
  <c r="G53" i="5" s="1"/>
  <c r="F46" i="5"/>
  <c r="F53" i="5" s="1"/>
  <c r="D53" i="5"/>
  <c r="C53" i="5"/>
  <c r="J26" i="5" l="1"/>
  <c r="K26" i="5"/>
  <c r="G45" i="6"/>
  <c r="G52" i="6" s="1"/>
  <c r="F45" i="6"/>
  <c r="F52" i="6" s="1"/>
  <c r="E45" i="6"/>
  <c r="E52" i="6" s="1"/>
  <c r="K27" i="5" l="1"/>
  <c r="J27" i="5"/>
  <c r="L41" i="6"/>
  <c r="K41" i="6"/>
  <c r="J41" i="6"/>
  <c r="L40" i="6"/>
  <c r="K40" i="6"/>
  <c r="J40" i="6"/>
  <c r="L35" i="6"/>
  <c r="K35" i="6"/>
  <c r="J35" i="6"/>
  <c r="L34" i="6"/>
  <c r="K34" i="6"/>
  <c r="J34" i="6"/>
  <c r="L33" i="6"/>
  <c r="K33" i="6"/>
  <c r="J33" i="6"/>
  <c r="L32" i="6"/>
  <c r="K32" i="6"/>
  <c r="J32" i="6"/>
  <c r="L31" i="6"/>
  <c r="K31" i="6"/>
  <c r="J31" i="6"/>
  <c r="L30" i="6"/>
  <c r="K30" i="6"/>
  <c r="J30" i="6"/>
  <c r="L29" i="6"/>
  <c r="K29" i="6"/>
  <c r="J29" i="6"/>
  <c r="L28" i="6"/>
  <c r="K28" i="6"/>
  <c r="J28" i="6"/>
  <c r="L27" i="6"/>
  <c r="K27" i="6"/>
  <c r="J27" i="6"/>
  <c r="L26" i="6"/>
  <c r="K26" i="6"/>
  <c r="J26" i="6"/>
  <c r="L25" i="6"/>
  <c r="K25" i="6"/>
  <c r="J25" i="6"/>
  <c r="L24" i="6"/>
  <c r="K24" i="6"/>
  <c r="J24" i="6"/>
  <c r="L23" i="6"/>
  <c r="K23" i="6"/>
  <c r="J23" i="6"/>
  <c r="L22" i="6"/>
  <c r="K22" i="6"/>
  <c r="J22" i="6"/>
  <c r="L21" i="6"/>
  <c r="K21" i="6"/>
  <c r="J21" i="6"/>
  <c r="L20" i="6"/>
  <c r="K20" i="6"/>
  <c r="J20" i="6"/>
  <c r="L19" i="6"/>
  <c r="K19" i="6"/>
  <c r="J19" i="6"/>
  <c r="L18" i="6"/>
  <c r="K18" i="6"/>
  <c r="J18" i="6"/>
  <c r="L17" i="6"/>
  <c r="K17" i="6"/>
  <c r="J17" i="6"/>
  <c r="L16" i="6"/>
  <c r="K16" i="6"/>
  <c r="J16" i="6"/>
  <c r="L15" i="6"/>
  <c r="K15" i="6"/>
  <c r="J15" i="6"/>
  <c r="L14" i="6"/>
  <c r="K14" i="6"/>
  <c r="J14" i="6"/>
  <c r="K28" i="5" l="1"/>
  <c r="J28" i="5"/>
  <c r="L46" i="4"/>
  <c r="K46" i="4"/>
  <c r="J46" i="4"/>
  <c r="L45" i="4"/>
  <c r="K45" i="4"/>
  <c r="J45" i="4"/>
  <c r="L43" i="4"/>
  <c r="K43" i="4"/>
  <c r="J43" i="4"/>
  <c r="L42" i="4"/>
  <c r="K42" i="4"/>
  <c r="J42" i="4"/>
  <c r="L41" i="4"/>
  <c r="K41" i="4"/>
  <c r="J41" i="4"/>
  <c r="L40" i="4"/>
  <c r="K40" i="4"/>
  <c r="J40" i="4"/>
  <c r="L39" i="4"/>
  <c r="K39" i="4"/>
  <c r="J39" i="4"/>
  <c r="L38" i="4"/>
  <c r="K38" i="4"/>
  <c r="J38" i="4"/>
  <c r="L37" i="4"/>
  <c r="K37" i="4"/>
  <c r="J37" i="4"/>
  <c r="L36" i="4"/>
  <c r="K36" i="4"/>
  <c r="J36" i="4"/>
  <c r="L35" i="4"/>
  <c r="K35" i="4"/>
  <c r="J35" i="4"/>
  <c r="L34" i="4"/>
  <c r="K34" i="4"/>
  <c r="J34" i="4"/>
  <c r="L33" i="4"/>
  <c r="K33" i="4"/>
  <c r="J33" i="4"/>
  <c r="L32" i="4"/>
  <c r="K32" i="4"/>
  <c r="J32" i="4"/>
  <c r="L31" i="4"/>
  <c r="K31" i="4"/>
  <c r="J31" i="4"/>
  <c r="L30" i="4"/>
  <c r="K30" i="4"/>
  <c r="J30" i="4"/>
  <c r="L29" i="4"/>
  <c r="K29" i="4"/>
  <c r="J29" i="4"/>
  <c r="L28" i="4"/>
  <c r="K28" i="4"/>
  <c r="J28" i="4"/>
  <c r="L27" i="4"/>
  <c r="K27" i="4"/>
  <c r="J27" i="4"/>
  <c r="L26" i="4"/>
  <c r="K26" i="4"/>
  <c r="J26" i="4"/>
  <c r="L25" i="4"/>
  <c r="K25" i="4"/>
  <c r="J25" i="4"/>
  <c r="L24" i="4"/>
  <c r="K24" i="4"/>
  <c r="J24" i="4"/>
  <c r="L23" i="4"/>
  <c r="K23" i="4"/>
  <c r="J23" i="4"/>
  <c r="L22" i="4"/>
  <c r="K22" i="4"/>
  <c r="J22" i="4"/>
  <c r="L21" i="4"/>
  <c r="K21" i="4"/>
  <c r="J21" i="4"/>
  <c r="L20" i="4"/>
  <c r="K20" i="4"/>
  <c r="J20" i="4"/>
  <c r="L19" i="4"/>
  <c r="K19" i="4"/>
  <c r="J19" i="4"/>
  <c r="L18" i="4"/>
  <c r="K18" i="4"/>
  <c r="J18" i="4"/>
  <c r="L16" i="4"/>
  <c r="K16" i="4"/>
  <c r="J16" i="4"/>
  <c r="L15" i="4"/>
  <c r="K15" i="4"/>
  <c r="J15" i="4"/>
  <c r="L14" i="4"/>
  <c r="K14" i="4"/>
  <c r="J14" i="4"/>
  <c r="K46" i="1"/>
  <c r="K42" i="1"/>
  <c r="K40" i="1"/>
  <c r="J39" i="1"/>
  <c r="K38" i="1"/>
  <c r="J37" i="1"/>
  <c r="K36" i="1"/>
  <c r="K34" i="1"/>
  <c r="J32" i="1"/>
  <c r="J31" i="1"/>
  <c r="K30" i="1"/>
  <c r="K29" i="1"/>
  <c r="K28" i="1"/>
  <c r="K26" i="1"/>
  <c r="K24" i="1"/>
  <c r="J23" i="1"/>
  <c r="J22" i="1"/>
  <c r="K21" i="1"/>
  <c r="K20" i="1"/>
  <c r="K18" i="1"/>
  <c r="J16" i="1"/>
  <c r="J15" i="1"/>
  <c r="J14" i="1"/>
  <c r="L46" i="1"/>
  <c r="L43" i="1"/>
  <c r="K43" i="1"/>
  <c r="J43" i="1"/>
  <c r="L42" i="1"/>
  <c r="L41" i="1"/>
  <c r="K41" i="1"/>
  <c r="J41" i="1"/>
  <c r="L40" i="1"/>
  <c r="J40" i="1"/>
  <c r="L39" i="1"/>
  <c r="K39" i="1"/>
  <c r="L38" i="1"/>
  <c r="L37" i="1"/>
  <c r="L36" i="1"/>
  <c r="L35" i="1"/>
  <c r="K35" i="1"/>
  <c r="J35" i="1"/>
  <c r="L34" i="1"/>
  <c r="L33" i="1"/>
  <c r="K33" i="1"/>
  <c r="J33" i="1"/>
  <c r="L32" i="1"/>
  <c r="K32" i="1"/>
  <c r="L31" i="1"/>
  <c r="L30" i="1"/>
  <c r="L29" i="1"/>
  <c r="J29" i="1"/>
  <c r="L28" i="1"/>
  <c r="L27" i="1"/>
  <c r="K27" i="1"/>
  <c r="J27" i="1"/>
  <c r="L26" i="1"/>
  <c r="L25" i="1"/>
  <c r="K25" i="1"/>
  <c r="J25" i="1"/>
  <c r="L24" i="1"/>
  <c r="J24" i="1"/>
  <c r="L23" i="1"/>
  <c r="K23" i="1"/>
  <c r="L22" i="1"/>
  <c r="L21" i="1"/>
  <c r="J21" i="1"/>
  <c r="L20" i="1"/>
  <c r="L19" i="1"/>
  <c r="K19" i="1"/>
  <c r="J19" i="1"/>
  <c r="L18" i="1"/>
  <c r="L17" i="1"/>
  <c r="K17" i="1"/>
  <c r="J17" i="1"/>
  <c r="L16" i="1"/>
  <c r="K16" i="1"/>
  <c r="L15" i="1"/>
  <c r="L14" i="1"/>
  <c r="K14" i="1"/>
  <c r="K29" i="5" l="1"/>
  <c r="J29" i="5"/>
  <c r="J18" i="1"/>
  <c r="J26" i="1"/>
  <c r="J34" i="1"/>
  <c r="J42" i="1"/>
  <c r="K22" i="1"/>
  <c r="K31" i="1"/>
  <c r="J38" i="1"/>
  <c r="J30" i="1"/>
  <c r="K15" i="1"/>
  <c r="K37" i="1"/>
  <c r="J20" i="1"/>
  <c r="J28" i="1"/>
  <c r="J36" i="1"/>
  <c r="J46" i="1"/>
  <c r="C54" i="1"/>
  <c r="D54" i="1"/>
  <c r="K30" i="5" l="1"/>
  <c r="J30" i="5"/>
  <c r="C54" i="4"/>
  <c r="J31" i="5" l="1"/>
  <c r="K31" i="5"/>
  <c r="G54" i="4"/>
  <c r="F54" i="4"/>
  <c r="D54" i="4"/>
  <c r="G17" i="7"/>
  <c r="G24" i="7" s="1"/>
  <c r="F17" i="7"/>
  <c r="F24" i="7" s="1"/>
  <c r="E17" i="7"/>
  <c r="E24" i="7" s="1"/>
  <c r="D17" i="7"/>
  <c r="D24" i="7" s="1"/>
  <c r="G47" i="1"/>
  <c r="G54" i="1" s="1"/>
  <c r="F47" i="1"/>
  <c r="F54" i="1" s="1"/>
  <c r="C17" i="7"/>
  <c r="C24" i="7" s="1"/>
  <c r="K32" i="5" l="1"/>
  <c r="J32" i="5"/>
  <c r="L16" i="7"/>
  <c r="L15" i="7"/>
  <c r="L14" i="7"/>
  <c r="L13" i="4"/>
  <c r="L13" i="6"/>
  <c r="L13" i="5"/>
  <c r="L13" i="7"/>
  <c r="L13" i="1"/>
  <c r="E47" i="4"/>
  <c r="E54" i="4" s="1"/>
  <c r="K33" i="5" l="1"/>
  <c r="J33" i="5"/>
  <c r="E54" i="1"/>
  <c r="J34" i="5" l="1"/>
  <c r="K34" i="5"/>
  <c r="H17" i="7"/>
  <c r="K16" i="7"/>
  <c r="J16" i="7"/>
  <c r="I16" i="7"/>
  <c r="K15" i="7"/>
  <c r="J15" i="7"/>
  <c r="I15" i="7"/>
  <c r="K14" i="7"/>
  <c r="J14" i="7"/>
  <c r="I14" i="7"/>
  <c r="L17" i="7"/>
  <c r="K13" i="7"/>
  <c r="J13" i="7"/>
  <c r="I13" i="7"/>
  <c r="H47" i="1"/>
  <c r="I13" i="1"/>
  <c r="H45" i="6"/>
  <c r="K13" i="6"/>
  <c r="J13" i="6"/>
  <c r="I13" i="6"/>
  <c r="H46" i="5"/>
  <c r="K13" i="5"/>
  <c r="J13" i="5"/>
  <c r="I13" i="5"/>
  <c r="H47" i="4"/>
  <c r="I14" i="4"/>
  <c r="K13" i="4"/>
  <c r="J13" i="4"/>
  <c r="I13" i="4"/>
  <c r="K13" i="1"/>
  <c r="J13" i="1"/>
  <c r="K35" i="5" l="1"/>
  <c r="J35" i="5"/>
  <c r="L46" i="5"/>
  <c r="L45" i="6"/>
  <c r="L47" i="4"/>
  <c r="L47" i="1"/>
  <c r="I17" i="7"/>
  <c r="K17" i="7"/>
  <c r="J17" i="7"/>
  <c r="J45" i="6"/>
  <c r="I45" i="6"/>
  <c r="K45" i="6"/>
  <c r="I47" i="4"/>
  <c r="K47" i="4"/>
  <c r="J47" i="4"/>
  <c r="K47" i="1"/>
  <c r="K36" i="5" l="1"/>
  <c r="J36" i="5"/>
  <c r="I47" i="1"/>
  <c r="J47" i="1"/>
  <c r="K37" i="5" l="1"/>
  <c r="J37" i="5"/>
  <c r="K38" i="5" l="1"/>
  <c r="J38" i="5"/>
  <c r="J39" i="5" l="1"/>
  <c r="K39" i="5"/>
  <c r="K42" i="5" l="1"/>
  <c r="J42" i="5"/>
  <c r="K44" i="5" l="1"/>
  <c r="J44" i="5"/>
  <c r="J45" i="5" l="1"/>
  <c r="K45" i="5"/>
  <c r="I45" i="5"/>
  <c r="E53" i="5" l="1"/>
  <c r="J46" i="5"/>
  <c r="I46" i="5"/>
  <c r="K46" i="5"/>
</calcChain>
</file>

<file path=xl/sharedStrings.xml><?xml version="1.0" encoding="utf-8"?>
<sst xmlns="http://schemas.openxmlformats.org/spreadsheetml/2006/main" count="263" uniqueCount="63">
  <si>
    <t>PRESUPUESTO</t>
  </si>
  <si>
    <t>PLIEGO 011 MINISTERIO DE SALUD</t>
  </si>
  <si>
    <t>PIM</t>
  </si>
  <si>
    <t>PIA</t>
  </si>
  <si>
    <t>TOTAL PLIEGO &gt;&gt;&gt;&gt;&gt;&gt;&gt;&gt;&gt;&gt;&gt;&gt;&gt;&gt;&gt;&gt;&gt;&gt;</t>
  </si>
  <si>
    <t>SEGÚN FUENTE DE FINANCIAMIENTO 1: RECURSOS ORDINARIOS</t>
  </si>
  <si>
    <t>SEGÚN FUENTE DE FINANCIAMIENTO 2: RECURSOS DIRECTAMENTE RECAUDADOS</t>
  </si>
  <si>
    <t>SEGÚN FUENTE DE FINANCIAMIENTO 4: DONACIONES Y TRANSFERENCIAS</t>
  </si>
  <si>
    <t>PCA
(1)</t>
  </si>
  <si>
    <t>(COM/PCA)
(3/1)</t>
  </si>
  <si>
    <t>(DEV/PCA)
(4/1)</t>
  </si>
  <si>
    <t>(GIR/PCA)
(5/1)</t>
  </si>
  <si>
    <t>SEGÚN FUENTE DE FINANCIAMIENTO 3: RECURSOS POR OPERACIONES OFICIALES DE CREDITO</t>
  </si>
  <si>
    <t xml:space="preserve">PCA
(1) </t>
  </si>
  <si>
    <t>SEGÚN FUENTE DE FINANCIAMIENTO 5: RECURSOS DETERMINADOS</t>
  </si>
  <si>
    <t>GIRO
ENE-SET
(5)</t>
  </si>
  <si>
    <t>SALDO
PIM - DEV</t>
  </si>
  <si>
    <t>INDICADOR</t>
  </si>
  <si>
    <t>PCA</t>
  </si>
  <si>
    <t>COMP. ANUAL</t>
  </si>
  <si>
    <t>UNIDADES EJECUTORAS</t>
  </si>
  <si>
    <t>(EN SOLES)</t>
  </si>
  <si>
    <t>COMPROMETIDO
ANUAL
(2)</t>
  </si>
  <si>
    <t>PLIEGO</t>
  </si>
  <si>
    <t>011 MINISTERIO DE SALUD</t>
  </si>
  <si>
    <t>COMP ANUAL</t>
  </si>
  <si>
    <t>001-117: ADMINISTRACION CENTRAL - MINSA</t>
  </si>
  <si>
    <t>008-124: INSTITUTO NACIONAL DE OFTALMOLOGIA</t>
  </si>
  <si>
    <t>009-125: INSTITUTO NACIONAL DE REHABILITACION</t>
  </si>
  <si>
    <t>010-126: INSTITUTO NACIONAL DE SALUD DEL NIÑO</t>
  </si>
  <si>
    <t>011-127: INSTITUTO NACIONAL MATERNO PERINATAL</t>
  </si>
  <si>
    <t>016-132: HOSPITAL NACIONAL HIPOLITO UNANUE</t>
  </si>
  <si>
    <t>017-133: HOSPITAL HERMILIO VALDIZAN</t>
  </si>
  <si>
    <t>020-136: HOSPITAL SERGIO BERNALES</t>
  </si>
  <si>
    <t>021-137: HOSPITAL CAYETANO HEREDIA</t>
  </si>
  <si>
    <t>025-141: HOSPITAL DE APOYO DEPARTAMENTAL MARIA AUXILIADORA</t>
  </si>
  <si>
    <t>027-143: HOSPITAL NACIONAL ARZOBISPO LOAYZA</t>
  </si>
  <si>
    <t>028-144: HOSPITAL NACIONAL DOS DE MAYO</t>
  </si>
  <si>
    <t>029-145: HOSPITAL DE APOYO SANTA ROSA</t>
  </si>
  <si>
    <t>030-146: HOSPITAL DE EMERGENCIAS CASIMIRO ULLOA</t>
  </si>
  <si>
    <t>031-147: HOSPITAL DE EMERGENCIAS PEDIATRICAS</t>
  </si>
  <si>
    <t>032-148: HOSPITAL NACIONAL VICTOR LARCO HERRERA</t>
  </si>
  <si>
    <t>033-149: HOSPITAL NACIONAL DOCENTE MADRE NIÑO - SAN BARTOLOME</t>
  </si>
  <si>
    <t>036-522: HOSPITAL CARLOS LANFRANCO LA HOZ</t>
  </si>
  <si>
    <t>042-1138: HOSPITAL "JOSE AGURTO TELLO DE CHOSICA"</t>
  </si>
  <si>
    <t>049-1216: HOSPITAL SAN JUAN DE LURIGANCHO</t>
  </si>
  <si>
    <t>050-1217: HOSPITAL VITARTE</t>
  </si>
  <si>
    <t>124-1345: CENTRO NACIONAL DE ABASTECIMIENTOS DE RECURSOS ESTRATEGICOS DE SALUD</t>
  </si>
  <si>
    <t>125-1655: PROGRAMA NACIONAL DE INVERSIONES EN SALUD</t>
  </si>
  <si>
    <t>139-1512: INSTITUTO NACIONAL DE SALUD DEL NIÑO - SAN BORJA</t>
  </si>
  <si>
    <t>140-1528: HOSPITAL DE HUAYCAN</t>
  </si>
  <si>
    <t>142-1670: HOSPITAL DE EMERGENCIAS VILLA EL SALVADOR</t>
  </si>
  <si>
    <t>143-1683: DIRECCION DE REDES INTEGRADAS DE SALUD LIMA CENTRO</t>
  </si>
  <si>
    <t>144-1684: DIRECCION DE REDES INTEGRADAS DE SALUD LIMA NORTE</t>
  </si>
  <si>
    <t>145-1685: DIRECCION DE REDES INTEGRADAS DE SALUD LIMA SUR</t>
  </si>
  <si>
    <t>146-1686: DIRECCION DE REDES INTEGRADAS DE SALUD LIMA ESTE</t>
  </si>
  <si>
    <t>148-1726: HOSPITAL EMERGENCIA ATE VITARTE</t>
  </si>
  <si>
    <t>149-1734: PROGRAMA DE CREACIÓN DE REDES INTEGRADAS EN SALUD</t>
  </si>
  <si>
    <t>005-121: INSTITUTO NACIONAL DE SALUD MENTAL</t>
  </si>
  <si>
    <t>007-123: INSTITUTO NACIONAL DE CIENCIAS NEUROLOGICAS</t>
  </si>
  <si>
    <t>EJECUCION PRESUPUESTAL MENSUALIZADA DE GASTOS 
AL MES DE NOVIEMBRE 2022</t>
  </si>
  <si>
    <t>DEVENGADO
A NOVIEMBRE
(4)</t>
  </si>
  <si>
    <t>Fuente: Reporte SIAF Operaciones en Linea al 30 de Noviembre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</si>
</sst>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_ * #,##0_ ;_ * \-#,##0_ ;_ * &quot;-&quot;_ ;_ @_ "/>
    <numFmt numFmtId="165" formatCode="0.0%"/>
    <numFmt numFmtId="166" formatCode="#,##0.0"/>
    <numFmt numFmtId="167" formatCode="0.0"/>
    <numFmt numFmtId="168" formatCode="_ * #,##0.0_ ;_ * \-#,##0.0_ ;_ * &quot;-&quot;??_ ;_ @_ "/>
    <numFmt numFmtId="170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18"/>
      <name val="Arial Narrow"/>
      <family val="2"/>
    </font>
    <font>
      <b/>
      <sz val="10"/>
      <color indexed="18"/>
      <name val="Arial Narrow"/>
      <family val="2"/>
    </font>
    <font>
      <sz val="11"/>
      <color theme="1"/>
      <name val="Calibri"/>
      <family val="2"/>
      <scheme val="minor"/>
    </font>
    <font>
      <b/>
      <sz val="18"/>
      <color indexed="1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 Narrow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 Narrow"/>
      <family val="2"/>
    </font>
    <font>
      <sz val="1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6">
    <xf numFmtId="0" fontId="0" fillId="0" borderId="0"/>
    <xf numFmtId="9" fontId="4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4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1" fillId="0" borderId="13" applyNumberFormat="0" applyFill="0" applyAlignment="0" applyProtection="0"/>
    <xf numFmtId="0" fontId="22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26" fillId="0" borderId="0"/>
    <xf numFmtId="43" fontId="26" fillId="0" borderId="0" applyNumberFormat="0" applyFill="0" applyBorder="0" applyAlignment="0" applyProtection="0"/>
    <xf numFmtId="43" fontId="26" fillId="0" borderId="0" applyNumberFormat="0" applyFill="0" applyBorder="0" applyAlignment="0" applyProtection="0"/>
  </cellStyleXfs>
  <cellXfs count="88">
    <xf numFmtId="0" fontId="0" fillId="0" borderId="0" xfId="0"/>
    <xf numFmtId="3" fontId="0" fillId="0" borderId="0" xfId="0" applyNumberFormat="1" applyAlignment="1">
      <alignment vertical="center"/>
    </xf>
    <xf numFmtId="3" fontId="2" fillId="0" borderId="0" xfId="0" applyNumberFormat="1" applyFont="1" applyFill="1" applyBorder="1" applyAlignment="1" applyProtection="1"/>
    <xf numFmtId="3" fontId="3" fillId="0" borderId="0" xfId="0" applyNumberFormat="1" applyFont="1" applyFill="1" applyBorder="1" applyAlignment="1" applyProtection="1"/>
    <xf numFmtId="3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3" fontId="0" fillId="0" borderId="3" xfId="0" applyNumberFormat="1" applyBorder="1" applyAlignment="1">
      <alignment vertical="center"/>
    </xf>
    <xf numFmtId="164" fontId="0" fillId="0" borderId="2" xfId="0" applyNumberFormat="1" applyBorder="1" applyAlignment="1">
      <alignment vertical="center"/>
    </xf>
    <xf numFmtId="164" fontId="0" fillId="0" borderId="3" xfId="0" applyNumberFormat="1" applyBorder="1" applyAlignment="1">
      <alignment vertical="center"/>
    </xf>
    <xf numFmtId="165" fontId="0" fillId="0" borderId="0" xfId="1" applyNumberFormat="1" applyFont="1" applyAlignment="1">
      <alignment vertical="center"/>
    </xf>
    <xf numFmtId="0" fontId="7" fillId="0" borderId="0" xfId="0" applyNumberFormat="1" applyFont="1" applyFill="1" applyBorder="1" applyAlignment="1" applyProtection="1">
      <alignment horizontal="left"/>
    </xf>
    <xf numFmtId="165" fontId="1" fillId="33" borderId="2" xfId="1" applyNumberFormat="1" applyFont="1" applyFill="1" applyBorder="1" applyAlignment="1">
      <alignment vertical="center"/>
    </xf>
    <xf numFmtId="165" fontId="1" fillId="33" borderId="3" xfId="1" applyNumberFormat="1" applyFont="1" applyFill="1" applyBorder="1" applyAlignment="1">
      <alignment vertical="center"/>
    </xf>
    <xf numFmtId="3" fontId="1" fillId="33" borderId="2" xfId="1" applyNumberFormat="1" applyFont="1" applyFill="1" applyBorder="1" applyAlignment="1">
      <alignment vertical="center"/>
    </xf>
    <xf numFmtId="3" fontId="1" fillId="33" borderId="3" xfId="1" applyNumberFormat="1" applyFont="1" applyFill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3" fontId="23" fillId="0" borderId="2" xfId="0" applyNumberFormat="1" applyFont="1" applyBorder="1" applyAlignment="1">
      <alignment vertical="center"/>
    </xf>
    <xf numFmtId="164" fontId="23" fillId="0" borderId="2" xfId="0" applyNumberFormat="1" applyFont="1" applyBorder="1" applyAlignment="1">
      <alignment vertical="center"/>
    </xf>
    <xf numFmtId="164" fontId="23" fillId="0" borderId="3" xfId="0" applyNumberFormat="1" applyFont="1" applyBorder="1" applyAlignment="1">
      <alignment vertical="center"/>
    </xf>
    <xf numFmtId="3" fontId="22" fillId="0" borderId="0" xfId="0" applyNumberFormat="1" applyFont="1" applyAlignment="1">
      <alignment vertical="center"/>
    </xf>
    <xf numFmtId="3" fontId="0" fillId="0" borderId="0" xfId="0" applyNumberFormat="1" applyAlignment="1">
      <alignment horizontal="right" vertical="center"/>
    </xf>
    <xf numFmtId="3" fontId="23" fillId="0" borderId="0" xfId="0" applyNumberFormat="1" applyFont="1" applyAlignment="1">
      <alignment vertical="center"/>
    </xf>
    <xf numFmtId="165" fontId="23" fillId="0" borderId="0" xfId="1" applyNumberFormat="1" applyFont="1" applyAlignment="1">
      <alignment vertical="center"/>
    </xf>
    <xf numFmtId="165" fontId="22" fillId="0" borderId="0" xfId="1" applyNumberFormat="1" applyFont="1" applyAlignment="1">
      <alignment vertical="center"/>
    </xf>
    <xf numFmtId="3" fontId="0" fillId="0" borderId="23" xfId="0" applyNumberFormat="1" applyBorder="1" applyAlignment="1">
      <alignment vertical="center"/>
    </xf>
    <xf numFmtId="164" fontId="0" fillId="0" borderId="23" xfId="0" applyNumberFormat="1" applyBorder="1" applyAlignment="1">
      <alignment vertical="center"/>
    </xf>
    <xf numFmtId="165" fontId="1" fillId="33" borderId="23" xfId="1" applyNumberFormat="1" applyFont="1" applyFill="1" applyBorder="1" applyAlignment="1">
      <alignment vertical="center"/>
    </xf>
    <xf numFmtId="3" fontId="1" fillId="33" borderId="23" xfId="1" applyNumberFormat="1" applyFont="1" applyFill="1" applyBorder="1" applyAlignment="1">
      <alignment vertical="center"/>
    </xf>
    <xf numFmtId="3" fontId="23" fillId="0" borderId="23" xfId="0" applyNumberFormat="1" applyFont="1" applyBorder="1" applyAlignment="1">
      <alignment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 wrapText="1"/>
    </xf>
    <xf numFmtId="3" fontId="24" fillId="34" borderId="20" xfId="0" applyNumberFormat="1" applyFont="1" applyFill="1" applyBorder="1" applyAlignment="1">
      <alignment horizontal="center" vertical="center" wrapText="1"/>
    </xf>
    <xf numFmtId="3" fontId="23" fillId="0" borderId="0" xfId="0" applyNumberFormat="1" applyFont="1" applyFill="1" applyBorder="1" applyAlignment="1">
      <alignment vertical="center"/>
    </xf>
    <xf numFmtId="164" fontId="23" fillId="0" borderId="0" xfId="0" applyNumberFormat="1" applyFont="1" applyFill="1" applyBorder="1" applyAlignment="1">
      <alignment vertical="center"/>
    </xf>
    <xf numFmtId="164" fontId="23" fillId="0" borderId="21" xfId="0" applyNumberFormat="1" applyFont="1" applyBorder="1" applyAlignment="1">
      <alignment vertical="center"/>
    </xf>
    <xf numFmtId="165" fontId="24" fillId="0" borderId="0" xfId="1" applyNumberFormat="1" applyFont="1" applyFill="1" applyBorder="1" applyAlignment="1">
      <alignment vertical="center"/>
    </xf>
    <xf numFmtId="3" fontId="24" fillId="0" borderId="0" xfId="1" applyNumberFormat="1" applyFont="1" applyFill="1" applyBorder="1" applyAlignment="1">
      <alignment vertical="center"/>
    </xf>
    <xf numFmtId="164" fontId="23" fillId="0" borderId="22" xfId="0" applyNumberFormat="1" applyFont="1" applyBorder="1" applyAlignment="1">
      <alignment vertical="center"/>
    </xf>
    <xf numFmtId="166" fontId="23" fillId="0" borderId="0" xfId="0" applyNumberFormat="1" applyFont="1" applyAlignment="1">
      <alignment vertical="center"/>
    </xf>
    <xf numFmtId="167" fontId="23" fillId="0" borderId="0" xfId="0" applyNumberFormat="1" applyFont="1" applyAlignment="1">
      <alignment vertical="center"/>
    </xf>
    <xf numFmtId="41" fontId="0" fillId="0" borderId="2" xfId="0" applyNumberFormat="1" applyBorder="1" applyAlignment="1">
      <alignment vertical="center"/>
    </xf>
    <xf numFmtId="41" fontId="0" fillId="0" borderId="23" xfId="0" applyNumberFormat="1" applyBorder="1" applyAlignment="1">
      <alignment vertical="center"/>
    </xf>
    <xf numFmtId="41" fontId="0" fillId="0" borderId="3" xfId="0" applyNumberFormat="1" applyBorder="1" applyAlignment="1">
      <alignment vertical="center"/>
    </xf>
    <xf numFmtId="41" fontId="23" fillId="0" borderId="2" xfId="0" applyNumberFormat="1" applyFont="1" applyBorder="1" applyAlignment="1">
      <alignment vertical="center"/>
    </xf>
    <xf numFmtId="41" fontId="23" fillId="0" borderId="23" xfId="0" applyNumberFormat="1" applyFont="1" applyBorder="1" applyAlignment="1">
      <alignment vertical="center"/>
    </xf>
    <xf numFmtId="3" fontId="5" fillId="0" borderId="0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25" fillId="0" borderId="0" xfId="0" applyNumberFormat="1" applyFont="1" applyFill="1" applyBorder="1" applyAlignment="1" applyProtection="1">
      <alignment vertical="center"/>
    </xf>
    <xf numFmtId="3" fontId="24" fillId="35" borderId="18" xfId="0" applyNumberFormat="1" applyFont="1" applyFill="1" applyBorder="1" applyAlignment="1">
      <alignment horizontal="center" vertical="center" wrapText="1"/>
    </xf>
    <xf numFmtId="165" fontId="24" fillId="35" borderId="18" xfId="1" applyNumberFormat="1" applyFont="1" applyFill="1" applyBorder="1" applyAlignment="1">
      <alignment horizontal="center" vertical="center" wrapText="1"/>
    </xf>
    <xf numFmtId="3" fontId="6" fillId="35" borderId="1" xfId="0" applyNumberFormat="1" applyFont="1" applyFill="1" applyBorder="1" applyAlignment="1">
      <alignment horizontal="center" vertical="center"/>
    </xf>
    <xf numFmtId="3" fontId="6" fillId="35" borderId="1" xfId="0" applyNumberFormat="1" applyFont="1" applyFill="1" applyBorder="1" applyAlignment="1">
      <alignment vertical="center"/>
    </xf>
    <xf numFmtId="165" fontId="6" fillId="35" borderId="1" xfId="1" applyNumberFormat="1" applyFont="1" applyFill="1" applyBorder="1" applyAlignment="1">
      <alignment vertical="center"/>
    </xf>
    <xf numFmtId="3" fontId="6" fillId="35" borderId="1" xfId="1" applyNumberFormat="1" applyFont="1" applyFill="1" applyBorder="1" applyAlignment="1">
      <alignment vertical="center"/>
    </xf>
    <xf numFmtId="164" fontId="0" fillId="36" borderId="2" xfId="0" applyNumberFormat="1" applyFill="1" applyBorder="1" applyAlignment="1">
      <alignment vertical="center"/>
    </xf>
    <xf numFmtId="164" fontId="0" fillId="36" borderId="23" xfId="0" applyNumberFormat="1" applyFill="1" applyBorder="1" applyAlignment="1">
      <alignment vertical="center"/>
    </xf>
    <xf numFmtId="164" fontId="0" fillId="36" borderId="3" xfId="0" applyNumberFormat="1" applyFill="1" applyBorder="1" applyAlignment="1">
      <alignment vertical="center"/>
    </xf>
    <xf numFmtId="164" fontId="23" fillId="36" borderId="3" xfId="0" applyNumberFormat="1" applyFont="1" applyFill="1" applyBorder="1" applyAlignment="1">
      <alignment vertical="center"/>
    </xf>
    <xf numFmtId="41" fontId="23" fillId="36" borderId="2" xfId="0" applyNumberFormat="1" applyFont="1" applyFill="1" applyBorder="1" applyAlignment="1">
      <alignment vertical="center"/>
    </xf>
    <xf numFmtId="41" fontId="23" fillId="36" borderId="23" xfId="0" applyNumberFormat="1" applyFont="1" applyFill="1" applyBorder="1" applyAlignment="1">
      <alignment vertical="center"/>
    </xf>
    <xf numFmtId="41" fontId="0" fillId="36" borderId="2" xfId="0" applyNumberFormat="1" applyFill="1" applyBorder="1" applyAlignment="1">
      <alignment vertical="center"/>
    </xf>
    <xf numFmtId="41" fontId="0" fillId="36" borderId="23" xfId="0" applyNumberFormat="1" applyFill="1" applyBorder="1" applyAlignment="1">
      <alignment vertical="center"/>
    </xf>
    <xf numFmtId="41" fontId="0" fillId="36" borderId="3" xfId="0" applyNumberFormat="1" applyFill="1" applyBorder="1" applyAlignment="1">
      <alignment vertical="center"/>
    </xf>
    <xf numFmtId="41" fontId="6" fillId="35" borderId="1" xfId="0" applyNumberFormat="1" applyFont="1" applyFill="1" applyBorder="1" applyAlignment="1">
      <alignment vertical="center"/>
    </xf>
    <xf numFmtId="0" fontId="23" fillId="0" borderId="0" xfId="0" applyNumberFormat="1" applyFont="1" applyAlignment="1">
      <alignment vertical="center"/>
    </xf>
    <xf numFmtId="168" fontId="23" fillId="0" borderId="0" xfId="0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/>
    </xf>
    <xf numFmtId="164" fontId="23" fillId="0" borderId="24" xfId="0" applyNumberFormat="1" applyFont="1" applyBorder="1" applyAlignment="1">
      <alignment vertical="center"/>
    </xf>
    <xf numFmtId="164" fontId="0" fillId="0" borderId="24" xfId="0" applyNumberFormat="1" applyBorder="1" applyAlignment="1">
      <alignment vertical="center"/>
    </xf>
    <xf numFmtId="165" fontId="1" fillId="33" borderId="24" xfId="1" applyNumberFormat="1" applyFont="1" applyFill="1" applyBorder="1" applyAlignment="1">
      <alignment vertical="center"/>
    </xf>
    <xf numFmtId="3" fontId="1" fillId="33" borderId="24" xfId="1" applyNumberFormat="1" applyFont="1" applyFill="1" applyBorder="1" applyAlignment="1">
      <alignment vertical="center"/>
    </xf>
    <xf numFmtId="164" fontId="23" fillId="36" borderId="2" xfId="0" applyNumberFormat="1" applyFont="1" applyFill="1" applyBorder="1" applyAlignment="1">
      <alignment vertical="center"/>
    </xf>
    <xf numFmtId="164" fontId="23" fillId="36" borderId="24" xfId="0" applyNumberFormat="1" applyFont="1" applyFill="1" applyBorder="1" applyAlignment="1">
      <alignment vertical="center"/>
    </xf>
    <xf numFmtId="3" fontId="7" fillId="0" borderId="0" xfId="0" applyNumberFormat="1" applyFont="1" applyFill="1" applyBorder="1" applyAlignment="1" applyProtection="1">
      <alignment vertical="center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65" fontId="24" fillId="0" borderId="0" xfId="1" applyNumberFormat="1" applyFont="1" applyFill="1" applyBorder="1" applyAlignment="1">
      <alignment horizontal="center" vertical="center"/>
    </xf>
    <xf numFmtId="3" fontId="24" fillId="35" borderId="16" xfId="0" applyNumberFormat="1" applyFont="1" applyFill="1" applyBorder="1" applyAlignment="1">
      <alignment horizontal="center" vertical="center" wrapText="1"/>
    </xf>
    <xf numFmtId="3" fontId="24" fillId="35" borderId="19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 wrapText="1"/>
    </xf>
    <xf numFmtId="3" fontId="24" fillId="35" borderId="18" xfId="0" applyNumberFormat="1" applyFont="1" applyFill="1" applyBorder="1" applyAlignment="1">
      <alignment horizontal="center" vertical="center"/>
    </xf>
    <xf numFmtId="3" fontId="24" fillId="35" borderId="15" xfId="0" applyNumberFormat="1" applyFont="1" applyFill="1" applyBorder="1" applyAlignment="1">
      <alignment horizontal="center" vertical="center"/>
    </xf>
    <xf numFmtId="3" fontId="24" fillId="35" borderId="14" xfId="0" applyNumberFormat="1" applyFont="1" applyFill="1" applyBorder="1" applyAlignment="1">
      <alignment horizontal="center" vertical="center"/>
    </xf>
    <xf numFmtId="3" fontId="24" fillId="35" borderId="17" xfId="0" applyNumberFormat="1" applyFont="1" applyFill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165" fontId="24" fillId="35" borderId="15" xfId="1" applyNumberFormat="1" applyFont="1" applyFill="1" applyBorder="1" applyAlignment="1">
      <alignment horizontal="center" vertical="center"/>
    </xf>
    <xf numFmtId="170" fontId="0" fillId="36" borderId="2" xfId="0" applyNumberFormat="1" applyFill="1" applyBorder="1" applyAlignment="1">
      <alignment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44"/>
    <cellStyle name="Millares 3" xfId="45"/>
    <cellStyle name="Neutral" xfId="9" builtinId="28" customBuiltin="1"/>
    <cellStyle name="Normal" xfId="0" builtinId="0"/>
    <cellStyle name="Normal 2" xfId="43"/>
    <cellStyle name="Notas" xfId="16" builtinId="10" customBuiltin="1"/>
    <cellStyle name="Porcentaje" xfId="1" builtinId="5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RO!$B$54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85-4DA9-A368-E84D3FF2455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85-4DA9-A368-E84D3FF2455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85-4DA9-A368-E84D3FF2455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85-4DA9-A368-E84D3FF2455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585-4DA9-A368-E84D3FF24551}"/>
              </c:ext>
            </c:extLst>
          </c:dPt>
          <c:dLbls>
            <c:dLbl>
              <c:idx val="0"/>
              <c:layout>
                <c:manualLayout>
                  <c:x val="1.0069101521650001E-2"/>
                  <c:y val="-1.4655167937262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87890579611053E-2"/>
                  <c:y val="-1.22126399477184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069101521649939E-2"/>
                  <c:y val="-1.22126399477183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1187890579611136E-2"/>
                  <c:y val="-7.327583968631016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1.1187890579610971E-2"/>
                  <c:y val="-4.88505597908734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585-4DA9-A368-E84D3FF2455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RO!$C$53:$G$53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NOVIEMBRE
(4)</c:v>
                </c:pt>
              </c:strCache>
            </c:strRef>
          </c:cat>
          <c:val>
            <c:numRef>
              <c:f>RO!$C$54:$G$54</c:f>
              <c:numCache>
                <c:formatCode>_ * #,##0.0_ ;_ * \-#,##0.0_ ;_ * "-"??_ ;_ @_ </c:formatCode>
                <c:ptCount val="5"/>
                <c:pt idx="0">
                  <c:v>7296.3093479999998</c:v>
                </c:pt>
                <c:pt idx="1">
                  <c:v>8631.6629659999999</c:v>
                </c:pt>
                <c:pt idx="2" formatCode="#,##0">
                  <c:v>8419.0342330000003</c:v>
                </c:pt>
                <c:pt idx="3">
                  <c:v>8045.8079668900018</c:v>
                </c:pt>
                <c:pt idx="4">
                  <c:v>7164.8467434000031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585-4DA9-A368-E84D3FF245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178092592"/>
        <c:axId val="1178093680"/>
        <c:axId val="0"/>
      </c:bar3DChart>
      <c:catAx>
        <c:axId val="11780925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178093680"/>
        <c:crosses val="autoZero"/>
        <c:auto val="1"/>
        <c:lblAlgn val="ctr"/>
        <c:lblOffset val="100"/>
        <c:noMultiLvlLbl val="0"/>
      </c:catAx>
      <c:valAx>
        <c:axId val="1178093680"/>
        <c:scaling>
          <c:orientation val="minMax"/>
        </c:scaling>
        <c:delete val="0"/>
        <c:axPos val="l"/>
        <c:numFmt formatCode="_ * #,##0.0_ ;_ * \-#,##0.0_ ;_ * &quot;-&quot;??_ ;_ @_ " sourceLinked="1"/>
        <c:majorTickMark val="out"/>
        <c:minorTickMark val="none"/>
        <c:tickLblPos val="nextTo"/>
        <c:crossAx val="1178092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RDR!$B$54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59-459B-A063-30CD6337630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59-459B-A063-30CD6337630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59-459B-A063-30CD6337630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59-459B-A063-30CD6337630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5E59-459B-A063-30CD63376309}"/>
              </c:ext>
            </c:extLst>
          </c:dPt>
          <c:dLbls>
            <c:dLbl>
              <c:idx val="0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1198945923464598E-2"/>
                  <c:y val="-1.36250685812999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392621464252483E-3"/>
                  <c:y val="-2.180010973007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2318840515811103E-2"/>
                  <c:y val="-1.9075096013819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7.8392621464252483E-3"/>
                  <c:y val="-1.63500822975599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E59-459B-A063-30CD633763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RDR!$C$53:$G$53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NOVIEMBRE
(4)</c:v>
                </c:pt>
              </c:strCache>
            </c:strRef>
          </c:cat>
          <c:val>
            <c:numRef>
              <c:f>RDR!$C$54:$G$54</c:f>
              <c:numCache>
                <c:formatCode>#,##0.0</c:formatCode>
                <c:ptCount val="5"/>
                <c:pt idx="0">
                  <c:v>177.09024500000001</c:v>
                </c:pt>
                <c:pt idx="1">
                  <c:v>272.08428500000002</c:v>
                </c:pt>
                <c:pt idx="2">
                  <c:v>237.71337800000001</c:v>
                </c:pt>
                <c:pt idx="3">
                  <c:v>201.22752064999997</c:v>
                </c:pt>
                <c:pt idx="4">
                  <c:v>155.77578109000001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5E59-459B-A063-30CD6337630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178087152"/>
        <c:axId val="1178078992"/>
        <c:axId val="0"/>
      </c:bar3DChart>
      <c:catAx>
        <c:axId val="117808715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78078992"/>
        <c:crosses val="autoZero"/>
        <c:auto val="1"/>
        <c:lblAlgn val="ctr"/>
        <c:lblOffset val="100"/>
        <c:noMultiLvlLbl val="0"/>
      </c:catAx>
      <c:valAx>
        <c:axId val="1178078992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117808715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ROOC!$B$53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EB-47E0-B94E-B082B07EC66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EB-47E0-B94E-B082B07EC669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EB-47E0-B94E-B082B07EC669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EB-47E0-B94E-B082B07EC669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99EB-47E0-B94E-B082B07EC669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ROOC!$C$52:$G$52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 ANUAL</c:v>
                </c:pt>
                <c:pt idx="4">
                  <c:v>DEVENGADO
A NOVIEMBRE
(4)</c:v>
                </c:pt>
              </c:strCache>
            </c:strRef>
          </c:cat>
          <c:val>
            <c:numRef>
              <c:f>ROOC!$C$53:$G$53</c:f>
              <c:numCache>
                <c:formatCode>#,##0.0</c:formatCode>
                <c:ptCount val="5"/>
                <c:pt idx="0">
                  <c:v>1167.209126</c:v>
                </c:pt>
                <c:pt idx="1">
                  <c:v>2269.1686089999998</c:v>
                </c:pt>
                <c:pt idx="2">
                  <c:v>2141.9315510000001</c:v>
                </c:pt>
                <c:pt idx="3">
                  <c:v>2068.7490603900001</c:v>
                </c:pt>
                <c:pt idx="4">
                  <c:v>1944.6519709700003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9EB-47E0-B94E-B082B07EC6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178083344"/>
        <c:axId val="1178083888"/>
        <c:axId val="0"/>
      </c:bar3DChart>
      <c:catAx>
        <c:axId val="117808334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78083888"/>
        <c:crosses val="autoZero"/>
        <c:auto val="1"/>
        <c:lblAlgn val="ctr"/>
        <c:lblOffset val="100"/>
        <c:noMultiLvlLbl val="0"/>
      </c:catAx>
      <c:valAx>
        <c:axId val="1178083888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crossAx val="117808334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DYT!$B$52</c:f>
              <c:strCache>
                <c:ptCount val="1"/>
                <c:pt idx="0">
                  <c:v>011 MINISTERIO DE SALUD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79A-4661-BCDB-99F4EB9F669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79A-4661-BCDB-99F4EB9F669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79A-4661-BCDB-99F4EB9F669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79A-4661-BCDB-99F4EB9F669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279A-4661-BCDB-99F4EB9F6690}"/>
              </c:ext>
            </c:extLst>
          </c:dPt>
          <c:dLbls>
            <c:dLbl>
              <c:idx val="1"/>
              <c:layout>
                <c:manualLayout>
                  <c:x val="5.610561143586058E-3"/>
                  <c:y val="-1.4533639539189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8547856010205384E-3"/>
                  <c:y val="-1.45336395391898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6105611435860996E-3"/>
                  <c:y val="-1.7440367447027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9768978297377587E-3"/>
                  <c:y val="-1.1626911631351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279A-4661-BCDB-99F4EB9F66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DYT!$C$51:$G$51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NOVIEMBRE
(4)</c:v>
                </c:pt>
              </c:strCache>
            </c:strRef>
          </c:cat>
          <c:val>
            <c:numRef>
              <c:f>DYT!$C$52:$G$52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739.05161899999996</c:v>
                </c:pt>
                <c:pt idx="2">
                  <c:v>631.674758</c:v>
                </c:pt>
                <c:pt idx="3">
                  <c:v>548.0976273</c:v>
                </c:pt>
                <c:pt idx="4">
                  <c:v>422.39376803999994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279A-4661-BCDB-99F4EB9F66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box"/>
        <c:axId val="1178087696"/>
        <c:axId val="1178095312"/>
        <c:axId val="0"/>
      </c:bar3DChart>
      <c:catAx>
        <c:axId val="11780876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78095312"/>
        <c:crosses val="autoZero"/>
        <c:auto val="1"/>
        <c:lblAlgn val="ctr"/>
        <c:lblOffset val="100"/>
        <c:noMultiLvlLbl val="0"/>
      </c:catAx>
      <c:valAx>
        <c:axId val="1178095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1780876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017914482763904E-2"/>
          <c:y val="8.7079054648118118E-2"/>
          <c:w val="0.95881716189458277"/>
          <c:h val="0.8188375656175984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RD!$B$24</c:f>
              <c:strCache>
                <c:ptCount val="1"/>
                <c:pt idx="0">
                  <c:v>011 MINISTERIO DE SALUD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A36C-4201-80E6-B25E8D660418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36C-4201-80E6-B25E8D660418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A36C-4201-80E6-B25E8D660418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A36C-4201-80E6-B25E8D660418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36C-4201-80E6-B25E8D660418}"/>
              </c:ext>
            </c:extLst>
          </c:dPt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A36C-4201-80E6-B25E8D66041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RD!$C$23:$G$23</c:f>
              <c:strCache>
                <c:ptCount val="5"/>
                <c:pt idx="0">
                  <c:v>PIA</c:v>
                </c:pt>
                <c:pt idx="1">
                  <c:v>PIM</c:v>
                </c:pt>
                <c:pt idx="2">
                  <c:v>PCA</c:v>
                </c:pt>
                <c:pt idx="3">
                  <c:v>COMP. ANUAL</c:v>
                </c:pt>
                <c:pt idx="4">
                  <c:v>DEVENGADO
A NOVIEMBRE
(4)</c:v>
                </c:pt>
              </c:strCache>
            </c:strRef>
          </c:cat>
          <c:val>
            <c:numRef>
              <c:f>RD!$C$24:$G$24</c:f>
              <c:numCache>
                <c:formatCode>0.0</c:formatCode>
                <c:ptCount val="5"/>
                <c:pt idx="0" formatCode="General">
                  <c:v>0</c:v>
                </c:pt>
                <c:pt idx="1">
                  <c:v>4.8176249999999996</c:v>
                </c:pt>
                <c:pt idx="2">
                  <c:v>3.2101449999999998</c:v>
                </c:pt>
                <c:pt idx="3">
                  <c:v>3.5514124799999998</c:v>
                </c:pt>
                <c:pt idx="4">
                  <c:v>2.05437768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36C-4201-80E6-B25E8D6604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78095856"/>
        <c:axId val="1178084432"/>
        <c:axId val="0"/>
      </c:bar3DChart>
      <c:catAx>
        <c:axId val="117809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78084432"/>
        <c:crosses val="autoZero"/>
        <c:auto val="1"/>
        <c:lblAlgn val="ctr"/>
        <c:lblOffset val="100"/>
        <c:noMultiLvlLbl val="0"/>
      </c:catAx>
      <c:valAx>
        <c:axId val="1178084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178095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303420</xdr:colOff>
      <xdr:row>48</xdr:row>
      <xdr:rowOff>145246</xdr:rowOff>
    </xdr:from>
    <xdr:to>
      <xdr:col>11</xdr:col>
      <xdr:colOff>964567</xdr:colOff>
      <xdr:row>74</xdr:row>
      <xdr:rowOff>111629</xdr:rowOff>
    </xdr:to>
    <xdr:graphicFrame macro="">
      <xdr:nvGraphicFramePr>
        <xdr:cNvPr id="5" name="4 Gráfico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36635</xdr:colOff>
      <xdr:row>0</xdr:row>
      <xdr:rowOff>168519</xdr:rowOff>
    </xdr:from>
    <xdr:to>
      <xdr:col>1</xdr:col>
      <xdr:colOff>4313360</xdr:colOff>
      <xdr:row>3</xdr:row>
      <xdr:rowOff>69697</xdr:rowOff>
    </xdr:to>
    <xdr:grpSp>
      <xdr:nvGrpSpPr>
        <xdr:cNvPr id="7" name="Grupo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pSpPr>
          <a:grpSpLocks/>
        </xdr:cNvGrpSpPr>
      </xdr:nvGrpSpPr>
      <xdr:grpSpPr bwMode="auto">
        <a:xfrm>
          <a:off x="425918" y="168519"/>
          <a:ext cx="4276725" cy="472678"/>
          <a:chOff x="76200" y="76200"/>
          <a:chExt cx="4257675" cy="476250"/>
        </a:xfrm>
      </xdr:grpSpPr>
      <xdr:pic>
        <xdr:nvPicPr>
          <xdr:cNvPr id="8" name="Imagen 2" descr="Imagen relacionada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10" name="CuadroTexto 9">
            <a:extLst>
              <a:ext uri="{FF2B5EF4-FFF2-40B4-BE49-F238E27FC236}">
                <a16:creationId xmlns="" xmlns:a16="http://schemas.microsoft.com/office/drawing/2014/main" id="{00000000-0008-0000-0000-00000A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1158</xdr:colOff>
      <xdr:row>49</xdr:row>
      <xdr:rowOff>49072</xdr:rowOff>
    </xdr:from>
    <xdr:to>
      <xdr:col>12</xdr:col>
      <xdr:colOff>20478</xdr:colOff>
      <xdr:row>91</xdr:row>
      <xdr:rowOff>15455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6569</xdr:colOff>
      <xdr:row>0</xdr:row>
      <xdr:rowOff>170793</xdr:rowOff>
    </xdr:from>
    <xdr:to>
      <xdr:col>1</xdr:col>
      <xdr:colOff>4283294</xdr:colOff>
      <xdr:row>3</xdr:row>
      <xdr:rowOff>71971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100-000006000000}"/>
            </a:ext>
          </a:extLst>
        </xdr:cNvPr>
        <xdr:cNvGrpSpPr>
          <a:grpSpLocks/>
        </xdr:cNvGrpSpPr>
      </xdr:nvGrpSpPr>
      <xdr:grpSpPr bwMode="auto">
        <a:xfrm>
          <a:off x="394896" y="170793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1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1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1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376528</xdr:colOff>
      <xdr:row>48</xdr:row>
      <xdr:rowOff>108929</xdr:rowOff>
    </xdr:from>
    <xdr:to>
      <xdr:col>12</xdr:col>
      <xdr:colOff>51557</xdr:colOff>
      <xdr:row>74</xdr:row>
      <xdr:rowOff>40575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5443</xdr:colOff>
      <xdr:row>0</xdr:row>
      <xdr:rowOff>168729</xdr:rowOff>
    </xdr:from>
    <xdr:to>
      <xdr:col>1</xdr:col>
      <xdr:colOff>4282168</xdr:colOff>
      <xdr:row>3</xdr:row>
      <xdr:rowOff>69907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GrpSpPr>
          <a:grpSpLocks/>
        </xdr:cNvGrpSpPr>
      </xdr:nvGrpSpPr>
      <xdr:grpSpPr bwMode="auto">
        <a:xfrm>
          <a:off x="393770" y="168729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2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2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2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363839</xdr:colOff>
      <xdr:row>47</xdr:row>
      <xdr:rowOff>5953</xdr:rowOff>
    </xdr:from>
    <xdr:to>
      <xdr:col>11</xdr:col>
      <xdr:colOff>991368</xdr:colOff>
      <xdr:row>83</xdr:row>
      <xdr:rowOff>104706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0</xdr:row>
      <xdr:rowOff>160734</xdr:rowOff>
    </xdr:from>
    <xdr:to>
      <xdr:col>1</xdr:col>
      <xdr:colOff>4324350</xdr:colOff>
      <xdr:row>3</xdr:row>
      <xdr:rowOff>61912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300-000006000000}"/>
            </a:ext>
          </a:extLst>
        </xdr:cNvPr>
        <xdr:cNvGrpSpPr>
          <a:grpSpLocks/>
        </xdr:cNvGrpSpPr>
      </xdr:nvGrpSpPr>
      <xdr:grpSpPr bwMode="auto">
        <a:xfrm>
          <a:off x="435952" y="160734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3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3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3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348582</xdr:colOff>
      <xdr:row>18</xdr:row>
      <xdr:rowOff>145117</xdr:rowOff>
    </xdr:from>
    <xdr:to>
      <xdr:col>12</xdr:col>
      <xdr:colOff>87680</xdr:colOff>
      <xdr:row>46</xdr:row>
      <xdr:rowOff>29989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39414</xdr:colOff>
      <xdr:row>0</xdr:row>
      <xdr:rowOff>151086</xdr:rowOff>
    </xdr:from>
    <xdr:to>
      <xdr:col>1</xdr:col>
      <xdr:colOff>4316139</xdr:colOff>
      <xdr:row>3</xdr:row>
      <xdr:rowOff>52264</xdr:rowOff>
    </xdr:to>
    <xdr:grpSp>
      <xdr:nvGrpSpPr>
        <xdr:cNvPr id="6" name="Grupo 5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GrpSpPr>
          <a:grpSpLocks/>
        </xdr:cNvGrpSpPr>
      </xdr:nvGrpSpPr>
      <xdr:grpSpPr bwMode="auto">
        <a:xfrm>
          <a:off x="427741" y="151086"/>
          <a:ext cx="4276725" cy="472678"/>
          <a:chOff x="76200" y="76200"/>
          <a:chExt cx="4257675" cy="476250"/>
        </a:xfrm>
      </xdr:grpSpPr>
      <xdr:pic>
        <xdr:nvPicPr>
          <xdr:cNvPr id="7" name="Imagen 2" descr="Imagen relacionada">
            <a:extLst>
              <a:ext uri="{FF2B5EF4-FFF2-40B4-BE49-F238E27FC236}">
                <a16:creationId xmlns="" xmlns:a16="http://schemas.microsoft.com/office/drawing/2014/main" id="{00000000-0008-0000-0400-000007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03" t="37210" b="37872"/>
          <a:stretch>
            <a:fillRect/>
          </a:stretch>
        </xdr:blipFill>
        <xdr:spPr bwMode="auto">
          <a:xfrm>
            <a:off x="76200" y="76200"/>
            <a:ext cx="1702400" cy="4762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8" name="CuadroTexto 7">
            <a:extLst>
              <a:ext uri="{FF2B5EF4-FFF2-40B4-BE49-F238E27FC236}">
                <a16:creationId xmlns="" xmlns:a16="http://schemas.microsoft.com/office/drawing/2014/main" id="{00000000-0008-0000-0400-000008000000}"/>
              </a:ext>
            </a:extLst>
          </xdr:cNvPr>
          <xdr:cNvSpPr txBox="1"/>
        </xdr:nvSpPr>
        <xdr:spPr bwMode="auto">
          <a:xfrm>
            <a:off x="2712355" y="104775"/>
            <a:ext cx="1631002" cy="428625"/>
          </a:xfrm>
          <a:prstGeom prst="rect">
            <a:avLst/>
          </a:prstGeom>
          <a:solidFill>
            <a:schemeClr val="bg1">
              <a:lumMod val="75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300" b="1">
              <a:solidFill>
                <a:sysClr val="windowText" lastClr="000000"/>
              </a:solidFill>
            </a:endParaRPr>
          </a:p>
          <a:p>
            <a:r>
              <a:rPr lang="es-PE" sz="700" b="1">
                <a:solidFill>
                  <a:sysClr val="windowText" lastClr="000000"/>
                </a:solidFill>
              </a:rPr>
              <a:t>OFICINA GENERAL DE PLANEAMIENTO, </a:t>
            </a:r>
          </a:p>
          <a:p>
            <a:r>
              <a:rPr lang="es-PE" sz="700" b="1">
                <a:solidFill>
                  <a:sysClr val="windowText" lastClr="000000"/>
                </a:solidFill>
              </a:rPr>
              <a:t>PRESUPUESTO Y MODERNIZACIÓN</a:t>
            </a:r>
          </a:p>
        </xdr:txBody>
      </xdr:sp>
      <xdr:sp macro="" textlink="">
        <xdr:nvSpPr>
          <xdr:cNvPr id="9" name="CuadroTexto 8">
            <a:extLst>
              <a:ext uri="{FF2B5EF4-FFF2-40B4-BE49-F238E27FC236}">
                <a16:creationId xmlns="" xmlns:a16="http://schemas.microsoft.com/office/drawing/2014/main" id="{00000000-0008-0000-0400-000009000000}"/>
              </a:ext>
            </a:extLst>
          </xdr:cNvPr>
          <xdr:cNvSpPr txBox="1"/>
        </xdr:nvSpPr>
        <xdr:spPr bwMode="auto">
          <a:xfrm>
            <a:off x="1697720" y="104775"/>
            <a:ext cx="1005153" cy="428625"/>
          </a:xfrm>
          <a:prstGeom prst="rect">
            <a:avLst/>
          </a:prstGeom>
          <a:solidFill>
            <a:schemeClr val="bg1">
              <a:lumMod val="50000"/>
            </a:schemeClr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lang="es-PE" sz="700" b="1">
              <a:solidFill>
                <a:schemeClr val="bg1"/>
              </a:solidFill>
            </a:endParaRPr>
          </a:p>
          <a:p>
            <a:r>
              <a:rPr lang="es-PE" sz="700" b="1">
                <a:solidFill>
                  <a:schemeClr val="bg1"/>
                </a:solidFill>
              </a:rPr>
              <a:t>SECRETARIA GENERAL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73"/>
  <sheetViews>
    <sheetView showGridLines="0" zoomScale="115" zoomScaleNormal="115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1.42578125" style="1" bestFit="1" customWidth="1"/>
    <col min="3" max="3" width="14.7109375" style="1" customWidth="1"/>
    <col min="4" max="4" width="15.28515625" style="1" bestFit="1" customWidth="1"/>
    <col min="5" max="5" width="17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3" width="13.7109375" style="1" bestFit="1" customWidth="1"/>
    <col min="14" max="14" width="12.7109375" style="1" bestFit="1" customWidth="1"/>
    <col min="15" max="16384" width="11.42578125" style="1"/>
  </cols>
  <sheetData>
    <row r="1" spans="1:13" s="48" customFormat="1" x14ac:dyDescent="0.25">
      <c r="A1"/>
      <c r="B1" s="47"/>
      <c r="C1" s="47"/>
      <c r="D1" s="47"/>
      <c r="E1" s="75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75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75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75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6" t="s">
        <v>60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5</v>
      </c>
    </row>
    <row r="9" spans="1:13" x14ac:dyDescent="0.2">
      <c r="B9" s="3" t="s">
        <v>1</v>
      </c>
    </row>
    <row r="10" spans="1:13" x14ac:dyDescent="0.25">
      <c r="B10" s="4"/>
      <c r="I10" s="85"/>
      <c r="J10" s="85"/>
      <c r="K10" s="85"/>
      <c r="L10" s="21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13</v>
      </c>
      <c r="F11" s="80" t="s">
        <v>22</v>
      </c>
      <c r="G11" s="80" t="s">
        <v>61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50" t="s">
        <v>3</v>
      </c>
      <c r="D12" s="50" t="s">
        <v>2</v>
      </c>
      <c r="E12" s="81"/>
      <c r="F12" s="81"/>
      <c r="G12" s="81"/>
      <c r="H12" s="81"/>
      <c r="I12" s="50" t="s">
        <v>9</v>
      </c>
      <c r="J12" s="50" t="s">
        <v>10</v>
      </c>
      <c r="K12" s="51" t="s">
        <v>11</v>
      </c>
      <c r="L12" s="79"/>
    </row>
    <row r="13" spans="1:13" ht="20.100000000000001" customHeight="1" x14ac:dyDescent="0.25">
      <c r="B13" s="6" t="s">
        <v>26</v>
      </c>
      <c r="C13" s="8">
        <v>2565206705</v>
      </c>
      <c r="D13" s="8">
        <v>1494737841</v>
      </c>
      <c r="E13" s="87">
        <v>1379203657</v>
      </c>
      <c r="F13" s="56">
        <v>1264741813.2700012</v>
      </c>
      <c r="G13" s="8">
        <v>1137839102.6400027</v>
      </c>
      <c r="H13" s="8"/>
      <c r="I13" s="12">
        <f>IF(ISERROR(+#REF!/E13)=TRUE,0,++#REF!/E13)</f>
        <v>0</v>
      </c>
      <c r="J13" s="12">
        <f>IF(ISERROR(+G13/E13)=TRUE,0,++G13/E13)</f>
        <v>0.82499716185134997</v>
      </c>
      <c r="K13" s="12">
        <f>IF(ISERROR(+H13/E13)=TRUE,0,++H13/E13)</f>
        <v>0</v>
      </c>
      <c r="L13" s="14">
        <f>+D13-G13</f>
        <v>356898738.35999727</v>
      </c>
    </row>
    <row r="14" spans="1:13" ht="20.100000000000001" customHeight="1" x14ac:dyDescent="0.25">
      <c r="B14" s="25" t="s">
        <v>58</v>
      </c>
      <c r="C14" s="26">
        <v>39143861</v>
      </c>
      <c r="D14" s="26">
        <v>57505477</v>
      </c>
      <c r="E14" s="57">
        <v>55827537</v>
      </c>
      <c r="F14" s="57">
        <v>51283180.239999972</v>
      </c>
      <c r="G14" s="26">
        <v>42589141.25999999</v>
      </c>
      <c r="H14" s="26"/>
      <c r="I14" s="27"/>
      <c r="J14" s="27">
        <f t="shared" ref="J14:J46" si="0">IF(ISERROR(+G14/E14)=TRUE,0,++G14/E14)</f>
        <v>0.76286978700135011</v>
      </c>
      <c r="K14" s="27">
        <f t="shared" ref="K14:K46" si="1">IF(ISERROR(+H14/E14)=TRUE,0,++H14/E14)</f>
        <v>0</v>
      </c>
      <c r="L14" s="28">
        <f t="shared" ref="L14:L46" si="2">+D14-G14</f>
        <v>14916335.74000001</v>
      </c>
    </row>
    <row r="15" spans="1:13" ht="20.100000000000001" customHeight="1" x14ac:dyDescent="0.25">
      <c r="B15" s="25" t="s">
        <v>59</v>
      </c>
      <c r="C15" s="26">
        <v>47645569</v>
      </c>
      <c r="D15" s="26">
        <v>59253939</v>
      </c>
      <c r="E15" s="57">
        <v>58655901</v>
      </c>
      <c r="F15" s="57">
        <v>57836438.460000008</v>
      </c>
      <c r="G15" s="26">
        <v>50191387.12999998</v>
      </c>
      <c r="H15" s="26"/>
      <c r="I15" s="27"/>
      <c r="J15" s="27">
        <f t="shared" si="0"/>
        <v>0.85569203224753088</v>
      </c>
      <c r="K15" s="27">
        <f t="shared" si="1"/>
        <v>0</v>
      </c>
      <c r="L15" s="28">
        <f t="shared" si="2"/>
        <v>9062551.8700000197</v>
      </c>
    </row>
    <row r="16" spans="1:13" ht="20.100000000000001" customHeight="1" x14ac:dyDescent="0.25">
      <c r="B16" s="25" t="s">
        <v>27</v>
      </c>
      <c r="C16" s="26">
        <v>31223083</v>
      </c>
      <c r="D16" s="26">
        <v>37922943</v>
      </c>
      <c r="E16" s="57">
        <v>36856305</v>
      </c>
      <c r="F16" s="57">
        <v>36375560.31000001</v>
      </c>
      <c r="G16" s="26">
        <v>30280592.889999978</v>
      </c>
      <c r="H16" s="26"/>
      <c r="I16" s="27"/>
      <c r="J16" s="27">
        <f t="shared" si="0"/>
        <v>0.82158515049188952</v>
      </c>
      <c r="K16" s="27">
        <f t="shared" si="1"/>
        <v>0</v>
      </c>
      <c r="L16" s="28">
        <f t="shared" si="2"/>
        <v>7642350.1100000218</v>
      </c>
    </row>
    <row r="17" spans="2:12" ht="20.100000000000001" customHeight="1" x14ac:dyDescent="0.25">
      <c r="B17" s="25" t="s">
        <v>28</v>
      </c>
      <c r="C17" s="26">
        <v>37378777</v>
      </c>
      <c r="D17" s="26">
        <v>45635017</v>
      </c>
      <c r="E17" s="57">
        <v>44956618</v>
      </c>
      <c r="F17" s="57">
        <v>43801960.840000011</v>
      </c>
      <c r="G17" s="26">
        <v>38752198.839999981</v>
      </c>
      <c r="H17" s="26"/>
      <c r="I17" s="27"/>
      <c r="J17" s="27">
        <f t="shared" si="0"/>
        <v>0.86199097182977558</v>
      </c>
      <c r="K17" s="27">
        <f t="shared" si="1"/>
        <v>0</v>
      </c>
      <c r="L17" s="28">
        <f t="shared" si="2"/>
        <v>6882818.1600000188</v>
      </c>
    </row>
    <row r="18" spans="2:12" ht="20.100000000000001" customHeight="1" x14ac:dyDescent="0.25">
      <c r="B18" s="25" t="s">
        <v>29</v>
      </c>
      <c r="C18" s="26">
        <v>178992136</v>
      </c>
      <c r="D18" s="26">
        <v>206287405</v>
      </c>
      <c r="E18" s="57">
        <v>205541822</v>
      </c>
      <c r="F18" s="57">
        <v>202747452.89000013</v>
      </c>
      <c r="G18" s="26">
        <v>177104904.25000012</v>
      </c>
      <c r="H18" s="26"/>
      <c r="I18" s="27"/>
      <c r="J18" s="27">
        <f t="shared" si="0"/>
        <v>0.86164899448054966</v>
      </c>
      <c r="K18" s="27">
        <f t="shared" si="1"/>
        <v>0</v>
      </c>
      <c r="L18" s="28">
        <f t="shared" si="2"/>
        <v>29182500.749999881</v>
      </c>
    </row>
    <row r="19" spans="2:12" ht="20.100000000000001" customHeight="1" x14ac:dyDescent="0.25">
      <c r="B19" s="25" t="s">
        <v>30</v>
      </c>
      <c r="C19" s="26">
        <v>116571634</v>
      </c>
      <c r="D19" s="26">
        <v>149896694</v>
      </c>
      <c r="E19" s="57">
        <v>148811646</v>
      </c>
      <c r="F19" s="57">
        <v>141737614.48999998</v>
      </c>
      <c r="G19" s="26">
        <v>130526122.07999997</v>
      </c>
      <c r="H19" s="26"/>
      <c r="I19" s="27"/>
      <c r="J19" s="27">
        <f t="shared" si="0"/>
        <v>0.87712303162079108</v>
      </c>
      <c r="K19" s="27">
        <f t="shared" si="1"/>
        <v>0</v>
      </c>
      <c r="L19" s="28">
        <f t="shared" si="2"/>
        <v>19370571.920000032</v>
      </c>
    </row>
    <row r="20" spans="2:12" ht="20.100000000000001" customHeight="1" x14ac:dyDescent="0.25">
      <c r="B20" s="25" t="s">
        <v>31</v>
      </c>
      <c r="C20" s="26">
        <v>145492143</v>
      </c>
      <c r="D20" s="26">
        <v>193734550</v>
      </c>
      <c r="E20" s="57">
        <v>189319993</v>
      </c>
      <c r="F20" s="57">
        <v>171468505.84</v>
      </c>
      <c r="G20" s="26">
        <v>162666045.61000013</v>
      </c>
      <c r="H20" s="26"/>
      <c r="I20" s="27"/>
      <c r="J20" s="27">
        <f t="shared" si="0"/>
        <v>0.85921218901587504</v>
      </c>
      <c r="K20" s="27">
        <f t="shared" si="1"/>
        <v>0</v>
      </c>
      <c r="L20" s="28">
        <f t="shared" si="2"/>
        <v>31068504.389999866</v>
      </c>
    </row>
    <row r="21" spans="2:12" ht="20.100000000000001" customHeight="1" x14ac:dyDescent="0.25">
      <c r="B21" s="25" t="s">
        <v>32</v>
      </c>
      <c r="C21" s="26">
        <v>37197384</v>
      </c>
      <c r="D21" s="26">
        <v>44312484</v>
      </c>
      <c r="E21" s="57">
        <v>44012484</v>
      </c>
      <c r="F21" s="57">
        <v>40165305.789999984</v>
      </c>
      <c r="G21" s="26">
        <v>38468992.109999977</v>
      </c>
      <c r="H21" s="26"/>
      <c r="I21" s="27"/>
      <c r="J21" s="27">
        <f t="shared" si="0"/>
        <v>0.87404728417509847</v>
      </c>
      <c r="K21" s="27">
        <f t="shared" si="1"/>
        <v>0</v>
      </c>
      <c r="L21" s="28">
        <f t="shared" si="2"/>
        <v>5843491.8900000229</v>
      </c>
    </row>
    <row r="22" spans="2:12" ht="20.100000000000001" customHeight="1" x14ac:dyDescent="0.25">
      <c r="B22" s="25" t="s">
        <v>33</v>
      </c>
      <c r="C22" s="26">
        <v>81944172</v>
      </c>
      <c r="D22" s="26">
        <v>106759007</v>
      </c>
      <c r="E22" s="57">
        <v>105117260</v>
      </c>
      <c r="F22" s="57">
        <v>93218555.720000073</v>
      </c>
      <c r="G22" s="26">
        <v>88817868.830000013</v>
      </c>
      <c r="H22" s="26"/>
      <c r="I22" s="27"/>
      <c r="J22" s="27">
        <f t="shared" si="0"/>
        <v>0.84494086727526962</v>
      </c>
      <c r="K22" s="27">
        <f t="shared" si="1"/>
        <v>0</v>
      </c>
      <c r="L22" s="28">
        <f t="shared" si="2"/>
        <v>17941138.169999987</v>
      </c>
    </row>
    <row r="23" spans="2:12" ht="20.100000000000001" customHeight="1" x14ac:dyDescent="0.25">
      <c r="B23" s="25" t="s">
        <v>34</v>
      </c>
      <c r="C23" s="26">
        <v>148532456</v>
      </c>
      <c r="D23" s="26">
        <v>198718508</v>
      </c>
      <c r="E23" s="57">
        <v>198399287</v>
      </c>
      <c r="F23" s="57">
        <v>197563172.74000007</v>
      </c>
      <c r="G23" s="26">
        <v>177431918.77999979</v>
      </c>
      <c r="H23" s="26"/>
      <c r="I23" s="27"/>
      <c r="J23" s="27">
        <f t="shared" si="0"/>
        <v>0.89431732070690251</v>
      </c>
      <c r="K23" s="27">
        <f t="shared" si="1"/>
        <v>0</v>
      </c>
      <c r="L23" s="28">
        <f t="shared" si="2"/>
        <v>21286589.220000207</v>
      </c>
    </row>
    <row r="24" spans="2:12" ht="20.100000000000001" customHeight="1" x14ac:dyDescent="0.25">
      <c r="B24" s="25" t="s">
        <v>35</v>
      </c>
      <c r="C24" s="26">
        <v>134651653</v>
      </c>
      <c r="D24" s="26">
        <v>167377104</v>
      </c>
      <c r="E24" s="57">
        <v>163442479</v>
      </c>
      <c r="F24" s="57">
        <v>158719100.02000004</v>
      </c>
      <c r="G24" s="26">
        <v>143828841.34999985</v>
      </c>
      <c r="H24" s="26"/>
      <c r="I24" s="27"/>
      <c r="J24" s="27">
        <f t="shared" si="0"/>
        <v>0.8799966950452327</v>
      </c>
      <c r="K24" s="27">
        <f t="shared" si="1"/>
        <v>0</v>
      </c>
      <c r="L24" s="28">
        <f t="shared" si="2"/>
        <v>23548262.650000155</v>
      </c>
    </row>
    <row r="25" spans="2:12" ht="20.100000000000001" customHeight="1" x14ac:dyDescent="0.25">
      <c r="B25" s="25" t="s">
        <v>36</v>
      </c>
      <c r="C25" s="26">
        <v>195616395</v>
      </c>
      <c r="D25" s="26">
        <v>256895194</v>
      </c>
      <c r="E25" s="57">
        <v>256436127</v>
      </c>
      <c r="F25" s="57">
        <v>253882596.21999994</v>
      </c>
      <c r="G25" s="26">
        <v>228575596.59000009</v>
      </c>
      <c r="H25" s="26"/>
      <c r="I25" s="27"/>
      <c r="J25" s="27">
        <f t="shared" si="0"/>
        <v>0.89135489318164629</v>
      </c>
      <c r="K25" s="27">
        <f t="shared" si="1"/>
        <v>0</v>
      </c>
      <c r="L25" s="28">
        <f t="shared" si="2"/>
        <v>28319597.409999907</v>
      </c>
    </row>
    <row r="26" spans="2:12" ht="20.100000000000001" customHeight="1" x14ac:dyDescent="0.25">
      <c r="B26" s="25" t="s">
        <v>37</v>
      </c>
      <c r="C26" s="26">
        <v>174850205</v>
      </c>
      <c r="D26" s="26">
        <v>227171290</v>
      </c>
      <c r="E26" s="57">
        <v>227085741</v>
      </c>
      <c r="F26" s="57">
        <v>220969873.74000007</v>
      </c>
      <c r="G26" s="26">
        <v>195464418.83000013</v>
      </c>
      <c r="H26" s="26"/>
      <c r="I26" s="27"/>
      <c r="J26" s="27">
        <f t="shared" si="0"/>
        <v>0.86075161729331184</v>
      </c>
      <c r="K26" s="27">
        <f t="shared" si="1"/>
        <v>0</v>
      </c>
      <c r="L26" s="28">
        <f t="shared" si="2"/>
        <v>31706871.169999868</v>
      </c>
    </row>
    <row r="27" spans="2:12" ht="20.100000000000001" customHeight="1" x14ac:dyDescent="0.25">
      <c r="B27" s="25" t="s">
        <v>38</v>
      </c>
      <c r="C27" s="26">
        <v>85288921</v>
      </c>
      <c r="D27" s="26">
        <v>116757056</v>
      </c>
      <c r="E27" s="57">
        <v>116612415</v>
      </c>
      <c r="F27" s="57">
        <v>115667565.45000003</v>
      </c>
      <c r="G27" s="26">
        <v>104205641.67000006</v>
      </c>
      <c r="H27" s="26"/>
      <c r="I27" s="27"/>
      <c r="J27" s="27">
        <f t="shared" si="0"/>
        <v>0.89360675422080971</v>
      </c>
      <c r="K27" s="27">
        <f t="shared" si="1"/>
        <v>0</v>
      </c>
      <c r="L27" s="28">
        <f t="shared" si="2"/>
        <v>12551414.329999939</v>
      </c>
    </row>
    <row r="28" spans="2:12" ht="20.100000000000001" customHeight="1" x14ac:dyDescent="0.25">
      <c r="B28" s="25" t="s">
        <v>39</v>
      </c>
      <c r="C28" s="26">
        <v>60949680</v>
      </c>
      <c r="D28" s="26">
        <v>76598704</v>
      </c>
      <c r="E28" s="57">
        <v>76598704</v>
      </c>
      <c r="F28" s="57">
        <v>75670714.370000005</v>
      </c>
      <c r="G28" s="26">
        <v>66475815.569999948</v>
      </c>
      <c r="H28" s="26"/>
      <c r="I28" s="27"/>
      <c r="J28" s="27">
        <f t="shared" si="0"/>
        <v>0.86784517359458124</v>
      </c>
      <c r="K28" s="27">
        <f t="shared" si="1"/>
        <v>0</v>
      </c>
      <c r="L28" s="28">
        <f t="shared" si="2"/>
        <v>10122888.430000052</v>
      </c>
    </row>
    <row r="29" spans="2:12" ht="20.100000000000001" customHeight="1" x14ac:dyDescent="0.25">
      <c r="B29" s="25" t="s">
        <v>40</v>
      </c>
      <c r="C29" s="26">
        <v>44110066</v>
      </c>
      <c r="D29" s="26">
        <v>50451030</v>
      </c>
      <c r="E29" s="57">
        <v>50451030</v>
      </c>
      <c r="F29" s="57">
        <v>50258002.580000006</v>
      </c>
      <c r="G29" s="26">
        <v>42499578.719999999</v>
      </c>
      <c r="H29" s="26"/>
      <c r="I29" s="27"/>
      <c r="J29" s="27">
        <f t="shared" si="0"/>
        <v>0.84239268692829461</v>
      </c>
      <c r="K29" s="27">
        <f t="shared" si="1"/>
        <v>0</v>
      </c>
      <c r="L29" s="28">
        <f t="shared" si="2"/>
        <v>7951451.2800000012</v>
      </c>
    </row>
    <row r="30" spans="2:12" ht="20.100000000000001" customHeight="1" x14ac:dyDescent="0.25">
      <c r="B30" s="25" t="s">
        <v>41</v>
      </c>
      <c r="C30" s="26">
        <v>54211432</v>
      </c>
      <c r="D30" s="26">
        <v>56691958</v>
      </c>
      <c r="E30" s="57">
        <v>56691958</v>
      </c>
      <c r="F30" s="57">
        <v>55236116.229999997</v>
      </c>
      <c r="G30" s="26">
        <v>50488237.43</v>
      </c>
      <c r="H30" s="26"/>
      <c r="I30" s="27"/>
      <c r="J30" s="27">
        <f t="shared" si="0"/>
        <v>0.89057141808367246</v>
      </c>
      <c r="K30" s="27">
        <f t="shared" si="1"/>
        <v>0</v>
      </c>
      <c r="L30" s="28">
        <f t="shared" si="2"/>
        <v>6203720.5700000003</v>
      </c>
    </row>
    <row r="31" spans="2:12" ht="20.100000000000001" customHeight="1" x14ac:dyDescent="0.25">
      <c r="B31" s="25" t="s">
        <v>42</v>
      </c>
      <c r="C31" s="26">
        <v>97553162</v>
      </c>
      <c r="D31" s="26">
        <v>119394587</v>
      </c>
      <c r="E31" s="57">
        <v>119388143</v>
      </c>
      <c r="F31" s="57">
        <v>118101475.59</v>
      </c>
      <c r="G31" s="26">
        <v>101269754.91999996</v>
      </c>
      <c r="H31" s="26"/>
      <c r="I31" s="27"/>
      <c r="J31" s="27">
        <f t="shared" si="0"/>
        <v>0.8482396356562808</v>
      </c>
      <c r="K31" s="27">
        <f t="shared" si="1"/>
        <v>0</v>
      </c>
      <c r="L31" s="28">
        <f t="shared" si="2"/>
        <v>18124832.080000043</v>
      </c>
    </row>
    <row r="32" spans="2:12" ht="20.100000000000001" customHeight="1" x14ac:dyDescent="0.25">
      <c r="B32" s="25" t="s">
        <v>43</v>
      </c>
      <c r="C32" s="26">
        <v>49709444</v>
      </c>
      <c r="D32" s="26">
        <v>70082871</v>
      </c>
      <c r="E32" s="57">
        <v>68055530</v>
      </c>
      <c r="F32" s="57">
        <v>66006094.850000009</v>
      </c>
      <c r="G32" s="26">
        <v>57176696.029999994</v>
      </c>
      <c r="H32" s="26"/>
      <c r="I32" s="27"/>
      <c r="J32" s="27">
        <f t="shared" si="0"/>
        <v>0.84014768572076348</v>
      </c>
      <c r="K32" s="27">
        <f t="shared" si="1"/>
        <v>0</v>
      </c>
      <c r="L32" s="28">
        <f t="shared" si="2"/>
        <v>12906174.970000006</v>
      </c>
    </row>
    <row r="33" spans="2:12" ht="20.100000000000001" customHeight="1" x14ac:dyDescent="0.25">
      <c r="B33" s="25" t="s">
        <v>44</v>
      </c>
      <c r="C33" s="26">
        <v>28986350</v>
      </c>
      <c r="D33" s="26">
        <v>42301997</v>
      </c>
      <c r="E33" s="57">
        <v>41999406</v>
      </c>
      <c r="F33" s="57">
        <v>41066608.239999987</v>
      </c>
      <c r="G33" s="26">
        <v>35808477.979999989</v>
      </c>
      <c r="H33" s="26"/>
      <c r="I33" s="27"/>
      <c r="J33" s="27">
        <f t="shared" si="0"/>
        <v>0.85259486717502597</v>
      </c>
      <c r="K33" s="27">
        <f t="shared" si="1"/>
        <v>0</v>
      </c>
      <c r="L33" s="28">
        <f t="shared" si="2"/>
        <v>6493519.0200000107</v>
      </c>
    </row>
    <row r="34" spans="2:12" ht="20.100000000000001" customHeight="1" x14ac:dyDescent="0.25">
      <c r="B34" s="25" t="s">
        <v>45</v>
      </c>
      <c r="C34" s="26">
        <v>58347255</v>
      </c>
      <c r="D34" s="26">
        <v>84362393</v>
      </c>
      <c r="E34" s="57">
        <v>84229593</v>
      </c>
      <c r="F34" s="57">
        <v>76608229.790000007</v>
      </c>
      <c r="G34" s="26">
        <v>71757326.260000005</v>
      </c>
      <c r="H34" s="26"/>
      <c r="I34" s="27"/>
      <c r="J34" s="27">
        <f t="shared" si="0"/>
        <v>0.85192535905996847</v>
      </c>
      <c r="K34" s="27">
        <f t="shared" si="1"/>
        <v>0</v>
      </c>
      <c r="L34" s="28">
        <f t="shared" si="2"/>
        <v>12605066.739999995</v>
      </c>
    </row>
    <row r="35" spans="2:12" ht="20.100000000000001" customHeight="1" x14ac:dyDescent="0.25">
      <c r="B35" s="25" t="s">
        <v>46</v>
      </c>
      <c r="C35" s="26">
        <v>55109494</v>
      </c>
      <c r="D35" s="26">
        <v>63608135</v>
      </c>
      <c r="E35" s="57">
        <v>63026964</v>
      </c>
      <c r="F35" s="57">
        <v>60948462.470000036</v>
      </c>
      <c r="G35" s="26">
        <v>54813036.490000039</v>
      </c>
      <c r="H35" s="26"/>
      <c r="I35" s="27"/>
      <c r="J35" s="27">
        <f t="shared" si="0"/>
        <v>0.86967597693584031</v>
      </c>
      <c r="K35" s="27">
        <f t="shared" si="1"/>
        <v>0</v>
      </c>
      <c r="L35" s="28">
        <f t="shared" si="2"/>
        <v>8795098.5099999607</v>
      </c>
    </row>
    <row r="36" spans="2:12" ht="20.100000000000001" customHeight="1" x14ac:dyDescent="0.25">
      <c r="B36" s="25" t="s">
        <v>47</v>
      </c>
      <c r="C36" s="26">
        <v>1052506283</v>
      </c>
      <c r="D36" s="26">
        <v>2651583388</v>
      </c>
      <c r="E36" s="57">
        <v>2601882855</v>
      </c>
      <c r="F36" s="57">
        <v>2514980022.3500004</v>
      </c>
      <c r="G36" s="26">
        <v>2214971026.4400005</v>
      </c>
      <c r="H36" s="26"/>
      <c r="I36" s="27"/>
      <c r="J36" s="27">
        <f t="shared" si="0"/>
        <v>0.85129544636628174</v>
      </c>
      <c r="K36" s="27">
        <f t="shared" si="1"/>
        <v>0</v>
      </c>
      <c r="L36" s="28">
        <f t="shared" si="2"/>
        <v>436612361.55999947</v>
      </c>
    </row>
    <row r="37" spans="2:12" ht="20.100000000000001" customHeight="1" x14ac:dyDescent="0.25">
      <c r="B37" s="25" t="s">
        <v>48</v>
      </c>
      <c r="C37" s="26">
        <v>660357899</v>
      </c>
      <c r="D37" s="26">
        <v>458377126</v>
      </c>
      <c r="E37" s="57">
        <v>457792177</v>
      </c>
      <c r="F37" s="57">
        <v>413833006.63999987</v>
      </c>
      <c r="G37" s="26">
        <v>395451117.77999985</v>
      </c>
      <c r="H37" s="26"/>
      <c r="I37" s="27"/>
      <c r="J37" s="27">
        <f t="shared" si="0"/>
        <v>0.86382235793426376</v>
      </c>
      <c r="K37" s="27">
        <f t="shared" si="1"/>
        <v>0</v>
      </c>
      <c r="L37" s="28">
        <f t="shared" si="2"/>
        <v>62926008.220000148</v>
      </c>
    </row>
    <row r="38" spans="2:12" ht="20.100000000000001" customHeight="1" x14ac:dyDescent="0.25">
      <c r="B38" s="25" t="s">
        <v>49</v>
      </c>
      <c r="C38" s="26">
        <v>111569507</v>
      </c>
      <c r="D38" s="26">
        <v>139062785</v>
      </c>
      <c r="E38" s="57">
        <v>137344553</v>
      </c>
      <c r="F38" s="57">
        <v>135910675.20999983</v>
      </c>
      <c r="G38" s="26">
        <v>119311522.4199999</v>
      </c>
      <c r="H38" s="26"/>
      <c r="I38" s="27"/>
      <c r="J38" s="27">
        <f t="shared" si="0"/>
        <v>0.86870225148280833</v>
      </c>
      <c r="K38" s="27">
        <f t="shared" si="1"/>
        <v>0</v>
      </c>
      <c r="L38" s="28">
        <f t="shared" si="2"/>
        <v>19751262.580000103</v>
      </c>
    </row>
    <row r="39" spans="2:12" ht="20.100000000000001" customHeight="1" x14ac:dyDescent="0.25">
      <c r="B39" s="25" t="s">
        <v>50</v>
      </c>
      <c r="C39" s="26">
        <v>26921362</v>
      </c>
      <c r="D39" s="26">
        <v>41776623</v>
      </c>
      <c r="E39" s="57">
        <v>41248776</v>
      </c>
      <c r="F39" s="57">
        <v>39417694.139999993</v>
      </c>
      <c r="G39" s="26">
        <v>34318588.979999982</v>
      </c>
      <c r="H39" s="26"/>
      <c r="I39" s="27"/>
      <c r="J39" s="27">
        <f t="shared" si="0"/>
        <v>0.83199048088117766</v>
      </c>
      <c r="K39" s="27">
        <f t="shared" si="1"/>
        <v>0</v>
      </c>
      <c r="L39" s="28">
        <f t="shared" si="2"/>
        <v>7458034.0200000182</v>
      </c>
    </row>
    <row r="40" spans="2:12" ht="20.100000000000001" customHeight="1" x14ac:dyDescent="0.25">
      <c r="B40" s="25" t="s">
        <v>51</v>
      </c>
      <c r="C40" s="26">
        <v>59871721</v>
      </c>
      <c r="D40" s="26">
        <v>119907026</v>
      </c>
      <c r="E40" s="57">
        <v>116287467</v>
      </c>
      <c r="F40" s="57">
        <v>114415071.86999999</v>
      </c>
      <c r="G40" s="26">
        <v>97361213.890000015</v>
      </c>
      <c r="H40" s="26"/>
      <c r="I40" s="27"/>
      <c r="J40" s="27">
        <f t="shared" si="0"/>
        <v>0.83724597673109535</v>
      </c>
      <c r="K40" s="27">
        <f t="shared" si="1"/>
        <v>0</v>
      </c>
      <c r="L40" s="28">
        <f t="shared" si="2"/>
        <v>22545812.109999985</v>
      </c>
    </row>
    <row r="41" spans="2:12" ht="20.100000000000001" customHeight="1" x14ac:dyDescent="0.25">
      <c r="B41" s="25" t="s">
        <v>52</v>
      </c>
      <c r="C41" s="26">
        <v>199711224</v>
      </c>
      <c r="D41" s="26">
        <v>282831432</v>
      </c>
      <c r="E41" s="57">
        <v>282710646</v>
      </c>
      <c r="F41" s="57">
        <v>271263348.73000002</v>
      </c>
      <c r="G41" s="26">
        <v>236638337.87</v>
      </c>
      <c r="H41" s="26"/>
      <c r="I41" s="27"/>
      <c r="J41" s="27">
        <f t="shared" si="0"/>
        <v>0.83703369936058225</v>
      </c>
      <c r="K41" s="27">
        <f t="shared" si="1"/>
        <v>0</v>
      </c>
      <c r="L41" s="28">
        <f t="shared" si="2"/>
        <v>46193094.129999995</v>
      </c>
    </row>
    <row r="42" spans="2:12" ht="20.100000000000001" customHeight="1" x14ac:dyDescent="0.25">
      <c r="B42" s="25" t="s">
        <v>53</v>
      </c>
      <c r="C42" s="26">
        <v>262858753</v>
      </c>
      <c r="D42" s="26">
        <v>347859349</v>
      </c>
      <c r="E42" s="57">
        <v>335555628</v>
      </c>
      <c r="F42" s="57">
        <v>328437274.07999986</v>
      </c>
      <c r="G42" s="26">
        <v>286212160.47000003</v>
      </c>
      <c r="H42" s="26"/>
      <c r="I42" s="27"/>
      <c r="J42" s="27">
        <f t="shared" si="0"/>
        <v>0.85294996294921344</v>
      </c>
      <c r="K42" s="27">
        <f t="shared" si="1"/>
        <v>0</v>
      </c>
      <c r="L42" s="28">
        <f t="shared" si="2"/>
        <v>61647188.529999971</v>
      </c>
    </row>
    <row r="43" spans="2:12" ht="20.100000000000001" customHeight="1" x14ac:dyDescent="0.25">
      <c r="B43" s="25" t="s">
        <v>54</v>
      </c>
      <c r="C43" s="26">
        <v>281218510</v>
      </c>
      <c r="D43" s="26">
        <v>355366506</v>
      </c>
      <c r="E43" s="57">
        <v>350726792</v>
      </c>
      <c r="F43" s="57">
        <v>343696804.56000012</v>
      </c>
      <c r="G43" s="26">
        <v>303391010.79999983</v>
      </c>
      <c r="H43" s="26"/>
      <c r="I43" s="27"/>
      <c r="J43" s="27">
        <f t="shared" si="0"/>
        <v>0.86503517187817192</v>
      </c>
      <c r="K43" s="27">
        <f t="shared" si="1"/>
        <v>0</v>
      </c>
      <c r="L43" s="28">
        <f t="shared" si="2"/>
        <v>51975495.200000167</v>
      </c>
    </row>
    <row r="44" spans="2:12" ht="20.100000000000001" customHeight="1" x14ac:dyDescent="0.25">
      <c r="B44" s="25" t="s">
        <v>55</v>
      </c>
      <c r="C44" s="26">
        <v>147432898</v>
      </c>
      <c r="D44" s="26">
        <v>189423589</v>
      </c>
      <c r="E44" s="57">
        <v>187759411</v>
      </c>
      <c r="F44" s="57">
        <v>184085516.01000002</v>
      </c>
      <c r="G44" s="26">
        <v>159529830.81000009</v>
      </c>
      <c r="H44" s="26"/>
      <c r="I44" s="27"/>
      <c r="J44" s="27">
        <f t="shared" ref="J44" si="3">IF(ISERROR(+G44/E44)=TRUE,0,++G44/E44)</f>
        <v>0.84965025167233876</v>
      </c>
      <c r="K44" s="27">
        <f t="shared" ref="K44" si="4">IF(ISERROR(+H44/E44)=TRUE,0,++H44/E44)</f>
        <v>0</v>
      </c>
      <c r="L44" s="28">
        <f t="shared" ref="L44" si="5">+D44-G44</f>
        <v>29893758.189999908</v>
      </c>
    </row>
    <row r="45" spans="2:12" ht="20.100000000000001" customHeight="1" x14ac:dyDescent="0.25">
      <c r="B45" s="25" t="s">
        <v>56</v>
      </c>
      <c r="C45" s="26">
        <v>25149214</v>
      </c>
      <c r="D45" s="26">
        <v>92625363</v>
      </c>
      <c r="E45" s="57">
        <v>92625363</v>
      </c>
      <c r="F45" s="57">
        <v>89800139.729999989</v>
      </c>
      <c r="G45" s="26">
        <v>78024197.770000011</v>
      </c>
      <c r="H45" s="26"/>
      <c r="I45" s="27"/>
      <c r="J45" s="27">
        <f t="shared" ref="J45" si="6">IF(ISERROR(+G45/E45)=TRUE,0,++G45/E45)</f>
        <v>0.84236320639304818</v>
      </c>
      <c r="K45" s="27">
        <f t="shared" ref="K45" si="7">IF(ISERROR(+H45/E45)=TRUE,0,++H45/E45)</f>
        <v>0</v>
      </c>
      <c r="L45" s="28">
        <f t="shared" ref="L45" si="8">+D45-G45</f>
        <v>14601165.229999989</v>
      </c>
    </row>
    <row r="46" spans="2:12" ht="20.100000000000001" customHeight="1" x14ac:dyDescent="0.25">
      <c r="B46" s="25" t="s">
        <v>57</v>
      </c>
      <c r="C46" s="26">
        <v>0</v>
      </c>
      <c r="D46" s="26">
        <v>26393595</v>
      </c>
      <c r="E46" s="57">
        <v>24379965</v>
      </c>
      <c r="F46" s="57">
        <v>15894013.430000002</v>
      </c>
      <c r="G46" s="26">
        <v>12606039.909999996</v>
      </c>
      <c r="H46" s="26"/>
      <c r="I46" s="27"/>
      <c r="J46" s="27">
        <f t="shared" si="0"/>
        <v>0.51706554582830599</v>
      </c>
      <c r="K46" s="27">
        <f t="shared" si="1"/>
        <v>0</v>
      </c>
      <c r="L46" s="28">
        <f t="shared" si="2"/>
        <v>13787555.090000004</v>
      </c>
    </row>
    <row r="47" spans="2:12" ht="23.25" customHeight="1" x14ac:dyDescent="0.25">
      <c r="B47" s="52" t="s">
        <v>4</v>
      </c>
      <c r="C47" s="53">
        <f t="shared" ref="C47:H47" si="9">SUM(C13:C46)</f>
        <v>7296309348</v>
      </c>
      <c r="D47" s="53">
        <f t="shared" si="9"/>
        <v>8631662966</v>
      </c>
      <c r="E47" s="53">
        <f>SUM(E13:E46)</f>
        <v>8419034233</v>
      </c>
      <c r="F47" s="53">
        <f t="shared" si="9"/>
        <v>8045807966.8900023</v>
      </c>
      <c r="G47" s="53">
        <f t="shared" si="9"/>
        <v>7164846743.4000034</v>
      </c>
      <c r="H47" s="53">
        <f t="shared" si="9"/>
        <v>0</v>
      </c>
      <c r="I47" s="54">
        <f>IF(ISERROR(+#REF!/E47)=TRUE,0,++#REF!/E47)</f>
        <v>0</v>
      </c>
      <c r="J47" s="54">
        <f>IF(ISERROR(+G47/E47)=TRUE,0,++G47/E47)</f>
        <v>0.85102952964795286</v>
      </c>
      <c r="K47" s="54">
        <f>IF(ISERROR(+H47/E47)=TRUE,0,++H47/E47)</f>
        <v>0</v>
      </c>
      <c r="L47" s="55">
        <f>SUM(L13:L46)</f>
        <v>1466816222.599997</v>
      </c>
    </row>
    <row r="48" spans="2:12" x14ac:dyDescent="0.2">
      <c r="B48" s="11" t="s">
        <v>62</v>
      </c>
    </row>
    <row r="49" spans="2:12" s="22" customFormat="1" x14ac:dyDescent="0.2">
      <c r="B49" s="11"/>
    </row>
    <row r="50" spans="2:12" s="22" customFormat="1" x14ac:dyDescent="0.25">
      <c r="K50" s="23"/>
    </row>
    <row r="51" spans="2:12" s="22" customFormat="1" x14ac:dyDescent="0.25">
      <c r="K51" s="23"/>
    </row>
    <row r="52" spans="2:12" s="22" customFormat="1" x14ac:dyDescent="0.25">
      <c r="C52" s="22">
        <v>1000000</v>
      </c>
      <c r="K52" s="23"/>
    </row>
    <row r="53" spans="2:12" s="22" customFormat="1" ht="44.25" customHeight="1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19</v>
      </c>
      <c r="G53" s="31" t="str">
        <f>MID(G11,1,25)</f>
        <v>DEVENGADO
A NOVIEMBRE
(4)</v>
      </c>
      <c r="H53" s="32" t="s">
        <v>15</v>
      </c>
      <c r="I53" s="77"/>
      <c r="J53" s="77"/>
      <c r="K53" s="77"/>
      <c r="L53" s="31"/>
    </row>
    <row r="54" spans="2:12" s="22" customFormat="1" x14ac:dyDescent="0.25">
      <c r="B54" s="33" t="s">
        <v>24</v>
      </c>
      <c r="C54" s="67">
        <f>+C47/$C$52</f>
        <v>7296.3093479999998</v>
      </c>
      <c r="D54" s="67">
        <f>+D47/$C$52</f>
        <v>8631.6629659999999</v>
      </c>
      <c r="E54" s="33">
        <f>+E47/$C$52</f>
        <v>8419.0342330000003</v>
      </c>
      <c r="F54" s="67">
        <f>+F47/$C$52</f>
        <v>8045.8079668900018</v>
      </c>
      <c r="G54" s="67">
        <f>+G47/$C$52</f>
        <v>7164.8467434000031</v>
      </c>
      <c r="H54" s="35"/>
      <c r="I54" s="36"/>
      <c r="J54" s="36"/>
      <c r="K54" s="36"/>
      <c r="L54" s="37"/>
    </row>
    <row r="55" spans="2:12" s="22" customFormat="1" x14ac:dyDescent="0.25">
      <c r="B55" s="33"/>
      <c r="C55" s="34"/>
      <c r="D55" s="34"/>
      <c r="E55" s="33"/>
      <c r="F55" s="34"/>
      <c r="G55" s="34"/>
      <c r="H55" s="38"/>
      <c r="I55" s="36"/>
      <c r="J55" s="36"/>
      <c r="K55" s="36"/>
      <c r="L55" s="37"/>
    </row>
    <row r="56" spans="2:12" s="22" customFormat="1" x14ac:dyDescent="0.25">
      <c r="B56" s="33"/>
      <c r="C56" s="34"/>
      <c r="D56" s="34"/>
      <c r="E56" s="33"/>
      <c r="F56" s="34"/>
      <c r="G56" s="34"/>
      <c r="H56" s="38"/>
      <c r="I56" s="36"/>
      <c r="J56" s="36"/>
      <c r="K56" s="36"/>
      <c r="L56" s="37"/>
    </row>
    <row r="57" spans="2:12" s="22" customFormat="1" x14ac:dyDescent="0.25">
      <c r="B57" s="33"/>
      <c r="C57" s="34"/>
      <c r="D57" s="34"/>
      <c r="E57" s="33"/>
      <c r="F57" s="34"/>
      <c r="G57" s="34"/>
      <c r="H57" s="38"/>
      <c r="I57" s="36"/>
      <c r="J57" s="36"/>
      <c r="K57" s="36"/>
      <c r="L57" s="37"/>
    </row>
    <row r="58" spans="2:12" s="22" customFormat="1" x14ac:dyDescent="0.25">
      <c r="K58" s="23"/>
    </row>
    <row r="59" spans="2:12" s="22" customFormat="1" x14ac:dyDescent="0.25">
      <c r="K59" s="23"/>
    </row>
    <row r="60" spans="2:12" s="22" customFormat="1" x14ac:dyDescent="0.25">
      <c r="K60" s="23"/>
    </row>
    <row r="61" spans="2:12" s="22" customFormat="1" x14ac:dyDescent="0.25">
      <c r="K61" s="23"/>
    </row>
    <row r="62" spans="2:12" s="22" customFormat="1" x14ac:dyDescent="0.25">
      <c r="K62" s="23"/>
    </row>
    <row r="63" spans="2:12" s="22" customFormat="1" x14ac:dyDescent="0.25">
      <c r="K63" s="23"/>
    </row>
    <row r="64" spans="2:12" s="22" customFormat="1" x14ac:dyDescent="0.25">
      <c r="K64" s="23"/>
    </row>
    <row r="65" spans="11:11" s="22" customFormat="1" x14ac:dyDescent="0.25">
      <c r="K65" s="23"/>
    </row>
    <row r="66" spans="11:11" s="22" customFormat="1" x14ac:dyDescent="0.25">
      <c r="K66" s="23"/>
    </row>
    <row r="67" spans="11:11" s="22" customFormat="1" x14ac:dyDescent="0.25">
      <c r="K67" s="23"/>
    </row>
    <row r="68" spans="11:11" s="22" customFormat="1" x14ac:dyDescent="0.25">
      <c r="K68" s="23"/>
    </row>
    <row r="69" spans="11:11" s="22" customFormat="1" x14ac:dyDescent="0.25">
      <c r="K69" s="23"/>
    </row>
    <row r="70" spans="11:11" s="22" customFormat="1" x14ac:dyDescent="0.25">
      <c r="K70" s="23"/>
    </row>
    <row r="71" spans="11:11" s="22" customFormat="1" x14ac:dyDescent="0.25">
      <c r="K71" s="23"/>
    </row>
    <row r="72" spans="11:11" s="22" customFormat="1" x14ac:dyDescent="0.25">
      <c r="K72" s="23"/>
    </row>
    <row r="73" spans="11:11" s="22" customFormat="1" x14ac:dyDescent="0.25">
      <c r="K73" s="23"/>
    </row>
  </sheetData>
  <mergeCells count="11">
    <mergeCell ref="B6:L6"/>
    <mergeCell ref="I53:K53"/>
    <mergeCell ref="L11:L12"/>
    <mergeCell ref="H11:H12"/>
    <mergeCell ref="C11:D11"/>
    <mergeCell ref="B11:B12"/>
    <mergeCell ref="F11:F12"/>
    <mergeCell ref="G11:G12"/>
    <mergeCell ref="I10:K10"/>
    <mergeCell ref="E11:E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0" orientation="portrait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2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82" style="1" bestFit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6" t="s">
        <v>60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6</v>
      </c>
    </row>
    <row r="9" spans="1:13" x14ac:dyDescent="0.2">
      <c r="B9" s="3" t="s">
        <v>1</v>
      </c>
    </row>
    <row r="10" spans="1:13" x14ac:dyDescent="0.25">
      <c r="B10" s="4"/>
      <c r="I10" s="85"/>
      <c r="J10" s="85"/>
      <c r="K10" s="85"/>
      <c r="L10" s="21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61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50" t="s">
        <v>3</v>
      </c>
      <c r="D12" s="50" t="s">
        <v>2</v>
      </c>
      <c r="E12" s="81"/>
      <c r="F12" s="81"/>
      <c r="G12" s="81"/>
      <c r="H12" s="81"/>
      <c r="I12" s="50" t="s">
        <v>9</v>
      </c>
      <c r="J12" s="50" t="s">
        <v>10</v>
      </c>
      <c r="K12" s="51" t="s">
        <v>11</v>
      </c>
      <c r="L12" s="79"/>
    </row>
    <row r="13" spans="1:13" ht="20.100000000000001" customHeight="1" x14ac:dyDescent="0.25">
      <c r="B13" s="6" t="s">
        <v>26</v>
      </c>
      <c r="C13" s="8">
        <v>61841545</v>
      </c>
      <c r="D13" s="8">
        <v>81608899</v>
      </c>
      <c r="E13" s="56">
        <v>71679934</v>
      </c>
      <c r="F13" s="56">
        <v>68723488.569999993</v>
      </c>
      <c r="G13" s="8">
        <v>47265606.330000013</v>
      </c>
      <c r="H13" s="8"/>
      <c r="I13" s="12">
        <f>IF(ISERROR(+#REF!/E13)=TRUE,0,++#REF!/E13)</f>
        <v>0</v>
      </c>
      <c r="J13" s="12">
        <f>IF(ISERROR(+G13/E13)=TRUE,0,++G13/E13)</f>
        <v>0.65939801688433497</v>
      </c>
      <c r="K13" s="12">
        <f>IF(ISERROR(+H13/E13)=TRUE,0,++H13/E13)</f>
        <v>0</v>
      </c>
      <c r="L13" s="14">
        <f>+D13-G13</f>
        <v>34343292.669999987</v>
      </c>
    </row>
    <row r="14" spans="1:13" ht="20.100000000000001" customHeight="1" x14ac:dyDescent="0.25">
      <c r="B14" s="7" t="s">
        <v>58</v>
      </c>
      <c r="C14" s="9">
        <v>1000000</v>
      </c>
      <c r="D14" s="9">
        <v>1704275</v>
      </c>
      <c r="E14" s="58">
        <v>1189822</v>
      </c>
      <c r="F14" s="59">
        <v>1171828.44</v>
      </c>
      <c r="G14" s="9">
        <v>1141604.32</v>
      </c>
      <c r="H14" s="9"/>
      <c r="I14" s="13">
        <f>IF(ISERROR(+#REF!/E14)=TRUE,0,++#REF!/E14)</f>
        <v>0</v>
      </c>
      <c r="J14" s="13">
        <f t="shared" ref="J14:J46" si="0">IF(ISERROR(+G14/E14)=TRUE,0,++G14/E14)</f>
        <v>0.95947487943574761</v>
      </c>
      <c r="K14" s="13">
        <f t="shared" ref="K14:K46" si="1">IF(ISERROR(+H14/E14)=TRUE,0,++H14/E14)</f>
        <v>0</v>
      </c>
      <c r="L14" s="15">
        <f t="shared" ref="L14:L46" si="2">+D14-G14</f>
        <v>562670.67999999993</v>
      </c>
    </row>
    <row r="15" spans="1:13" ht="20.100000000000001" customHeight="1" x14ac:dyDescent="0.25">
      <c r="B15" s="7" t="s">
        <v>59</v>
      </c>
      <c r="C15" s="9">
        <v>1500000</v>
      </c>
      <c r="D15" s="9">
        <v>3074825</v>
      </c>
      <c r="E15" s="58">
        <v>2190712</v>
      </c>
      <c r="F15" s="59">
        <v>1853299.9</v>
      </c>
      <c r="G15" s="9">
        <v>1625211.81</v>
      </c>
      <c r="H15" s="9"/>
      <c r="I15" s="13"/>
      <c r="J15" s="13">
        <f t="shared" si="0"/>
        <v>0.74186465861327278</v>
      </c>
      <c r="K15" s="13">
        <f t="shared" si="1"/>
        <v>0</v>
      </c>
      <c r="L15" s="15">
        <f t="shared" si="2"/>
        <v>1449613.19</v>
      </c>
    </row>
    <row r="16" spans="1:13" ht="20.100000000000001" customHeight="1" x14ac:dyDescent="0.25">
      <c r="B16" s="7" t="s">
        <v>27</v>
      </c>
      <c r="C16" s="9">
        <v>9500000</v>
      </c>
      <c r="D16" s="9">
        <v>13226803</v>
      </c>
      <c r="E16" s="58">
        <v>13167384</v>
      </c>
      <c r="F16" s="59">
        <v>12191670.830000002</v>
      </c>
      <c r="G16" s="9">
        <v>10502715.090000002</v>
      </c>
      <c r="H16" s="9"/>
      <c r="I16" s="13"/>
      <c r="J16" s="13">
        <f t="shared" si="0"/>
        <v>0.79763110804697435</v>
      </c>
      <c r="K16" s="13">
        <f t="shared" si="1"/>
        <v>0</v>
      </c>
      <c r="L16" s="15">
        <f t="shared" si="2"/>
        <v>2724087.9099999983</v>
      </c>
    </row>
    <row r="17" spans="2:12" ht="20.100000000000001" customHeight="1" x14ac:dyDescent="0.25">
      <c r="B17" s="7" t="s">
        <v>28</v>
      </c>
      <c r="C17" s="9">
        <v>1500000</v>
      </c>
      <c r="D17" s="9">
        <v>2900678</v>
      </c>
      <c r="E17" s="58">
        <v>2900678</v>
      </c>
      <c r="F17" s="59">
        <v>1771282.3499999999</v>
      </c>
      <c r="G17" s="9">
        <v>153149.63999999998</v>
      </c>
      <c r="H17" s="9"/>
      <c r="I17" s="13"/>
      <c r="J17" s="13">
        <f t="shared" ref="J17" si="3">IF(ISERROR(+G17/E17)=TRUE,0,++G17/E17)</f>
        <v>5.279787691015686E-2</v>
      </c>
      <c r="K17" s="13">
        <f t="shared" ref="K17" si="4">IF(ISERROR(+H17/E17)=TRUE,0,++H17/E17)</f>
        <v>0</v>
      </c>
      <c r="L17" s="15">
        <f t="shared" ref="L17" si="5">+D17-G17</f>
        <v>2747528.36</v>
      </c>
    </row>
    <row r="18" spans="2:12" ht="20.100000000000001" customHeight="1" x14ac:dyDescent="0.25">
      <c r="B18" s="7" t="s">
        <v>29</v>
      </c>
      <c r="C18" s="9">
        <v>6003000</v>
      </c>
      <c r="D18" s="9">
        <v>10890534</v>
      </c>
      <c r="E18" s="58">
        <v>9340663</v>
      </c>
      <c r="F18" s="59">
        <v>7975636.79</v>
      </c>
      <c r="G18" s="9">
        <v>5917438.6399999997</v>
      </c>
      <c r="H18" s="9"/>
      <c r="I18" s="13"/>
      <c r="J18" s="13">
        <f t="shared" si="0"/>
        <v>0.63351377091754613</v>
      </c>
      <c r="K18" s="13">
        <f t="shared" si="1"/>
        <v>0</v>
      </c>
      <c r="L18" s="15">
        <f t="shared" si="2"/>
        <v>4973095.3600000003</v>
      </c>
    </row>
    <row r="19" spans="2:12" ht="20.100000000000001" customHeight="1" x14ac:dyDescent="0.25">
      <c r="B19" s="7" t="s">
        <v>30</v>
      </c>
      <c r="C19" s="9">
        <v>3013658</v>
      </c>
      <c r="D19" s="9">
        <v>3228341</v>
      </c>
      <c r="E19" s="58">
        <v>3214683</v>
      </c>
      <c r="F19" s="59">
        <v>2901195.5</v>
      </c>
      <c r="G19" s="9">
        <v>2051783.19</v>
      </c>
      <c r="H19" s="9"/>
      <c r="I19" s="13"/>
      <c r="J19" s="13">
        <f t="shared" si="0"/>
        <v>0.63825365984764282</v>
      </c>
      <c r="K19" s="13">
        <f t="shared" si="1"/>
        <v>0</v>
      </c>
      <c r="L19" s="15">
        <f t="shared" si="2"/>
        <v>1176557.81</v>
      </c>
    </row>
    <row r="20" spans="2:12" ht="20.100000000000001" customHeight="1" x14ac:dyDescent="0.25">
      <c r="B20" s="7" t="s">
        <v>31</v>
      </c>
      <c r="C20" s="9">
        <v>5000000</v>
      </c>
      <c r="D20" s="9">
        <v>6939618</v>
      </c>
      <c r="E20" s="58">
        <v>6839618</v>
      </c>
      <c r="F20" s="59">
        <v>4428693.1500000004</v>
      </c>
      <c r="G20" s="9">
        <v>4291053.6700000009</v>
      </c>
      <c r="H20" s="9"/>
      <c r="I20" s="13"/>
      <c r="J20" s="13">
        <f t="shared" si="0"/>
        <v>0.62738206578203648</v>
      </c>
      <c r="K20" s="13">
        <f t="shared" si="1"/>
        <v>0</v>
      </c>
      <c r="L20" s="15">
        <f t="shared" si="2"/>
        <v>2648564.3299999991</v>
      </c>
    </row>
    <row r="21" spans="2:12" ht="20.100000000000001" customHeight="1" x14ac:dyDescent="0.25">
      <c r="B21" s="7" t="s">
        <v>32</v>
      </c>
      <c r="C21" s="9">
        <v>3000000</v>
      </c>
      <c r="D21" s="9">
        <v>3664590</v>
      </c>
      <c r="E21" s="58">
        <v>3164999</v>
      </c>
      <c r="F21" s="59">
        <v>1463648.6800000002</v>
      </c>
      <c r="G21" s="9">
        <v>1219061.25</v>
      </c>
      <c r="H21" s="9"/>
      <c r="I21" s="13"/>
      <c r="J21" s="13">
        <f t="shared" si="0"/>
        <v>0.38516955297616207</v>
      </c>
      <c r="K21" s="13">
        <f t="shared" si="1"/>
        <v>0</v>
      </c>
      <c r="L21" s="15">
        <f t="shared" si="2"/>
        <v>2445528.75</v>
      </c>
    </row>
    <row r="22" spans="2:12" ht="20.100000000000001" customHeight="1" x14ac:dyDescent="0.25">
      <c r="B22" s="7" t="s">
        <v>33</v>
      </c>
      <c r="C22" s="9">
        <v>3000000</v>
      </c>
      <c r="D22" s="9">
        <v>4656810</v>
      </c>
      <c r="E22" s="58">
        <v>3453096</v>
      </c>
      <c r="F22" s="59">
        <v>2647301.6900000004</v>
      </c>
      <c r="G22" s="9">
        <v>2121306.66</v>
      </c>
      <c r="H22" s="9"/>
      <c r="I22" s="13"/>
      <c r="J22" s="13">
        <f t="shared" si="0"/>
        <v>0.61432021003760107</v>
      </c>
      <c r="K22" s="13">
        <f t="shared" si="1"/>
        <v>0</v>
      </c>
      <c r="L22" s="15">
        <f t="shared" si="2"/>
        <v>2535503.34</v>
      </c>
    </row>
    <row r="23" spans="2:12" ht="20.100000000000001" customHeight="1" x14ac:dyDescent="0.25">
      <c r="B23" s="7" t="s">
        <v>34</v>
      </c>
      <c r="C23" s="9">
        <v>6000000</v>
      </c>
      <c r="D23" s="9">
        <v>9243343</v>
      </c>
      <c r="E23" s="58">
        <v>8678592</v>
      </c>
      <c r="F23" s="59">
        <v>7852170.5399999991</v>
      </c>
      <c r="G23" s="9">
        <v>7471584.7200000007</v>
      </c>
      <c r="H23" s="9"/>
      <c r="I23" s="13"/>
      <c r="J23" s="13">
        <f t="shared" si="0"/>
        <v>0.860921301519878</v>
      </c>
      <c r="K23" s="13">
        <f t="shared" si="1"/>
        <v>0</v>
      </c>
      <c r="L23" s="15">
        <f t="shared" si="2"/>
        <v>1771758.2799999993</v>
      </c>
    </row>
    <row r="24" spans="2:12" ht="20.100000000000001" customHeight="1" x14ac:dyDescent="0.25">
      <c r="B24" s="7" t="s">
        <v>35</v>
      </c>
      <c r="C24" s="9">
        <v>3500000</v>
      </c>
      <c r="D24" s="9">
        <v>5731439</v>
      </c>
      <c r="E24" s="58">
        <v>4048746</v>
      </c>
      <c r="F24" s="59">
        <v>3448411.4400000004</v>
      </c>
      <c r="G24" s="9">
        <v>2326446.63</v>
      </c>
      <c r="H24" s="9"/>
      <c r="I24" s="13"/>
      <c r="J24" s="13">
        <f t="shared" si="0"/>
        <v>0.57460918269508632</v>
      </c>
      <c r="K24" s="13">
        <f t="shared" si="1"/>
        <v>0</v>
      </c>
      <c r="L24" s="15">
        <f t="shared" si="2"/>
        <v>3404992.37</v>
      </c>
    </row>
    <row r="25" spans="2:12" ht="20.100000000000001" customHeight="1" x14ac:dyDescent="0.25">
      <c r="B25" s="7" t="s">
        <v>36</v>
      </c>
      <c r="C25" s="9">
        <v>6000000</v>
      </c>
      <c r="D25" s="9">
        <v>9433517</v>
      </c>
      <c r="E25" s="58">
        <v>8725321</v>
      </c>
      <c r="F25" s="59">
        <v>7358943.4800000023</v>
      </c>
      <c r="G25" s="9">
        <v>6478006.8500000006</v>
      </c>
      <c r="H25" s="9"/>
      <c r="I25" s="13"/>
      <c r="J25" s="13">
        <f t="shared" si="0"/>
        <v>0.74243765358317482</v>
      </c>
      <c r="K25" s="13">
        <f t="shared" si="1"/>
        <v>0</v>
      </c>
      <c r="L25" s="15">
        <f t="shared" si="2"/>
        <v>2955510.1499999994</v>
      </c>
    </row>
    <row r="26" spans="2:12" ht="20.100000000000001" customHeight="1" x14ac:dyDescent="0.25">
      <c r="B26" s="7" t="s">
        <v>37</v>
      </c>
      <c r="C26" s="9">
        <v>4000000</v>
      </c>
      <c r="D26" s="9">
        <v>6543023</v>
      </c>
      <c r="E26" s="58">
        <v>6503302</v>
      </c>
      <c r="F26" s="59">
        <v>5088156.379999999</v>
      </c>
      <c r="G26" s="9">
        <v>3228945.0099999988</v>
      </c>
      <c r="H26" s="9"/>
      <c r="I26" s="13"/>
      <c r="J26" s="13">
        <f t="shared" si="0"/>
        <v>0.49650854442866083</v>
      </c>
      <c r="K26" s="13">
        <f t="shared" si="1"/>
        <v>0</v>
      </c>
      <c r="L26" s="15">
        <f t="shared" si="2"/>
        <v>3314077.9900000012</v>
      </c>
    </row>
    <row r="27" spans="2:12" ht="20.100000000000001" customHeight="1" x14ac:dyDescent="0.25">
      <c r="B27" s="7" t="s">
        <v>38</v>
      </c>
      <c r="C27" s="9">
        <v>2000000</v>
      </c>
      <c r="D27" s="9">
        <v>4251321</v>
      </c>
      <c r="E27" s="58">
        <v>4191321</v>
      </c>
      <c r="F27" s="59">
        <v>2708938.6</v>
      </c>
      <c r="G27" s="9">
        <v>2435670.7599999998</v>
      </c>
      <c r="H27" s="9"/>
      <c r="I27" s="13"/>
      <c r="J27" s="13">
        <f t="shared" si="0"/>
        <v>0.58112245757363845</v>
      </c>
      <c r="K27" s="13">
        <f t="shared" si="1"/>
        <v>0</v>
      </c>
      <c r="L27" s="15">
        <f t="shared" si="2"/>
        <v>1815650.2400000002</v>
      </c>
    </row>
    <row r="28" spans="2:12" ht="20.100000000000001" customHeight="1" x14ac:dyDescent="0.25">
      <c r="B28" s="7" t="s">
        <v>39</v>
      </c>
      <c r="C28" s="9">
        <v>4000000</v>
      </c>
      <c r="D28" s="9">
        <v>3662797</v>
      </c>
      <c r="E28" s="58">
        <v>3611734</v>
      </c>
      <c r="F28" s="59">
        <v>3381301.96</v>
      </c>
      <c r="G28" s="9">
        <v>2999860.2699999996</v>
      </c>
      <c r="H28" s="9"/>
      <c r="I28" s="13"/>
      <c r="J28" s="13">
        <f t="shared" si="0"/>
        <v>0.8305872663933721</v>
      </c>
      <c r="K28" s="13">
        <f t="shared" si="1"/>
        <v>0</v>
      </c>
      <c r="L28" s="15">
        <f t="shared" si="2"/>
        <v>662936.73000000045</v>
      </c>
    </row>
    <row r="29" spans="2:12" ht="20.100000000000001" customHeight="1" x14ac:dyDescent="0.25">
      <c r="B29" s="7" t="s">
        <v>40</v>
      </c>
      <c r="C29" s="9">
        <v>672906</v>
      </c>
      <c r="D29" s="9">
        <v>898772</v>
      </c>
      <c r="E29" s="58">
        <v>667468</v>
      </c>
      <c r="F29" s="59">
        <v>642578.05000000005</v>
      </c>
      <c r="G29" s="9">
        <v>561585.51</v>
      </c>
      <c r="H29" s="9"/>
      <c r="I29" s="13"/>
      <c r="J29" s="13">
        <f t="shared" si="0"/>
        <v>0.8413669419357932</v>
      </c>
      <c r="K29" s="13">
        <f t="shared" si="1"/>
        <v>0</v>
      </c>
      <c r="L29" s="15">
        <f t="shared" si="2"/>
        <v>337186.49</v>
      </c>
    </row>
    <row r="30" spans="2:12" ht="20.100000000000001" customHeight="1" x14ac:dyDescent="0.25">
      <c r="B30" s="7" t="s">
        <v>41</v>
      </c>
      <c r="C30" s="9">
        <v>2000000</v>
      </c>
      <c r="D30" s="9">
        <v>2087665</v>
      </c>
      <c r="E30" s="58">
        <v>2087665</v>
      </c>
      <c r="F30" s="59">
        <v>1963820.53</v>
      </c>
      <c r="G30" s="9">
        <v>1737020.3400000003</v>
      </c>
      <c r="H30" s="9"/>
      <c r="I30" s="13"/>
      <c r="J30" s="13">
        <f t="shared" si="0"/>
        <v>0.8320397860767893</v>
      </c>
      <c r="K30" s="13">
        <f t="shared" si="1"/>
        <v>0</v>
      </c>
      <c r="L30" s="15">
        <f t="shared" si="2"/>
        <v>350644.65999999968</v>
      </c>
    </row>
    <row r="31" spans="2:12" ht="20.100000000000001" customHeight="1" x14ac:dyDescent="0.25">
      <c r="B31" s="7" t="s">
        <v>42</v>
      </c>
      <c r="C31" s="9">
        <v>3000000</v>
      </c>
      <c r="D31" s="9">
        <v>3786219</v>
      </c>
      <c r="E31" s="58">
        <v>2562277</v>
      </c>
      <c r="F31" s="59">
        <v>2543680.6599999997</v>
      </c>
      <c r="G31" s="9">
        <v>2415141.64</v>
      </c>
      <c r="H31" s="9"/>
      <c r="I31" s="13"/>
      <c r="J31" s="13">
        <f t="shared" si="0"/>
        <v>0.94257632566658489</v>
      </c>
      <c r="K31" s="13">
        <f t="shared" si="1"/>
        <v>0</v>
      </c>
      <c r="L31" s="15">
        <f t="shared" si="2"/>
        <v>1371077.3599999999</v>
      </c>
    </row>
    <row r="32" spans="2:12" ht="20.100000000000001" customHeight="1" x14ac:dyDescent="0.25">
      <c r="B32" s="7" t="s">
        <v>43</v>
      </c>
      <c r="C32" s="9">
        <v>2000000</v>
      </c>
      <c r="D32" s="9">
        <v>2884983</v>
      </c>
      <c r="E32" s="58">
        <v>1844353</v>
      </c>
      <c r="F32" s="59">
        <v>1752374.7899999998</v>
      </c>
      <c r="G32" s="9">
        <v>1524122.2899999998</v>
      </c>
      <c r="H32" s="9"/>
      <c r="I32" s="13"/>
      <c r="J32" s="13">
        <f t="shared" si="0"/>
        <v>0.82637233219454187</v>
      </c>
      <c r="K32" s="13">
        <f t="shared" si="1"/>
        <v>0</v>
      </c>
      <c r="L32" s="15">
        <f t="shared" si="2"/>
        <v>1360860.7100000002</v>
      </c>
    </row>
    <row r="33" spans="2:12" ht="20.100000000000001" customHeight="1" x14ac:dyDescent="0.25">
      <c r="B33" s="7" t="s">
        <v>44</v>
      </c>
      <c r="C33" s="9">
        <v>1500000</v>
      </c>
      <c r="D33" s="9">
        <v>2356799</v>
      </c>
      <c r="E33" s="58">
        <v>2355582</v>
      </c>
      <c r="F33" s="59">
        <v>2275173.08</v>
      </c>
      <c r="G33" s="9">
        <v>1899278.6299999997</v>
      </c>
      <c r="H33" s="9"/>
      <c r="I33" s="13"/>
      <c r="J33" s="13">
        <f t="shared" si="0"/>
        <v>0.80628847987461261</v>
      </c>
      <c r="K33" s="13">
        <f t="shared" si="1"/>
        <v>0</v>
      </c>
      <c r="L33" s="15">
        <f t="shared" si="2"/>
        <v>457520.37000000034</v>
      </c>
    </row>
    <row r="34" spans="2:12" ht="20.100000000000001" customHeight="1" x14ac:dyDescent="0.25">
      <c r="B34" s="7" t="s">
        <v>45</v>
      </c>
      <c r="C34" s="9">
        <v>1500000</v>
      </c>
      <c r="D34" s="9">
        <v>1912748</v>
      </c>
      <c r="E34" s="58">
        <v>1190383</v>
      </c>
      <c r="F34" s="59">
        <v>1014816.2100000001</v>
      </c>
      <c r="G34" s="9">
        <v>882236.18</v>
      </c>
      <c r="H34" s="9"/>
      <c r="I34" s="13"/>
      <c r="J34" s="13">
        <f t="shared" si="0"/>
        <v>0.74113640735796804</v>
      </c>
      <c r="K34" s="13">
        <f t="shared" si="1"/>
        <v>0</v>
      </c>
      <c r="L34" s="15">
        <f t="shared" si="2"/>
        <v>1030511.82</v>
      </c>
    </row>
    <row r="35" spans="2:12" ht="20.100000000000001" customHeight="1" x14ac:dyDescent="0.25">
      <c r="B35" s="7" t="s">
        <v>46</v>
      </c>
      <c r="C35" s="9">
        <v>1000000</v>
      </c>
      <c r="D35" s="9">
        <v>2278840</v>
      </c>
      <c r="E35" s="58">
        <v>2194293</v>
      </c>
      <c r="F35" s="59">
        <v>1643273.13</v>
      </c>
      <c r="G35" s="9">
        <v>1444621.88</v>
      </c>
      <c r="H35" s="9"/>
      <c r="I35" s="13"/>
      <c r="J35" s="13">
        <f t="shared" si="0"/>
        <v>0.65835413957935418</v>
      </c>
      <c r="K35" s="13">
        <f t="shared" si="1"/>
        <v>0</v>
      </c>
      <c r="L35" s="15">
        <f t="shared" si="2"/>
        <v>834218.12000000011</v>
      </c>
    </row>
    <row r="36" spans="2:12" ht="20.100000000000001" customHeight="1" x14ac:dyDescent="0.25">
      <c r="B36" s="7" t="s">
        <v>47</v>
      </c>
      <c r="C36" s="9">
        <v>13200000</v>
      </c>
      <c r="D36" s="9">
        <v>29732854</v>
      </c>
      <c r="E36" s="58">
        <v>25481650</v>
      </c>
      <c r="F36" s="59">
        <v>19143091.760000002</v>
      </c>
      <c r="G36" s="9">
        <v>17051584.099999998</v>
      </c>
      <c r="H36" s="9"/>
      <c r="I36" s="13"/>
      <c r="J36" s="13">
        <f t="shared" si="0"/>
        <v>0.66917111333057311</v>
      </c>
      <c r="K36" s="13">
        <f t="shared" si="1"/>
        <v>0</v>
      </c>
      <c r="L36" s="15">
        <f t="shared" si="2"/>
        <v>12681269.900000002</v>
      </c>
    </row>
    <row r="37" spans="2:12" ht="20.100000000000001" customHeight="1" x14ac:dyDescent="0.25">
      <c r="B37" s="7" t="s">
        <v>48</v>
      </c>
      <c r="C37" s="9">
        <v>2766523</v>
      </c>
      <c r="D37" s="9">
        <v>12432516</v>
      </c>
      <c r="E37" s="58">
        <v>9393455</v>
      </c>
      <c r="F37" s="59">
        <v>6871579.5199999996</v>
      </c>
      <c r="G37" s="9">
        <v>6119798.1500000004</v>
      </c>
      <c r="H37" s="9"/>
      <c r="I37" s="13"/>
      <c r="J37" s="13">
        <f t="shared" si="0"/>
        <v>0.65149597778453194</v>
      </c>
      <c r="K37" s="13">
        <f t="shared" si="1"/>
        <v>0</v>
      </c>
      <c r="L37" s="15">
        <f t="shared" si="2"/>
        <v>6312717.8499999996</v>
      </c>
    </row>
    <row r="38" spans="2:12" ht="20.100000000000001" customHeight="1" x14ac:dyDescent="0.25">
      <c r="B38" s="7" t="s">
        <v>49</v>
      </c>
      <c r="C38" s="9">
        <v>7026640</v>
      </c>
      <c r="D38" s="9">
        <v>8385776</v>
      </c>
      <c r="E38" s="58">
        <v>7676734</v>
      </c>
      <c r="F38" s="59">
        <v>7293260.3599999985</v>
      </c>
      <c r="G38" s="9">
        <v>4672747.7700000005</v>
      </c>
      <c r="H38" s="9"/>
      <c r="I38" s="13"/>
      <c r="J38" s="13">
        <f t="shared" si="0"/>
        <v>0.60868955079073994</v>
      </c>
      <c r="K38" s="13">
        <f t="shared" si="1"/>
        <v>0</v>
      </c>
      <c r="L38" s="15">
        <f t="shared" si="2"/>
        <v>3713028.2299999995</v>
      </c>
    </row>
    <row r="39" spans="2:12" ht="20.100000000000001" customHeight="1" x14ac:dyDescent="0.25">
      <c r="B39" s="7" t="s">
        <v>50</v>
      </c>
      <c r="C39" s="9">
        <v>500000</v>
      </c>
      <c r="D39" s="9">
        <v>670423</v>
      </c>
      <c r="E39" s="58">
        <v>603240</v>
      </c>
      <c r="F39" s="59">
        <v>539816.64</v>
      </c>
      <c r="G39" s="9">
        <v>350795.56</v>
      </c>
      <c r="H39" s="9"/>
      <c r="I39" s="13"/>
      <c r="J39" s="13">
        <f t="shared" si="0"/>
        <v>0.58151906372256479</v>
      </c>
      <c r="K39" s="13">
        <f t="shared" si="1"/>
        <v>0</v>
      </c>
      <c r="L39" s="15">
        <f t="shared" si="2"/>
        <v>319627.44</v>
      </c>
    </row>
    <row r="40" spans="2:12" ht="20.100000000000001" customHeight="1" x14ac:dyDescent="0.25">
      <c r="B40" s="7" t="s">
        <v>51</v>
      </c>
      <c r="C40" s="9">
        <v>3000000</v>
      </c>
      <c r="D40" s="9">
        <v>4270897</v>
      </c>
      <c r="E40" s="58">
        <v>4020897</v>
      </c>
      <c r="F40" s="59">
        <v>3267237.49</v>
      </c>
      <c r="G40" s="9">
        <v>2606768.63</v>
      </c>
      <c r="H40" s="9"/>
      <c r="I40" s="13"/>
      <c r="J40" s="13">
        <f t="shared" si="0"/>
        <v>0.64830524880393603</v>
      </c>
      <c r="K40" s="13">
        <f t="shared" si="1"/>
        <v>0</v>
      </c>
      <c r="L40" s="15">
        <f t="shared" si="2"/>
        <v>1664128.37</v>
      </c>
    </row>
    <row r="41" spans="2:12" ht="20.100000000000001" customHeight="1" x14ac:dyDescent="0.25">
      <c r="B41" s="7" t="s">
        <v>52</v>
      </c>
      <c r="C41" s="9">
        <v>4000000</v>
      </c>
      <c r="D41" s="9">
        <v>7430603</v>
      </c>
      <c r="E41" s="58">
        <v>5887258</v>
      </c>
      <c r="F41" s="59">
        <v>4460145.1199999992</v>
      </c>
      <c r="G41" s="9">
        <v>4111642.9899999998</v>
      </c>
      <c r="H41" s="9"/>
      <c r="I41" s="13"/>
      <c r="J41" s="13">
        <f t="shared" si="0"/>
        <v>0.69839694302508903</v>
      </c>
      <c r="K41" s="13">
        <f t="shared" si="1"/>
        <v>0</v>
      </c>
      <c r="L41" s="15">
        <f t="shared" si="2"/>
        <v>3318960.0100000002</v>
      </c>
    </row>
    <row r="42" spans="2:12" ht="20.100000000000001" customHeight="1" x14ac:dyDescent="0.25">
      <c r="B42" s="7" t="s">
        <v>53</v>
      </c>
      <c r="C42" s="9">
        <v>5000000</v>
      </c>
      <c r="D42" s="9">
        <v>5900336</v>
      </c>
      <c r="E42" s="58">
        <v>5307900</v>
      </c>
      <c r="F42" s="59">
        <v>4597499.0999999996</v>
      </c>
      <c r="G42" s="9">
        <v>4052731.1</v>
      </c>
      <c r="H42" s="9"/>
      <c r="I42" s="13"/>
      <c r="J42" s="13">
        <f t="shared" si="0"/>
        <v>0.76352815614461467</v>
      </c>
      <c r="K42" s="13">
        <f t="shared" si="1"/>
        <v>0</v>
      </c>
      <c r="L42" s="15">
        <f t="shared" si="2"/>
        <v>1847604.9</v>
      </c>
    </row>
    <row r="43" spans="2:12" ht="20.100000000000001" customHeight="1" x14ac:dyDescent="0.25">
      <c r="B43" s="7" t="s">
        <v>54</v>
      </c>
      <c r="C43" s="9">
        <v>5000000</v>
      </c>
      <c r="D43" s="9">
        <v>10273663</v>
      </c>
      <c r="E43" s="58">
        <v>7907458</v>
      </c>
      <c r="F43" s="59">
        <v>5560550.6600000001</v>
      </c>
      <c r="G43" s="9">
        <v>2851336.29</v>
      </c>
      <c r="H43" s="9"/>
      <c r="I43" s="13"/>
      <c r="J43" s="13">
        <f t="shared" si="0"/>
        <v>0.36058823075633156</v>
      </c>
      <c r="K43" s="13">
        <f t="shared" si="1"/>
        <v>0</v>
      </c>
      <c r="L43" s="15">
        <f t="shared" si="2"/>
        <v>7422326.71</v>
      </c>
    </row>
    <row r="44" spans="2:12" ht="20.100000000000001" customHeight="1" x14ac:dyDescent="0.25">
      <c r="B44" s="7" t="s">
        <v>55</v>
      </c>
      <c r="C44" s="9">
        <v>4000000</v>
      </c>
      <c r="D44" s="9">
        <v>5452060</v>
      </c>
      <c r="E44" s="58">
        <v>5063842</v>
      </c>
      <c r="F44" s="59">
        <v>2241488.1199999996</v>
      </c>
      <c r="G44" s="9">
        <v>1902648.6999999997</v>
      </c>
      <c r="H44" s="9"/>
      <c r="I44" s="13"/>
      <c r="J44" s="13">
        <f t="shared" ref="J44" si="6">IF(ISERROR(+G44/E44)=TRUE,0,++G44/E44)</f>
        <v>0.37573224046089898</v>
      </c>
      <c r="K44" s="13">
        <f t="shared" ref="K44" si="7">IF(ISERROR(+H44/E44)=TRUE,0,++H44/E44)</f>
        <v>0</v>
      </c>
      <c r="L44" s="15">
        <f t="shared" ref="L44" si="8">+D44-G44</f>
        <v>3549411.3000000003</v>
      </c>
    </row>
    <row r="45" spans="2:12" ht="20.100000000000001" customHeight="1" x14ac:dyDescent="0.25">
      <c r="B45" s="7" t="s">
        <v>56</v>
      </c>
      <c r="C45" s="9">
        <v>65973</v>
      </c>
      <c r="D45" s="9">
        <v>296763</v>
      </c>
      <c r="E45" s="58">
        <v>296763</v>
      </c>
      <c r="F45" s="59">
        <v>179612.13</v>
      </c>
      <c r="G45" s="9">
        <v>90721.890000000014</v>
      </c>
      <c r="H45" s="9"/>
      <c r="I45" s="13"/>
      <c r="J45" s="13">
        <f t="shared" si="0"/>
        <v>0.30570485538965442</v>
      </c>
      <c r="K45" s="13">
        <f t="shared" si="1"/>
        <v>0</v>
      </c>
      <c r="L45" s="15">
        <f t="shared" si="2"/>
        <v>206041.11</v>
      </c>
    </row>
    <row r="46" spans="2:12" ht="20.100000000000001" customHeight="1" x14ac:dyDescent="0.25">
      <c r="B46" s="7" t="s">
        <v>57</v>
      </c>
      <c r="C46" s="9">
        <v>0</v>
      </c>
      <c r="D46" s="9">
        <v>271555</v>
      </c>
      <c r="E46" s="58">
        <v>271555</v>
      </c>
      <c r="F46" s="59">
        <v>271555</v>
      </c>
      <c r="G46" s="9">
        <v>271554.59999999998</v>
      </c>
      <c r="H46" s="9"/>
      <c r="I46" s="13"/>
      <c r="J46" s="13">
        <f t="shared" si="0"/>
        <v>0.9999985270018964</v>
      </c>
      <c r="K46" s="13">
        <f t="shared" si="1"/>
        <v>0</v>
      </c>
      <c r="L46" s="15">
        <f t="shared" si="2"/>
        <v>0.40000000002328306</v>
      </c>
    </row>
    <row r="47" spans="2:12" ht="23.25" customHeight="1" x14ac:dyDescent="0.25">
      <c r="B47" s="52" t="s">
        <v>4</v>
      </c>
      <c r="C47" s="53">
        <f t="shared" ref="C47:H47" si="9">SUM(C13:C46)</f>
        <v>177090245</v>
      </c>
      <c r="D47" s="53">
        <f t="shared" si="9"/>
        <v>272084285</v>
      </c>
      <c r="E47" s="53">
        <f t="shared" si="9"/>
        <v>237713378</v>
      </c>
      <c r="F47" s="53">
        <f t="shared" si="9"/>
        <v>201227520.64999998</v>
      </c>
      <c r="G47" s="53">
        <f t="shared" si="9"/>
        <v>155775781.09</v>
      </c>
      <c r="H47" s="53">
        <f t="shared" si="9"/>
        <v>0</v>
      </c>
      <c r="I47" s="54">
        <f>IF(ISERROR(+#REF!/E47)=TRUE,0,++#REF!/E47)</f>
        <v>0</v>
      </c>
      <c r="J47" s="54">
        <f>IF(ISERROR(+G47/E47)=TRUE,0,++G47/E47)</f>
        <v>0.65530927371702241</v>
      </c>
      <c r="K47" s="54">
        <f>IF(ISERROR(+H47/E47)=TRUE,0,++H47/E47)</f>
        <v>0</v>
      </c>
      <c r="L47" s="55">
        <f>SUM(L13:L46)</f>
        <v>116308503.90999998</v>
      </c>
    </row>
    <row r="48" spans="2:12" x14ac:dyDescent="0.2">
      <c r="B48" s="11" t="s">
        <v>62</v>
      </c>
    </row>
    <row r="50" spans="2:11" s="20" customFormat="1" x14ac:dyDescent="0.25">
      <c r="K50" s="24"/>
    </row>
    <row r="51" spans="2:11" s="22" customFormat="1" x14ac:dyDescent="0.25">
      <c r="K51" s="23"/>
    </row>
    <row r="52" spans="2:11" s="22" customFormat="1" x14ac:dyDescent="0.25">
      <c r="C52" s="22">
        <v>1000000</v>
      </c>
      <c r="K52" s="23"/>
    </row>
    <row r="53" spans="2:11" s="22" customFormat="1" ht="45" x14ac:dyDescent="0.25">
      <c r="B53" s="30" t="s">
        <v>23</v>
      </c>
      <c r="C53" s="30" t="s">
        <v>3</v>
      </c>
      <c r="D53" s="30" t="s">
        <v>2</v>
      </c>
      <c r="E53" s="31" t="s">
        <v>18</v>
      </c>
      <c r="F53" s="31" t="s">
        <v>19</v>
      </c>
      <c r="G53" s="31" t="str">
        <f>MID(G11,1,25)</f>
        <v>DEVENGADO
A NOVIEMBRE
(4)</v>
      </c>
      <c r="K53" s="23"/>
    </row>
    <row r="54" spans="2:11" s="22" customFormat="1" x14ac:dyDescent="0.25">
      <c r="B54" s="22" t="s">
        <v>24</v>
      </c>
      <c r="C54" s="39">
        <f>+C47/$C$52</f>
        <v>177.09024500000001</v>
      </c>
      <c r="D54" s="39">
        <f>+D47/$C$52</f>
        <v>272.08428500000002</v>
      </c>
      <c r="E54" s="39">
        <f>+E47/$C$52</f>
        <v>237.71337800000001</v>
      </c>
      <c r="F54" s="39">
        <f>+F47/$C$52</f>
        <v>201.22752064999997</v>
      </c>
      <c r="G54" s="39">
        <f>+G47/$C$52</f>
        <v>155.77578109000001</v>
      </c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C57" s="39"/>
      <c r="D57" s="39"/>
      <c r="E57" s="39"/>
      <c r="F57" s="39"/>
      <c r="G57" s="39"/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  <row r="61" spans="2:11" s="22" customFormat="1" x14ac:dyDescent="0.25">
      <c r="K61" s="23"/>
    </row>
    <row r="62" spans="2:11" s="22" customFormat="1" x14ac:dyDescent="0.25">
      <c r="K62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60"/>
  <sheetViews>
    <sheetView showGridLines="0" zoomScale="130" zoomScaleNormal="130" workbookViewId="0">
      <selection activeCell="B11" sqref="B11:B12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3" width="16.140625" style="1" bestFit="1" customWidth="1"/>
    <col min="4" max="5" width="15.85546875" style="1" bestFit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6" t="s">
        <v>60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12</v>
      </c>
    </row>
    <row r="9" spans="1:13" x14ac:dyDescent="0.2">
      <c r="B9" s="3" t="s">
        <v>1</v>
      </c>
    </row>
    <row r="10" spans="1:13" x14ac:dyDescent="0.25">
      <c r="B10" s="4"/>
      <c r="I10" s="85"/>
      <c r="J10" s="85"/>
      <c r="K10" s="85"/>
      <c r="L10" s="21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61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50" t="s">
        <v>3</v>
      </c>
      <c r="D12" s="50" t="s">
        <v>2</v>
      </c>
      <c r="E12" s="81"/>
      <c r="F12" s="81"/>
      <c r="G12" s="81"/>
      <c r="H12" s="81"/>
      <c r="I12" s="50" t="s">
        <v>9</v>
      </c>
      <c r="J12" s="50" t="s">
        <v>10</v>
      </c>
      <c r="K12" s="51" t="s">
        <v>11</v>
      </c>
      <c r="L12" s="79"/>
    </row>
    <row r="13" spans="1:13" ht="20.100000000000001" customHeight="1" x14ac:dyDescent="0.25">
      <c r="B13" s="6" t="s">
        <v>26</v>
      </c>
      <c r="C13" s="41">
        <v>338734303</v>
      </c>
      <c r="D13" s="41">
        <v>321432986</v>
      </c>
      <c r="E13" s="62">
        <v>321432986</v>
      </c>
      <c r="F13" s="62">
        <v>311950136.97000015</v>
      </c>
      <c r="G13" s="41">
        <v>310453749.73000008</v>
      </c>
      <c r="H13" s="8"/>
      <c r="I13" s="12">
        <f>IF(ISERROR(+#REF!/E13)=TRUE,0,++#REF!/E13)</f>
        <v>0</v>
      </c>
      <c r="J13" s="12">
        <f>IF(ISERROR(+G13/E13)=TRUE,0,++G13/E13)</f>
        <v>0.96584284517084407</v>
      </c>
      <c r="K13" s="12">
        <f>IF(ISERROR(+H13/E13)=TRUE,0,++H13/E13)</f>
        <v>0</v>
      </c>
      <c r="L13" s="14">
        <f>+D13-G13</f>
        <v>10979236.269999921</v>
      </c>
    </row>
    <row r="14" spans="1:13" ht="20.100000000000001" customHeight="1" x14ac:dyDescent="0.25">
      <c r="B14" s="25" t="s">
        <v>58</v>
      </c>
      <c r="C14" s="42">
        <v>0</v>
      </c>
      <c r="D14" s="42">
        <v>137974</v>
      </c>
      <c r="E14" s="63">
        <v>137974</v>
      </c>
      <c r="F14" s="63">
        <v>137974</v>
      </c>
      <c r="G14" s="42">
        <v>135456</v>
      </c>
      <c r="H14" s="26"/>
      <c r="I14" s="27"/>
      <c r="J14" s="27">
        <f t="shared" ref="J14:J45" si="0">IF(ISERROR(+G14/E14)=TRUE,0,++G14/E14)</f>
        <v>0.98175018481742937</v>
      </c>
      <c r="K14" s="27">
        <f t="shared" ref="K14:K45" si="1">IF(ISERROR(+H14/E14)=TRUE,0,++H14/E14)</f>
        <v>0</v>
      </c>
      <c r="L14" s="28">
        <f t="shared" ref="L14:L45" si="2">+D14-G14</f>
        <v>2518</v>
      </c>
    </row>
    <row r="15" spans="1:13" ht="20.100000000000001" customHeight="1" x14ac:dyDescent="0.25">
      <c r="B15" s="25" t="s">
        <v>59</v>
      </c>
      <c r="C15" s="42">
        <v>0</v>
      </c>
      <c r="D15" s="42">
        <v>1483605</v>
      </c>
      <c r="E15" s="63">
        <v>1483605</v>
      </c>
      <c r="F15" s="63">
        <v>1483605</v>
      </c>
      <c r="G15" s="42">
        <v>1480323.22</v>
      </c>
      <c r="H15" s="26"/>
      <c r="I15" s="27"/>
      <c r="J15" s="27">
        <f t="shared" si="0"/>
        <v>0.99778796916969137</v>
      </c>
      <c r="K15" s="27">
        <f t="shared" si="1"/>
        <v>0</v>
      </c>
      <c r="L15" s="28">
        <f t="shared" si="2"/>
        <v>3281.7800000000279</v>
      </c>
    </row>
    <row r="16" spans="1:13" ht="20.100000000000001" customHeight="1" x14ac:dyDescent="0.25">
      <c r="B16" s="25" t="s">
        <v>28</v>
      </c>
      <c r="C16" s="42">
        <v>0</v>
      </c>
      <c r="D16" s="42">
        <v>522318</v>
      </c>
      <c r="E16" s="63">
        <v>522318</v>
      </c>
      <c r="F16" s="63">
        <v>522318</v>
      </c>
      <c r="G16" s="42">
        <v>522317.68</v>
      </c>
      <c r="H16" s="26"/>
      <c r="I16" s="27"/>
      <c r="J16" s="27">
        <f t="shared" ref="J16" si="3">IF(ISERROR(+G16/E16)=TRUE,0,++G16/E16)</f>
        <v>0.99999938734640581</v>
      </c>
      <c r="K16" s="27">
        <f t="shared" ref="K16" si="4">IF(ISERROR(+H16/E16)=TRUE,0,++H16/E16)</f>
        <v>0</v>
      </c>
      <c r="L16" s="28">
        <f t="shared" ref="L16" si="5">+D16-G16</f>
        <v>0.32000000000698492</v>
      </c>
    </row>
    <row r="17" spans="2:12" ht="20.100000000000001" customHeight="1" x14ac:dyDescent="0.25">
      <c r="B17" s="25" t="s">
        <v>29</v>
      </c>
      <c r="C17" s="42">
        <v>0</v>
      </c>
      <c r="D17" s="42">
        <v>3045043</v>
      </c>
      <c r="E17" s="63">
        <v>3045043</v>
      </c>
      <c r="F17" s="63">
        <v>3045043</v>
      </c>
      <c r="G17" s="42">
        <v>2958203.19</v>
      </c>
      <c r="H17" s="26"/>
      <c r="I17" s="27"/>
      <c r="J17" s="27">
        <f t="shared" si="0"/>
        <v>0.97148158170508592</v>
      </c>
      <c r="K17" s="27">
        <f t="shared" si="1"/>
        <v>0</v>
      </c>
      <c r="L17" s="28">
        <f t="shared" si="2"/>
        <v>86839.810000000056</v>
      </c>
    </row>
    <row r="18" spans="2:12" ht="20.100000000000001" customHeight="1" x14ac:dyDescent="0.25">
      <c r="B18" s="25" t="s">
        <v>30</v>
      </c>
      <c r="C18" s="42">
        <v>0</v>
      </c>
      <c r="D18" s="42">
        <v>5400387</v>
      </c>
      <c r="E18" s="63">
        <v>5400387</v>
      </c>
      <c r="F18" s="63">
        <v>5400344.2799999993</v>
      </c>
      <c r="G18" s="42">
        <v>5400335.3799999999</v>
      </c>
      <c r="H18" s="26"/>
      <c r="I18" s="27"/>
      <c r="J18" s="27">
        <f t="shared" si="0"/>
        <v>0.99999044142577187</v>
      </c>
      <c r="K18" s="27">
        <f t="shared" si="1"/>
        <v>0</v>
      </c>
      <c r="L18" s="28">
        <f t="shared" si="2"/>
        <v>51.620000000111759</v>
      </c>
    </row>
    <row r="19" spans="2:12" ht="20.100000000000001" customHeight="1" x14ac:dyDescent="0.25">
      <c r="B19" s="25" t="s">
        <v>31</v>
      </c>
      <c r="C19" s="42">
        <v>0</v>
      </c>
      <c r="D19" s="42">
        <v>17233521</v>
      </c>
      <c r="E19" s="63">
        <v>17233521</v>
      </c>
      <c r="F19" s="63">
        <v>17233288.73</v>
      </c>
      <c r="G19" s="42">
        <v>17233288.729999997</v>
      </c>
      <c r="H19" s="26"/>
      <c r="I19" s="27"/>
      <c r="J19" s="27">
        <f t="shared" ref="J19" si="6">IF(ISERROR(+G19/E19)=TRUE,0,++G19/E19)</f>
        <v>0.99998652219705986</v>
      </c>
      <c r="K19" s="27">
        <f t="shared" ref="K19" si="7">IF(ISERROR(+H19/E19)=TRUE,0,++H19/E19)</f>
        <v>0</v>
      </c>
      <c r="L19" s="28">
        <f t="shared" ref="L19" si="8">+D19-G19</f>
        <v>232.27000000327826</v>
      </c>
    </row>
    <row r="20" spans="2:12" ht="20.100000000000001" customHeight="1" x14ac:dyDescent="0.25">
      <c r="B20" s="25" t="s">
        <v>32</v>
      </c>
      <c r="C20" s="42">
        <v>0</v>
      </c>
      <c r="D20" s="42">
        <v>1063084</v>
      </c>
      <c r="E20" s="63">
        <v>1063084</v>
      </c>
      <c r="F20" s="63">
        <v>1062332</v>
      </c>
      <c r="G20" s="42">
        <v>970135.54</v>
      </c>
      <c r="H20" s="26"/>
      <c r="I20" s="27"/>
      <c r="J20" s="27">
        <f t="shared" si="0"/>
        <v>0.91256715367741403</v>
      </c>
      <c r="K20" s="27">
        <f t="shared" si="1"/>
        <v>0</v>
      </c>
      <c r="L20" s="28">
        <f t="shared" si="2"/>
        <v>92948.459999999963</v>
      </c>
    </row>
    <row r="21" spans="2:12" ht="20.100000000000001" customHeight="1" x14ac:dyDescent="0.25">
      <c r="B21" s="25" t="s">
        <v>33</v>
      </c>
      <c r="C21" s="42">
        <v>0</v>
      </c>
      <c r="D21" s="42">
        <v>4468959</v>
      </c>
      <c r="E21" s="63">
        <v>4468959</v>
      </c>
      <c r="F21" s="63">
        <v>4411641.3100000005</v>
      </c>
      <c r="G21" s="42">
        <v>4411621.5</v>
      </c>
      <c r="H21" s="26"/>
      <c r="I21" s="27"/>
      <c r="J21" s="27">
        <f t="shared" si="0"/>
        <v>0.98716983082637366</v>
      </c>
      <c r="K21" s="27">
        <f t="shared" si="1"/>
        <v>0</v>
      </c>
      <c r="L21" s="28">
        <f t="shared" si="2"/>
        <v>57337.5</v>
      </c>
    </row>
    <row r="22" spans="2:12" ht="20.100000000000001" customHeight="1" x14ac:dyDescent="0.25">
      <c r="B22" s="25" t="s">
        <v>34</v>
      </c>
      <c r="C22" s="42">
        <v>0</v>
      </c>
      <c r="D22" s="42">
        <v>8247884</v>
      </c>
      <c r="E22" s="63">
        <v>8247884</v>
      </c>
      <c r="F22" s="63">
        <v>8230433.7199999997</v>
      </c>
      <c r="G22" s="42">
        <v>7956525.4299999997</v>
      </c>
      <c r="H22" s="26"/>
      <c r="I22" s="27"/>
      <c r="J22" s="27">
        <f t="shared" si="0"/>
        <v>0.96467474930539754</v>
      </c>
      <c r="K22" s="27">
        <f t="shared" si="1"/>
        <v>0</v>
      </c>
      <c r="L22" s="28">
        <f t="shared" si="2"/>
        <v>291358.5700000003</v>
      </c>
    </row>
    <row r="23" spans="2:12" ht="20.100000000000001" customHeight="1" x14ac:dyDescent="0.25">
      <c r="B23" s="25" t="s">
        <v>35</v>
      </c>
      <c r="C23" s="42">
        <v>0</v>
      </c>
      <c r="D23" s="42">
        <v>6351822</v>
      </c>
      <c r="E23" s="63">
        <v>6351822</v>
      </c>
      <c r="F23" s="63">
        <v>6351822</v>
      </c>
      <c r="G23" s="42">
        <v>6260485.1100000003</v>
      </c>
      <c r="H23" s="26"/>
      <c r="I23" s="27"/>
      <c r="J23" s="27">
        <f t="shared" si="0"/>
        <v>0.98562036373185524</v>
      </c>
      <c r="K23" s="27">
        <f t="shared" si="1"/>
        <v>0</v>
      </c>
      <c r="L23" s="28">
        <f t="shared" si="2"/>
        <v>91336.889999999665</v>
      </c>
    </row>
    <row r="24" spans="2:12" ht="20.100000000000001" customHeight="1" x14ac:dyDescent="0.25">
      <c r="B24" s="25" t="s">
        <v>36</v>
      </c>
      <c r="C24" s="42">
        <v>0</v>
      </c>
      <c r="D24" s="42">
        <v>12431899</v>
      </c>
      <c r="E24" s="63">
        <v>12431899</v>
      </c>
      <c r="F24" s="63">
        <v>12395899</v>
      </c>
      <c r="G24" s="42">
        <v>12194279.609999999</v>
      </c>
      <c r="H24" s="26"/>
      <c r="I24" s="27"/>
      <c r="J24" s="27">
        <f t="shared" si="0"/>
        <v>0.98088631592003761</v>
      </c>
      <c r="K24" s="27">
        <f t="shared" si="1"/>
        <v>0</v>
      </c>
      <c r="L24" s="28">
        <f t="shared" si="2"/>
        <v>237619.3900000006</v>
      </c>
    </row>
    <row r="25" spans="2:12" ht="20.100000000000001" customHeight="1" x14ac:dyDescent="0.25">
      <c r="B25" s="25" t="s">
        <v>37</v>
      </c>
      <c r="C25" s="42">
        <v>0</v>
      </c>
      <c r="D25" s="42">
        <v>19595094</v>
      </c>
      <c r="E25" s="63">
        <v>19595094</v>
      </c>
      <c r="F25" s="63">
        <v>19592194</v>
      </c>
      <c r="G25" s="42">
        <v>18312009.370000001</v>
      </c>
      <c r="H25" s="26"/>
      <c r="I25" s="27"/>
      <c r="J25" s="27">
        <f t="shared" si="0"/>
        <v>0.93452010845163591</v>
      </c>
      <c r="K25" s="27">
        <f t="shared" si="1"/>
        <v>0</v>
      </c>
      <c r="L25" s="28">
        <f t="shared" si="2"/>
        <v>1283084.629999999</v>
      </c>
    </row>
    <row r="26" spans="2:12" ht="20.100000000000001" customHeight="1" x14ac:dyDescent="0.25">
      <c r="B26" s="25" t="s">
        <v>38</v>
      </c>
      <c r="C26" s="42">
        <v>0</v>
      </c>
      <c r="D26" s="42">
        <v>5410724</v>
      </c>
      <c r="E26" s="63">
        <v>5410724</v>
      </c>
      <c r="F26" s="63">
        <v>5410654.0199999996</v>
      </c>
      <c r="G26" s="42">
        <v>5410654.0200000005</v>
      </c>
      <c r="H26" s="26"/>
      <c r="I26" s="27"/>
      <c r="J26" s="27">
        <f t="shared" si="0"/>
        <v>0.99998706642586099</v>
      </c>
      <c r="K26" s="27">
        <f t="shared" si="1"/>
        <v>0</v>
      </c>
      <c r="L26" s="28">
        <f t="shared" si="2"/>
        <v>69.979999999515712</v>
      </c>
    </row>
    <row r="27" spans="2:12" ht="20.100000000000001" customHeight="1" x14ac:dyDescent="0.25">
      <c r="B27" s="25" t="s">
        <v>39</v>
      </c>
      <c r="C27" s="42">
        <v>0</v>
      </c>
      <c r="D27" s="42">
        <v>4058451</v>
      </c>
      <c r="E27" s="63">
        <v>4058451</v>
      </c>
      <c r="F27" s="63">
        <v>4027529.94</v>
      </c>
      <c r="G27" s="42">
        <v>4027529.9399999995</v>
      </c>
      <c r="H27" s="26"/>
      <c r="I27" s="27"/>
      <c r="J27" s="27">
        <f t="shared" si="0"/>
        <v>0.99238106854068198</v>
      </c>
      <c r="K27" s="27">
        <f t="shared" si="1"/>
        <v>0</v>
      </c>
      <c r="L27" s="28">
        <f t="shared" si="2"/>
        <v>30921.060000000522</v>
      </c>
    </row>
    <row r="28" spans="2:12" ht="20.100000000000001" customHeight="1" x14ac:dyDescent="0.25">
      <c r="B28" s="25" t="s">
        <v>40</v>
      </c>
      <c r="C28" s="42">
        <v>0</v>
      </c>
      <c r="D28" s="42">
        <v>1988771</v>
      </c>
      <c r="E28" s="63">
        <v>1988771</v>
      </c>
      <c r="F28" s="63">
        <v>1988771</v>
      </c>
      <c r="G28" s="42">
        <v>1903669.0299999998</v>
      </c>
      <c r="H28" s="26"/>
      <c r="I28" s="27"/>
      <c r="J28" s="27">
        <f t="shared" si="0"/>
        <v>0.95720876360325036</v>
      </c>
      <c r="K28" s="27">
        <f t="shared" si="1"/>
        <v>0</v>
      </c>
      <c r="L28" s="28">
        <f t="shared" si="2"/>
        <v>85101.970000000205</v>
      </c>
    </row>
    <row r="29" spans="2:12" ht="20.100000000000001" customHeight="1" x14ac:dyDescent="0.25">
      <c r="B29" s="25" t="s">
        <v>41</v>
      </c>
      <c r="C29" s="42">
        <v>0</v>
      </c>
      <c r="D29" s="42">
        <v>183656</v>
      </c>
      <c r="E29" s="63">
        <v>183656</v>
      </c>
      <c r="F29" s="63">
        <v>178383</v>
      </c>
      <c r="G29" s="42">
        <v>178383</v>
      </c>
      <c r="H29" s="26"/>
      <c r="I29" s="27"/>
      <c r="J29" s="27">
        <f t="shared" si="0"/>
        <v>0.97128871368210135</v>
      </c>
      <c r="K29" s="27">
        <f t="shared" si="1"/>
        <v>0</v>
      </c>
      <c r="L29" s="28">
        <f t="shared" si="2"/>
        <v>5273</v>
      </c>
    </row>
    <row r="30" spans="2:12" ht="20.100000000000001" customHeight="1" x14ac:dyDescent="0.25">
      <c r="B30" s="25" t="s">
        <v>42</v>
      </c>
      <c r="C30" s="42">
        <v>0</v>
      </c>
      <c r="D30" s="42">
        <v>3609038</v>
      </c>
      <c r="E30" s="63">
        <v>3609038</v>
      </c>
      <c r="F30" s="63">
        <v>3587111.74</v>
      </c>
      <c r="G30" s="42">
        <v>3514797.74</v>
      </c>
      <c r="H30" s="26"/>
      <c r="I30" s="27"/>
      <c r="J30" s="27">
        <f t="shared" si="0"/>
        <v>0.97388770636385658</v>
      </c>
      <c r="K30" s="27">
        <f t="shared" si="1"/>
        <v>0</v>
      </c>
      <c r="L30" s="28">
        <f t="shared" si="2"/>
        <v>94240.259999999776</v>
      </c>
    </row>
    <row r="31" spans="2:12" ht="20.100000000000001" customHeight="1" x14ac:dyDescent="0.25">
      <c r="B31" s="25" t="s">
        <v>43</v>
      </c>
      <c r="C31" s="42">
        <v>0</v>
      </c>
      <c r="D31" s="42">
        <v>6419729</v>
      </c>
      <c r="E31" s="63">
        <v>6419729</v>
      </c>
      <c r="F31" s="63">
        <v>6419729</v>
      </c>
      <c r="G31" s="42">
        <v>6418598.3799999999</v>
      </c>
      <c r="H31" s="26"/>
      <c r="I31" s="27"/>
      <c r="J31" s="27">
        <f t="shared" si="0"/>
        <v>0.99982388353153229</v>
      </c>
      <c r="K31" s="27">
        <f t="shared" si="1"/>
        <v>0</v>
      </c>
      <c r="L31" s="28">
        <f t="shared" si="2"/>
        <v>1130.6200000001118</v>
      </c>
    </row>
    <row r="32" spans="2:12" ht="20.100000000000001" customHeight="1" x14ac:dyDescent="0.25">
      <c r="B32" s="25" t="s">
        <v>44</v>
      </c>
      <c r="C32" s="42">
        <v>0</v>
      </c>
      <c r="D32" s="42">
        <v>1911787</v>
      </c>
      <c r="E32" s="63">
        <v>1911787</v>
      </c>
      <c r="F32" s="63">
        <v>1911787</v>
      </c>
      <c r="G32" s="42">
        <v>1910774.94</v>
      </c>
      <c r="H32" s="26"/>
      <c r="I32" s="27"/>
      <c r="J32" s="27">
        <f t="shared" si="0"/>
        <v>0.99947062094260497</v>
      </c>
      <c r="K32" s="27">
        <f t="shared" si="1"/>
        <v>0</v>
      </c>
      <c r="L32" s="28">
        <f t="shared" si="2"/>
        <v>1012.0600000000559</v>
      </c>
    </row>
    <row r="33" spans="2:12" ht="20.100000000000001" customHeight="1" x14ac:dyDescent="0.25">
      <c r="B33" s="25" t="s">
        <v>45</v>
      </c>
      <c r="C33" s="42">
        <v>0</v>
      </c>
      <c r="D33" s="42">
        <v>5402026</v>
      </c>
      <c r="E33" s="63">
        <v>5402026</v>
      </c>
      <c r="F33" s="63">
        <v>5401583.0700000003</v>
      </c>
      <c r="G33" s="42">
        <v>5389915.4000000004</v>
      </c>
      <c r="H33" s="26"/>
      <c r="I33" s="27"/>
      <c r="J33" s="27">
        <f t="shared" si="0"/>
        <v>0.99775813740992736</v>
      </c>
      <c r="K33" s="27">
        <f t="shared" si="1"/>
        <v>0</v>
      </c>
      <c r="L33" s="28">
        <f t="shared" si="2"/>
        <v>12110.599999999627</v>
      </c>
    </row>
    <row r="34" spans="2:12" ht="20.100000000000001" customHeight="1" x14ac:dyDescent="0.25">
      <c r="B34" s="25" t="s">
        <v>46</v>
      </c>
      <c r="C34" s="42">
        <v>0</v>
      </c>
      <c r="D34" s="42">
        <v>2359916</v>
      </c>
      <c r="E34" s="63">
        <v>2359916</v>
      </c>
      <c r="F34" s="63">
        <v>2359915.7000000002</v>
      </c>
      <c r="G34" s="42">
        <v>2359914.36</v>
      </c>
      <c r="H34" s="26"/>
      <c r="I34" s="27"/>
      <c r="J34" s="27">
        <f t="shared" si="0"/>
        <v>0.99999930506001056</v>
      </c>
      <c r="K34" s="27">
        <f t="shared" si="1"/>
        <v>0</v>
      </c>
      <c r="L34" s="28">
        <f t="shared" si="2"/>
        <v>1.6400000001303852</v>
      </c>
    </row>
    <row r="35" spans="2:12" ht="20.100000000000001" customHeight="1" x14ac:dyDescent="0.25">
      <c r="B35" s="25" t="s">
        <v>47</v>
      </c>
      <c r="C35" s="42">
        <v>200000000</v>
      </c>
      <c r="D35" s="42">
        <v>1397473054</v>
      </c>
      <c r="E35" s="63">
        <v>1288086815</v>
      </c>
      <c r="F35" s="63">
        <v>1262756371.1900001</v>
      </c>
      <c r="G35" s="42">
        <v>1173595014.0500002</v>
      </c>
      <c r="H35" s="26"/>
      <c r="I35" s="27"/>
      <c r="J35" s="27">
        <f t="shared" si="0"/>
        <v>0.9111148413160336</v>
      </c>
      <c r="K35" s="27">
        <f t="shared" si="1"/>
        <v>0</v>
      </c>
      <c r="L35" s="28">
        <f t="shared" si="2"/>
        <v>223878039.94999981</v>
      </c>
    </row>
    <row r="36" spans="2:12" ht="20.100000000000001" customHeight="1" x14ac:dyDescent="0.25">
      <c r="B36" s="25" t="s">
        <v>48</v>
      </c>
      <c r="C36" s="42">
        <v>628474823</v>
      </c>
      <c r="D36" s="42">
        <v>198908435</v>
      </c>
      <c r="E36" s="63">
        <v>197057616</v>
      </c>
      <c r="F36" s="63">
        <v>180343919.52999997</v>
      </c>
      <c r="G36" s="42">
        <v>160134514.47</v>
      </c>
      <c r="H36" s="26"/>
      <c r="I36" s="27"/>
      <c r="J36" s="27">
        <f t="shared" si="0"/>
        <v>0.81262788884038872</v>
      </c>
      <c r="K36" s="27">
        <f t="shared" si="1"/>
        <v>0</v>
      </c>
      <c r="L36" s="28">
        <f t="shared" si="2"/>
        <v>38773920.530000001</v>
      </c>
    </row>
    <row r="37" spans="2:12" ht="20.100000000000001" customHeight="1" x14ac:dyDescent="0.25">
      <c r="B37" s="25" t="s">
        <v>49</v>
      </c>
      <c r="C37" s="42">
        <v>0</v>
      </c>
      <c r="D37" s="42">
        <v>9349444</v>
      </c>
      <c r="E37" s="63">
        <v>9349444</v>
      </c>
      <c r="F37" s="63">
        <v>9346767.3300000001</v>
      </c>
      <c r="G37" s="42">
        <v>9343446.9900000002</v>
      </c>
      <c r="H37" s="26"/>
      <c r="I37" s="27"/>
      <c r="J37" s="27">
        <f t="shared" si="0"/>
        <v>0.99935857041338505</v>
      </c>
      <c r="K37" s="27">
        <f t="shared" si="1"/>
        <v>0</v>
      </c>
      <c r="L37" s="28">
        <f t="shared" si="2"/>
        <v>5997.0099999997765</v>
      </c>
    </row>
    <row r="38" spans="2:12" ht="20.100000000000001" customHeight="1" x14ac:dyDescent="0.25">
      <c r="B38" s="25" t="s">
        <v>50</v>
      </c>
      <c r="C38" s="42">
        <v>0</v>
      </c>
      <c r="D38" s="42">
        <v>3120306</v>
      </c>
      <c r="E38" s="63">
        <v>3120306</v>
      </c>
      <c r="F38" s="63">
        <v>3120306</v>
      </c>
      <c r="G38" s="42">
        <v>3119741.95</v>
      </c>
      <c r="H38" s="26"/>
      <c r="I38" s="27"/>
      <c r="J38" s="13">
        <f t="shared" si="0"/>
        <v>0.99981923247271265</v>
      </c>
      <c r="K38" s="13">
        <f t="shared" si="1"/>
        <v>0</v>
      </c>
      <c r="L38" s="15">
        <f t="shared" si="2"/>
        <v>564.04999999981374</v>
      </c>
    </row>
    <row r="39" spans="2:12" ht="20.100000000000001" customHeight="1" x14ac:dyDescent="0.25">
      <c r="B39" s="25" t="s">
        <v>51</v>
      </c>
      <c r="C39" s="42">
        <v>0</v>
      </c>
      <c r="D39" s="42">
        <v>42554538</v>
      </c>
      <c r="E39" s="63">
        <v>42554538</v>
      </c>
      <c r="F39" s="63">
        <v>42485813</v>
      </c>
      <c r="G39" s="42">
        <v>42476180</v>
      </c>
      <c r="H39" s="26"/>
      <c r="I39" s="27"/>
      <c r="J39" s="13">
        <f t="shared" si="0"/>
        <v>0.99815864526598785</v>
      </c>
      <c r="K39" s="13">
        <f t="shared" si="1"/>
        <v>0</v>
      </c>
      <c r="L39" s="15">
        <f t="shared" si="2"/>
        <v>78358</v>
      </c>
    </row>
    <row r="40" spans="2:12" ht="20.100000000000001" customHeight="1" x14ac:dyDescent="0.25">
      <c r="B40" s="25" t="s">
        <v>52</v>
      </c>
      <c r="C40" s="42">
        <v>0</v>
      </c>
      <c r="D40" s="42">
        <v>58845950</v>
      </c>
      <c r="E40" s="63">
        <v>58845950</v>
      </c>
      <c r="F40" s="63">
        <v>58806276.020000003</v>
      </c>
      <c r="G40" s="42">
        <v>54131454.270000003</v>
      </c>
      <c r="H40" s="26"/>
      <c r="I40" s="27"/>
      <c r="J40" s="13">
        <f t="shared" ref="J40:J41" si="9">IF(ISERROR(+G40/E40)=TRUE,0,++G40/E40)</f>
        <v>0.91988410876194548</v>
      </c>
      <c r="K40" s="13">
        <f t="shared" ref="K40:K41" si="10">IF(ISERROR(+H40/E40)=TRUE,0,++H40/E40)</f>
        <v>0</v>
      </c>
      <c r="L40" s="15">
        <f t="shared" ref="L40:L41" si="11">+D40-G40</f>
        <v>4714495.7299999967</v>
      </c>
    </row>
    <row r="41" spans="2:12" ht="20.100000000000001" customHeight="1" x14ac:dyDescent="0.25">
      <c r="B41" s="25" t="s">
        <v>53</v>
      </c>
      <c r="C41" s="42">
        <v>0</v>
      </c>
      <c r="D41" s="42">
        <v>32539394</v>
      </c>
      <c r="E41" s="63">
        <v>32539394</v>
      </c>
      <c r="F41" s="63">
        <v>32539394</v>
      </c>
      <c r="G41" s="42">
        <v>30540929.509999998</v>
      </c>
      <c r="H41" s="26"/>
      <c r="I41" s="27"/>
      <c r="J41" s="13">
        <f t="shared" si="9"/>
        <v>0.9385832296077794</v>
      </c>
      <c r="K41" s="13">
        <f t="shared" si="10"/>
        <v>0</v>
      </c>
      <c r="L41" s="15">
        <f t="shared" si="11"/>
        <v>1998464.4900000021</v>
      </c>
    </row>
    <row r="42" spans="2:12" ht="20.100000000000001" customHeight="1" x14ac:dyDescent="0.25">
      <c r="B42" s="25" t="s">
        <v>54</v>
      </c>
      <c r="C42" s="42">
        <v>0</v>
      </c>
      <c r="D42" s="42">
        <v>15539773</v>
      </c>
      <c r="E42" s="63">
        <v>15539773</v>
      </c>
      <c r="F42" s="63">
        <v>15539773</v>
      </c>
      <c r="G42" s="42">
        <v>15365950.34</v>
      </c>
      <c r="H42" s="26"/>
      <c r="I42" s="27"/>
      <c r="J42" s="13">
        <f t="shared" si="0"/>
        <v>0.98881433724932788</v>
      </c>
      <c r="K42" s="13">
        <f t="shared" si="1"/>
        <v>0</v>
      </c>
      <c r="L42" s="15">
        <f t="shared" si="2"/>
        <v>173822.66000000015</v>
      </c>
    </row>
    <row r="43" spans="2:12" ht="20.100000000000001" customHeight="1" x14ac:dyDescent="0.25">
      <c r="B43" s="25" t="s">
        <v>55</v>
      </c>
      <c r="C43" s="42">
        <v>0</v>
      </c>
      <c r="D43" s="42">
        <v>7909017</v>
      </c>
      <c r="E43" s="63">
        <v>7909017</v>
      </c>
      <c r="F43" s="63">
        <v>7905116.1600000001</v>
      </c>
      <c r="G43" s="42">
        <v>7078663.1099999994</v>
      </c>
      <c r="H43" s="26"/>
      <c r="I43" s="27"/>
      <c r="J43" s="13">
        <f t="shared" ref="J43" si="12">IF(ISERROR(+G43/E43)=TRUE,0,++G43/E43)</f>
        <v>0.89501174545458673</v>
      </c>
      <c r="K43" s="13">
        <f t="shared" ref="K43" si="13">IF(ISERROR(+H43/E43)=TRUE,0,++H43/E43)</f>
        <v>0</v>
      </c>
      <c r="L43" s="15">
        <f t="shared" ref="L43" si="14">+D43-G43</f>
        <v>830353.8900000006</v>
      </c>
    </row>
    <row r="44" spans="2:12" ht="20.100000000000001" customHeight="1" x14ac:dyDescent="0.25">
      <c r="B44" s="7" t="s">
        <v>56</v>
      </c>
      <c r="C44" s="42">
        <v>0</v>
      </c>
      <c r="D44" s="42">
        <v>20640041</v>
      </c>
      <c r="E44" s="63">
        <v>20640041</v>
      </c>
      <c r="F44" s="64">
        <v>20640040.16</v>
      </c>
      <c r="G44" s="43">
        <v>20635727.829999998</v>
      </c>
      <c r="H44" s="9"/>
      <c r="I44" s="13"/>
      <c r="J44" s="13">
        <f t="shared" si="0"/>
        <v>0.99979102900037831</v>
      </c>
      <c r="K44" s="13">
        <f t="shared" si="1"/>
        <v>0</v>
      </c>
      <c r="L44" s="15">
        <f t="shared" si="2"/>
        <v>4313.1700000017881</v>
      </c>
    </row>
    <row r="45" spans="2:12" ht="20.100000000000001" customHeight="1" x14ac:dyDescent="0.25">
      <c r="B45" s="7" t="s">
        <v>57</v>
      </c>
      <c r="C45" s="42">
        <v>0</v>
      </c>
      <c r="D45" s="42">
        <v>49529983</v>
      </c>
      <c r="E45" s="64">
        <v>33529983</v>
      </c>
      <c r="F45" s="64">
        <v>12162787.52</v>
      </c>
      <c r="G45" s="43">
        <v>8827381.1499999985</v>
      </c>
      <c r="H45" s="9"/>
      <c r="I45" s="13">
        <f>IF(ISERROR(+#REF!/E45)=TRUE,0,++#REF!/E45)</f>
        <v>0</v>
      </c>
      <c r="J45" s="13">
        <f t="shared" si="0"/>
        <v>0.26326828588013296</v>
      </c>
      <c r="K45" s="13">
        <f t="shared" si="1"/>
        <v>0</v>
      </c>
      <c r="L45" s="15">
        <f t="shared" si="2"/>
        <v>40702601.850000001</v>
      </c>
    </row>
    <row r="46" spans="2:12" ht="23.25" customHeight="1" x14ac:dyDescent="0.25">
      <c r="B46" s="52" t="s">
        <v>4</v>
      </c>
      <c r="C46" s="65">
        <f t="shared" ref="C46:H46" si="15">SUM(C13:C45)</f>
        <v>1167209126</v>
      </c>
      <c r="D46" s="65">
        <f t="shared" si="15"/>
        <v>2269168609</v>
      </c>
      <c r="E46" s="65">
        <f t="shared" si="15"/>
        <v>2141931551</v>
      </c>
      <c r="F46" s="65">
        <f t="shared" si="15"/>
        <v>2068749060.3900001</v>
      </c>
      <c r="G46" s="65">
        <f t="shared" si="15"/>
        <v>1944651970.9700003</v>
      </c>
      <c r="H46" s="53">
        <f t="shared" si="15"/>
        <v>0</v>
      </c>
      <c r="I46" s="54">
        <f>IF(ISERROR(+#REF!/E46)=TRUE,0,++#REF!/E46)</f>
        <v>0</v>
      </c>
      <c r="J46" s="54">
        <f>IF(ISERROR(+G46/E46)=TRUE,0,++G46/E46)</f>
        <v>0.90789641249838438</v>
      </c>
      <c r="K46" s="54">
        <f>IF(ISERROR(+H46/E46)=TRUE,0,++H46/E46)</f>
        <v>0</v>
      </c>
      <c r="L46" s="55">
        <f>SUM(L13:L45)</f>
        <v>324516638.02999979</v>
      </c>
    </row>
    <row r="47" spans="2:12" x14ac:dyDescent="0.2">
      <c r="B47" s="11" t="s">
        <v>62</v>
      </c>
    </row>
    <row r="48" spans="2:12" s="20" customFormat="1" x14ac:dyDescent="0.25">
      <c r="K48" s="24"/>
    </row>
    <row r="49" spans="2:11" s="20" customFormat="1" x14ac:dyDescent="0.25">
      <c r="K49" s="24"/>
    </row>
    <row r="50" spans="2:11" s="22" customFormat="1" x14ac:dyDescent="0.25">
      <c r="K50" s="23"/>
    </row>
    <row r="51" spans="2:11" s="22" customFormat="1" x14ac:dyDescent="0.25">
      <c r="B51" s="22">
        <v>1000000</v>
      </c>
      <c r="K51" s="23"/>
    </row>
    <row r="52" spans="2:11" s="22" customFormat="1" ht="45" x14ac:dyDescent="0.25">
      <c r="B52" s="30" t="s">
        <v>23</v>
      </c>
      <c r="C52" s="30" t="s">
        <v>3</v>
      </c>
      <c r="D52" s="30" t="s">
        <v>2</v>
      </c>
      <c r="E52" s="31" t="s">
        <v>18</v>
      </c>
      <c r="F52" s="31" t="s">
        <v>25</v>
      </c>
      <c r="G52" s="31" t="str">
        <f>MID(G11,1,25)</f>
        <v>DEVENGADO
A NOVIEMBRE
(4)</v>
      </c>
      <c r="K52" s="23"/>
    </row>
    <row r="53" spans="2:11" s="22" customFormat="1" x14ac:dyDescent="0.25">
      <c r="B53" s="22" t="s">
        <v>24</v>
      </c>
      <c r="C53" s="39">
        <f>+C46/$B$51</f>
        <v>1167.209126</v>
      </c>
      <c r="D53" s="39">
        <f t="shared" ref="D53:G53" si="16">+D46/$B$51</f>
        <v>2269.1686089999998</v>
      </c>
      <c r="E53" s="39">
        <f t="shared" si="16"/>
        <v>2141.9315510000001</v>
      </c>
      <c r="F53" s="39">
        <f t="shared" si="16"/>
        <v>2068.7490603900001</v>
      </c>
      <c r="G53" s="39">
        <f t="shared" si="16"/>
        <v>1944.6519709700003</v>
      </c>
      <c r="K53" s="23"/>
    </row>
    <row r="54" spans="2:11" s="22" customFormat="1" x14ac:dyDescent="0.25">
      <c r="C54" s="39"/>
      <c r="D54" s="39"/>
      <c r="E54" s="39"/>
      <c r="F54" s="39"/>
      <c r="G54" s="39"/>
      <c r="K54" s="23"/>
    </row>
    <row r="55" spans="2:11" s="22" customFormat="1" x14ac:dyDescent="0.25">
      <c r="C55" s="39"/>
      <c r="D55" s="39"/>
      <c r="E55" s="39"/>
      <c r="F55" s="39"/>
      <c r="G55" s="39"/>
      <c r="K55" s="23"/>
    </row>
    <row r="56" spans="2:11" s="22" customFormat="1" x14ac:dyDescent="0.25">
      <c r="C56" s="39"/>
      <c r="D56" s="39"/>
      <c r="E56" s="39"/>
      <c r="F56" s="39"/>
      <c r="G56" s="39"/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  <row r="60" spans="2:11" s="22" customFormat="1" x14ac:dyDescent="0.25">
      <c r="K60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59"/>
  <sheetViews>
    <sheetView showGridLines="0" zoomScale="130" zoomScaleNormal="130" workbookViewId="0"/>
  </sheetViews>
  <sheetFormatPr baseColWidth="10" defaultRowHeight="15" x14ac:dyDescent="0.25"/>
  <cols>
    <col min="1" max="1" width="5.85546875" style="1" customWidth="1"/>
    <col min="2" max="2" width="76.85546875" style="1" customWidth="1"/>
    <col min="3" max="5" width="14.7109375" style="1" customWidth="1"/>
    <col min="6" max="6" width="20.71093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x14ac:dyDescent="0.25">
      <c r="A2"/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s="48" customFormat="1" x14ac:dyDescent="0.25">
      <c r="A3"/>
      <c r="B3" s="47"/>
      <c r="C3" s="49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s="48" customFormat="1" x14ac:dyDescent="0.25">
      <c r="A4"/>
      <c r="B4" s="47"/>
      <c r="C4" s="49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6" t="s">
        <v>60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7</v>
      </c>
    </row>
    <row r="9" spans="1:13" x14ac:dyDescent="0.2">
      <c r="B9" s="3" t="s">
        <v>1</v>
      </c>
    </row>
    <row r="10" spans="1:13" x14ac:dyDescent="0.25">
      <c r="B10" s="4"/>
      <c r="I10" s="85"/>
      <c r="J10" s="85"/>
      <c r="K10" s="85"/>
      <c r="L10" s="21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61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50.1" customHeight="1" x14ac:dyDescent="0.25">
      <c r="B12" s="84"/>
      <c r="C12" s="50" t="s">
        <v>3</v>
      </c>
      <c r="D12" s="50" t="s">
        <v>2</v>
      </c>
      <c r="E12" s="81"/>
      <c r="F12" s="81"/>
      <c r="G12" s="81"/>
      <c r="H12" s="81"/>
      <c r="I12" s="50" t="s">
        <v>9</v>
      </c>
      <c r="J12" s="50" t="s">
        <v>10</v>
      </c>
      <c r="K12" s="51" t="s">
        <v>11</v>
      </c>
      <c r="L12" s="79"/>
    </row>
    <row r="13" spans="1:13" ht="20.100000000000001" customHeight="1" x14ac:dyDescent="0.25">
      <c r="B13" s="17" t="s">
        <v>26</v>
      </c>
      <c r="C13" s="44">
        <v>0</v>
      </c>
      <c r="D13" s="44">
        <v>1201944</v>
      </c>
      <c r="E13" s="60">
        <v>1182213</v>
      </c>
      <c r="F13" s="60">
        <v>848271.08</v>
      </c>
      <c r="G13" s="41">
        <v>578665.38</v>
      </c>
      <c r="H13" s="8"/>
      <c r="I13" s="12">
        <f>IF(ISERROR(+#REF!/E13)=TRUE,0,++#REF!/E13)</f>
        <v>0</v>
      </c>
      <c r="J13" s="12">
        <f>IF(ISERROR(+G13/E13)=TRUE,0,++G13/E13)</f>
        <v>0.4894764141487194</v>
      </c>
      <c r="K13" s="12">
        <f>IF(ISERROR(+H13/E13)=TRUE,0,++H13/E13)</f>
        <v>0</v>
      </c>
      <c r="L13" s="14">
        <f>+D13-G13</f>
        <v>623278.62</v>
      </c>
    </row>
    <row r="14" spans="1:13" ht="20.100000000000001" customHeight="1" x14ac:dyDescent="0.25">
      <c r="B14" s="29" t="s">
        <v>58</v>
      </c>
      <c r="C14" s="45">
        <v>0</v>
      </c>
      <c r="D14" s="45">
        <v>5257250</v>
      </c>
      <c r="E14" s="61">
        <v>4377919</v>
      </c>
      <c r="F14" s="61">
        <v>4055965.64</v>
      </c>
      <c r="G14" s="42">
        <v>3246256.78</v>
      </c>
      <c r="H14" s="26"/>
      <c r="I14" s="27"/>
      <c r="J14" s="27">
        <f t="shared" ref="J14:J41" si="0">IF(ISERROR(+G14/E14)=TRUE,0,++G14/E14)</f>
        <v>0.74150681636640603</v>
      </c>
      <c r="K14" s="27">
        <f t="shared" ref="K14:K41" si="1">IF(ISERROR(+H14/E14)=TRUE,0,++H14/E14)</f>
        <v>0</v>
      </c>
      <c r="L14" s="28">
        <f t="shared" ref="L14:L41" si="2">+D14-G14</f>
        <v>2010993.2200000002</v>
      </c>
    </row>
    <row r="15" spans="1:13" ht="20.100000000000001" customHeight="1" x14ac:dyDescent="0.25">
      <c r="B15" s="29" t="s">
        <v>59</v>
      </c>
      <c r="C15" s="45">
        <v>0</v>
      </c>
      <c r="D15" s="45">
        <v>8047770</v>
      </c>
      <c r="E15" s="61">
        <v>6901779</v>
      </c>
      <c r="F15" s="61">
        <v>6558136.4799999995</v>
      </c>
      <c r="G15" s="42">
        <v>5282013.8599999994</v>
      </c>
      <c r="H15" s="26"/>
      <c r="I15" s="27"/>
      <c r="J15" s="27">
        <f t="shared" si="0"/>
        <v>0.76531193769026784</v>
      </c>
      <c r="K15" s="27">
        <f t="shared" si="1"/>
        <v>0</v>
      </c>
      <c r="L15" s="28">
        <f t="shared" si="2"/>
        <v>2765756.1400000006</v>
      </c>
    </row>
    <row r="16" spans="1:13" ht="20.100000000000001" customHeight="1" x14ac:dyDescent="0.25">
      <c r="B16" s="29" t="s">
        <v>27</v>
      </c>
      <c r="C16" s="45">
        <v>0</v>
      </c>
      <c r="D16" s="45">
        <v>9511742</v>
      </c>
      <c r="E16" s="61">
        <v>9480059</v>
      </c>
      <c r="F16" s="61">
        <v>8740806.1799999997</v>
      </c>
      <c r="G16" s="42">
        <v>7741824.6599999992</v>
      </c>
      <c r="H16" s="26"/>
      <c r="I16" s="27"/>
      <c r="J16" s="27">
        <f t="shared" si="0"/>
        <v>0.81664308840271982</v>
      </c>
      <c r="K16" s="27">
        <f t="shared" si="1"/>
        <v>0</v>
      </c>
      <c r="L16" s="28">
        <f t="shared" si="2"/>
        <v>1769917.3400000008</v>
      </c>
    </row>
    <row r="17" spans="2:12" ht="20.100000000000001" customHeight="1" x14ac:dyDescent="0.25">
      <c r="B17" s="29" t="s">
        <v>28</v>
      </c>
      <c r="C17" s="45">
        <v>0</v>
      </c>
      <c r="D17" s="45">
        <v>2082230</v>
      </c>
      <c r="E17" s="61">
        <v>2082230</v>
      </c>
      <c r="F17" s="61">
        <v>1754998.3900000001</v>
      </c>
      <c r="G17" s="42">
        <v>1557144.1900000002</v>
      </c>
      <c r="H17" s="26"/>
      <c r="I17" s="27"/>
      <c r="J17" s="27">
        <f t="shared" si="0"/>
        <v>0.74782525945740874</v>
      </c>
      <c r="K17" s="27">
        <f t="shared" si="1"/>
        <v>0</v>
      </c>
      <c r="L17" s="28">
        <f t="shared" si="2"/>
        <v>525085.80999999982</v>
      </c>
    </row>
    <row r="18" spans="2:12" ht="20.100000000000001" customHeight="1" x14ac:dyDescent="0.25">
      <c r="B18" s="29" t="s">
        <v>29</v>
      </c>
      <c r="C18" s="45">
        <v>0</v>
      </c>
      <c r="D18" s="45">
        <v>39174963</v>
      </c>
      <c r="E18" s="61">
        <v>37900906</v>
      </c>
      <c r="F18" s="61">
        <v>35472698.089999996</v>
      </c>
      <c r="G18" s="42">
        <v>26983450.449999999</v>
      </c>
      <c r="H18" s="26"/>
      <c r="I18" s="27"/>
      <c r="J18" s="27">
        <f t="shared" si="0"/>
        <v>0.71194737270924335</v>
      </c>
      <c r="K18" s="27">
        <f t="shared" si="1"/>
        <v>0</v>
      </c>
      <c r="L18" s="28">
        <f t="shared" si="2"/>
        <v>12191512.550000001</v>
      </c>
    </row>
    <row r="19" spans="2:12" ht="20.100000000000001" customHeight="1" x14ac:dyDescent="0.25">
      <c r="B19" s="29" t="s">
        <v>30</v>
      </c>
      <c r="C19" s="45">
        <v>0</v>
      </c>
      <c r="D19" s="45">
        <v>21186169</v>
      </c>
      <c r="E19" s="61">
        <v>20454082</v>
      </c>
      <c r="F19" s="61">
        <v>18899571.370000005</v>
      </c>
      <c r="G19" s="42">
        <v>16975500.449999999</v>
      </c>
      <c r="H19" s="26"/>
      <c r="I19" s="27"/>
      <c r="J19" s="27">
        <f t="shared" si="0"/>
        <v>0.82993215975177959</v>
      </c>
      <c r="K19" s="27">
        <f t="shared" si="1"/>
        <v>0</v>
      </c>
      <c r="L19" s="28">
        <f t="shared" si="2"/>
        <v>4210668.5500000007</v>
      </c>
    </row>
    <row r="20" spans="2:12" ht="20.100000000000001" customHeight="1" x14ac:dyDescent="0.25">
      <c r="B20" s="29" t="s">
        <v>31</v>
      </c>
      <c r="C20" s="45">
        <v>0</v>
      </c>
      <c r="D20" s="45">
        <v>37625052</v>
      </c>
      <c r="E20" s="61">
        <v>34426364</v>
      </c>
      <c r="F20" s="61">
        <v>30670590.490000006</v>
      </c>
      <c r="G20" s="42">
        <v>24329111.27</v>
      </c>
      <c r="H20" s="26"/>
      <c r="I20" s="27"/>
      <c r="J20" s="27">
        <f t="shared" si="0"/>
        <v>0.70669999509678105</v>
      </c>
      <c r="K20" s="27">
        <f t="shared" si="1"/>
        <v>0</v>
      </c>
      <c r="L20" s="28">
        <f t="shared" si="2"/>
        <v>13295940.73</v>
      </c>
    </row>
    <row r="21" spans="2:12" ht="20.100000000000001" customHeight="1" x14ac:dyDescent="0.25">
      <c r="B21" s="29" t="s">
        <v>32</v>
      </c>
      <c r="C21" s="45">
        <v>0</v>
      </c>
      <c r="D21" s="45">
        <v>4996441</v>
      </c>
      <c r="E21" s="61">
        <v>4996441</v>
      </c>
      <c r="F21" s="61">
        <v>3957067.7100000004</v>
      </c>
      <c r="G21" s="42">
        <v>3330729.2600000002</v>
      </c>
      <c r="H21" s="26"/>
      <c r="I21" s="27"/>
      <c r="J21" s="27">
        <f t="shared" si="0"/>
        <v>0.66662035236681472</v>
      </c>
      <c r="K21" s="27">
        <f t="shared" si="1"/>
        <v>0</v>
      </c>
      <c r="L21" s="28">
        <f t="shared" si="2"/>
        <v>1665711.7399999998</v>
      </c>
    </row>
    <row r="22" spans="2:12" ht="20.100000000000001" customHeight="1" x14ac:dyDescent="0.25">
      <c r="B22" s="29" t="s">
        <v>33</v>
      </c>
      <c r="C22" s="45">
        <v>0</v>
      </c>
      <c r="D22" s="45">
        <v>8722142</v>
      </c>
      <c r="E22" s="61">
        <v>8254376</v>
      </c>
      <c r="F22" s="61">
        <v>7125225.4200000009</v>
      </c>
      <c r="G22" s="42">
        <v>5390674.8000000007</v>
      </c>
      <c r="H22" s="26"/>
      <c r="I22" s="27"/>
      <c r="J22" s="27">
        <f t="shared" si="0"/>
        <v>0.6530687237896603</v>
      </c>
      <c r="K22" s="27">
        <f t="shared" si="1"/>
        <v>0</v>
      </c>
      <c r="L22" s="28">
        <f t="shared" si="2"/>
        <v>3331467.1999999993</v>
      </c>
    </row>
    <row r="23" spans="2:12" ht="20.100000000000001" customHeight="1" x14ac:dyDescent="0.25">
      <c r="B23" s="29" t="s">
        <v>34</v>
      </c>
      <c r="C23" s="45">
        <v>0</v>
      </c>
      <c r="D23" s="45">
        <v>38715789</v>
      </c>
      <c r="E23" s="61">
        <v>38715789</v>
      </c>
      <c r="F23" s="61">
        <v>36706785.830000006</v>
      </c>
      <c r="G23" s="42">
        <v>29796876.660000004</v>
      </c>
      <c r="H23" s="26"/>
      <c r="I23" s="27"/>
      <c r="J23" s="27">
        <f t="shared" si="0"/>
        <v>0.7696311357622081</v>
      </c>
      <c r="K23" s="27">
        <f t="shared" si="1"/>
        <v>0</v>
      </c>
      <c r="L23" s="28">
        <f t="shared" si="2"/>
        <v>8918912.3399999961</v>
      </c>
    </row>
    <row r="24" spans="2:12" ht="20.100000000000001" customHeight="1" x14ac:dyDescent="0.25">
      <c r="B24" s="29" t="s">
        <v>35</v>
      </c>
      <c r="C24" s="45">
        <v>0</v>
      </c>
      <c r="D24" s="45">
        <v>38780152</v>
      </c>
      <c r="E24" s="61">
        <v>36113237</v>
      </c>
      <c r="F24" s="61">
        <v>31878501.699999996</v>
      </c>
      <c r="G24" s="42">
        <v>23399565.359999992</v>
      </c>
      <c r="H24" s="26"/>
      <c r="I24" s="27"/>
      <c r="J24" s="27">
        <f t="shared" si="0"/>
        <v>0.64794981851114575</v>
      </c>
      <c r="K24" s="27">
        <f t="shared" si="1"/>
        <v>0</v>
      </c>
      <c r="L24" s="28">
        <f t="shared" si="2"/>
        <v>15380586.640000008</v>
      </c>
    </row>
    <row r="25" spans="2:12" ht="20.100000000000001" customHeight="1" x14ac:dyDescent="0.25">
      <c r="B25" s="29" t="s">
        <v>36</v>
      </c>
      <c r="C25" s="45">
        <v>0</v>
      </c>
      <c r="D25" s="45">
        <v>37154254</v>
      </c>
      <c r="E25" s="61">
        <v>31718455</v>
      </c>
      <c r="F25" s="61">
        <v>25934833.050000001</v>
      </c>
      <c r="G25" s="42">
        <v>19454175.650000002</v>
      </c>
      <c r="H25" s="26"/>
      <c r="I25" s="27"/>
      <c r="J25" s="27">
        <f t="shared" si="0"/>
        <v>0.61333932090954624</v>
      </c>
      <c r="K25" s="27">
        <f t="shared" si="1"/>
        <v>0</v>
      </c>
      <c r="L25" s="28">
        <f t="shared" si="2"/>
        <v>17700078.349999998</v>
      </c>
    </row>
    <row r="26" spans="2:12" ht="20.100000000000001" customHeight="1" x14ac:dyDescent="0.25">
      <c r="B26" s="29" t="s">
        <v>37</v>
      </c>
      <c r="C26" s="45">
        <v>0</v>
      </c>
      <c r="D26" s="45">
        <v>28690269</v>
      </c>
      <c r="E26" s="61">
        <v>28348568</v>
      </c>
      <c r="F26" s="61">
        <v>25017697.77</v>
      </c>
      <c r="G26" s="42">
        <v>19363973.899999995</v>
      </c>
      <c r="H26" s="26"/>
      <c r="I26" s="27"/>
      <c r="J26" s="27">
        <f t="shared" si="0"/>
        <v>0.68306709178396574</v>
      </c>
      <c r="K26" s="27">
        <f t="shared" si="1"/>
        <v>0</v>
      </c>
      <c r="L26" s="28">
        <f t="shared" si="2"/>
        <v>9326295.1000000052</v>
      </c>
    </row>
    <row r="27" spans="2:12" ht="20.100000000000001" customHeight="1" x14ac:dyDescent="0.25">
      <c r="B27" s="29" t="s">
        <v>38</v>
      </c>
      <c r="C27" s="45">
        <v>0</v>
      </c>
      <c r="D27" s="45">
        <v>12927430</v>
      </c>
      <c r="E27" s="61">
        <v>12281275</v>
      </c>
      <c r="F27" s="61">
        <v>10533844.52</v>
      </c>
      <c r="G27" s="42">
        <v>7059916.7300000004</v>
      </c>
      <c r="H27" s="26"/>
      <c r="I27" s="27"/>
      <c r="J27" s="27">
        <f t="shared" si="0"/>
        <v>0.57485210045373958</v>
      </c>
      <c r="K27" s="27">
        <f t="shared" si="1"/>
        <v>0</v>
      </c>
      <c r="L27" s="28">
        <f t="shared" si="2"/>
        <v>5867513.2699999996</v>
      </c>
    </row>
    <row r="28" spans="2:12" ht="20.100000000000001" customHeight="1" x14ac:dyDescent="0.25">
      <c r="B28" s="29" t="s">
        <v>39</v>
      </c>
      <c r="C28" s="45">
        <v>0</v>
      </c>
      <c r="D28" s="45">
        <v>6589201</v>
      </c>
      <c r="E28" s="61">
        <v>6267424</v>
      </c>
      <c r="F28" s="61">
        <v>6237434.5899999999</v>
      </c>
      <c r="G28" s="42">
        <v>5364194.25</v>
      </c>
      <c r="H28" s="26"/>
      <c r="I28" s="27"/>
      <c r="J28" s="27">
        <f t="shared" si="0"/>
        <v>0.85588500953501789</v>
      </c>
      <c r="K28" s="27">
        <f t="shared" si="1"/>
        <v>0</v>
      </c>
      <c r="L28" s="28">
        <f t="shared" si="2"/>
        <v>1225006.75</v>
      </c>
    </row>
    <row r="29" spans="2:12" ht="20.100000000000001" customHeight="1" x14ac:dyDescent="0.25">
      <c r="B29" s="29" t="s">
        <v>40</v>
      </c>
      <c r="C29" s="45">
        <v>0</v>
      </c>
      <c r="D29" s="45">
        <v>5171068</v>
      </c>
      <c r="E29" s="61">
        <v>5171068</v>
      </c>
      <c r="F29" s="61">
        <v>4714917.8600000003</v>
      </c>
      <c r="G29" s="42">
        <v>3624263.6100000003</v>
      </c>
      <c r="H29" s="26"/>
      <c r="I29" s="27"/>
      <c r="J29" s="27">
        <f t="shared" si="0"/>
        <v>0.70087332249353529</v>
      </c>
      <c r="K29" s="27">
        <f t="shared" si="1"/>
        <v>0</v>
      </c>
      <c r="L29" s="28">
        <f t="shared" si="2"/>
        <v>1546804.3899999997</v>
      </c>
    </row>
    <row r="30" spans="2:12" ht="20.100000000000001" customHeight="1" x14ac:dyDescent="0.25">
      <c r="B30" s="29" t="s">
        <v>41</v>
      </c>
      <c r="C30" s="45">
        <v>0</v>
      </c>
      <c r="D30" s="45">
        <v>5101243</v>
      </c>
      <c r="E30" s="61">
        <v>5077787</v>
      </c>
      <c r="F30" s="61">
        <v>4225438.8999999994</v>
      </c>
      <c r="G30" s="42">
        <v>3236371.5799999996</v>
      </c>
      <c r="H30" s="26"/>
      <c r="I30" s="27"/>
      <c r="J30" s="27">
        <f t="shared" si="0"/>
        <v>0.63735867219322107</v>
      </c>
      <c r="K30" s="27">
        <f t="shared" si="1"/>
        <v>0</v>
      </c>
      <c r="L30" s="28">
        <f t="shared" si="2"/>
        <v>1864871.4200000004</v>
      </c>
    </row>
    <row r="31" spans="2:12" ht="20.100000000000001" customHeight="1" x14ac:dyDescent="0.25">
      <c r="B31" s="29" t="s">
        <v>42</v>
      </c>
      <c r="C31" s="45">
        <v>0</v>
      </c>
      <c r="D31" s="45">
        <v>18344128</v>
      </c>
      <c r="E31" s="61">
        <v>17972932</v>
      </c>
      <c r="F31" s="61">
        <v>17160045.190000005</v>
      </c>
      <c r="G31" s="42">
        <v>15300005.750000002</v>
      </c>
      <c r="H31" s="26"/>
      <c r="I31" s="27"/>
      <c r="J31" s="27">
        <f t="shared" si="0"/>
        <v>0.85128045607694958</v>
      </c>
      <c r="K31" s="27">
        <f t="shared" si="1"/>
        <v>0</v>
      </c>
      <c r="L31" s="28">
        <f t="shared" si="2"/>
        <v>3044122.2499999981</v>
      </c>
    </row>
    <row r="32" spans="2:12" ht="20.100000000000001" customHeight="1" x14ac:dyDescent="0.25">
      <c r="B32" s="29" t="s">
        <v>43</v>
      </c>
      <c r="C32" s="45">
        <v>0</v>
      </c>
      <c r="D32" s="45">
        <v>11998123</v>
      </c>
      <c r="E32" s="61">
        <v>10483760</v>
      </c>
      <c r="F32" s="61">
        <v>8454200.629999999</v>
      </c>
      <c r="G32" s="42">
        <v>6296403.4699999997</v>
      </c>
      <c r="H32" s="26"/>
      <c r="I32" s="27"/>
      <c r="J32" s="27">
        <f t="shared" si="0"/>
        <v>0.60058638026814803</v>
      </c>
      <c r="K32" s="27">
        <f t="shared" si="1"/>
        <v>0</v>
      </c>
      <c r="L32" s="28">
        <f t="shared" si="2"/>
        <v>5701719.5300000003</v>
      </c>
    </row>
    <row r="33" spans="2:12" ht="20.100000000000001" customHeight="1" x14ac:dyDescent="0.25">
      <c r="B33" s="29" t="s">
        <v>44</v>
      </c>
      <c r="C33" s="45">
        <v>0</v>
      </c>
      <c r="D33" s="45">
        <v>5183032</v>
      </c>
      <c r="E33" s="61">
        <v>5174891</v>
      </c>
      <c r="F33" s="61">
        <v>4456888.49</v>
      </c>
      <c r="G33" s="42">
        <v>4038989.96</v>
      </c>
      <c r="H33" s="26"/>
      <c r="I33" s="27"/>
      <c r="J33" s="27">
        <f t="shared" si="0"/>
        <v>0.78049759115699247</v>
      </c>
      <c r="K33" s="27">
        <f t="shared" si="1"/>
        <v>0</v>
      </c>
      <c r="L33" s="28">
        <f t="shared" si="2"/>
        <v>1144042.04</v>
      </c>
    </row>
    <row r="34" spans="2:12" ht="20.100000000000001" customHeight="1" x14ac:dyDescent="0.25">
      <c r="B34" s="29" t="s">
        <v>45</v>
      </c>
      <c r="C34" s="45">
        <v>0</v>
      </c>
      <c r="D34" s="45">
        <v>14402967</v>
      </c>
      <c r="E34" s="61">
        <v>11109004</v>
      </c>
      <c r="F34" s="61">
        <v>9304159.7999999989</v>
      </c>
      <c r="G34" s="42">
        <v>6955226.4200000009</v>
      </c>
      <c r="H34" s="26"/>
      <c r="I34" s="27"/>
      <c r="J34" s="27">
        <f t="shared" si="0"/>
        <v>0.6260891093386951</v>
      </c>
      <c r="K34" s="27">
        <f t="shared" si="1"/>
        <v>0</v>
      </c>
      <c r="L34" s="28">
        <f t="shared" si="2"/>
        <v>7447740.5799999991</v>
      </c>
    </row>
    <row r="35" spans="2:12" ht="20.100000000000001" customHeight="1" x14ac:dyDescent="0.25">
      <c r="B35" s="29" t="s">
        <v>46</v>
      </c>
      <c r="C35" s="45">
        <v>0</v>
      </c>
      <c r="D35" s="45">
        <v>7338516</v>
      </c>
      <c r="E35" s="61">
        <v>6387501</v>
      </c>
      <c r="F35" s="61">
        <v>5306150.43</v>
      </c>
      <c r="G35" s="42">
        <v>3194380.2299999995</v>
      </c>
      <c r="H35" s="26"/>
      <c r="I35" s="27"/>
      <c r="J35" s="27">
        <f t="shared" si="0"/>
        <v>0.50009858785149297</v>
      </c>
      <c r="K35" s="27">
        <f t="shared" si="1"/>
        <v>0</v>
      </c>
      <c r="L35" s="28">
        <f t="shared" si="2"/>
        <v>4144135.7700000005</v>
      </c>
    </row>
    <row r="36" spans="2:12" ht="20.100000000000001" customHeight="1" x14ac:dyDescent="0.25">
      <c r="B36" s="29" t="s">
        <v>48</v>
      </c>
      <c r="C36" s="45">
        <v>0</v>
      </c>
      <c r="D36" s="45">
        <v>24010106</v>
      </c>
      <c r="E36" s="61">
        <v>14978277</v>
      </c>
      <c r="F36" s="61">
        <v>8638404.0899999999</v>
      </c>
      <c r="G36" s="42">
        <v>3580197.3400000008</v>
      </c>
      <c r="H36" s="26"/>
      <c r="I36" s="27"/>
      <c r="J36" s="27">
        <f t="shared" si="0"/>
        <v>0.23902598009103457</v>
      </c>
      <c r="K36" s="27">
        <f t="shared" si="1"/>
        <v>0</v>
      </c>
      <c r="L36" s="28">
        <f t="shared" si="2"/>
        <v>20429908.66</v>
      </c>
    </row>
    <row r="37" spans="2:12" ht="20.100000000000001" customHeight="1" x14ac:dyDescent="0.25">
      <c r="B37" s="29" t="s">
        <v>49</v>
      </c>
      <c r="C37" s="45">
        <v>0</v>
      </c>
      <c r="D37" s="45">
        <v>63604329</v>
      </c>
      <c r="E37" s="61">
        <v>59218072</v>
      </c>
      <c r="F37" s="61">
        <v>56717381.589999989</v>
      </c>
      <c r="G37" s="42">
        <v>46990223</v>
      </c>
      <c r="H37" s="26"/>
      <c r="I37" s="27"/>
      <c r="J37" s="27">
        <f t="shared" ref="J37:J39" si="3">IF(ISERROR(+G37/E37)=TRUE,0,++G37/E37)</f>
        <v>0.79351153141223507</v>
      </c>
      <c r="K37" s="27">
        <f t="shared" ref="K37:K39" si="4">IF(ISERROR(+H37/E37)=TRUE,0,++H37/E37)</f>
        <v>0</v>
      </c>
      <c r="L37" s="28">
        <f t="shared" ref="L37:L39" si="5">+D37-G37</f>
        <v>16614106</v>
      </c>
    </row>
    <row r="38" spans="2:12" ht="20.100000000000001" customHeight="1" x14ac:dyDescent="0.25">
      <c r="B38" s="29" t="s">
        <v>50</v>
      </c>
      <c r="C38" s="45">
        <v>0</v>
      </c>
      <c r="D38" s="45">
        <v>3441754</v>
      </c>
      <c r="E38" s="61">
        <v>3441754</v>
      </c>
      <c r="F38" s="61">
        <v>3166907.75</v>
      </c>
      <c r="G38" s="42">
        <v>2499602.63</v>
      </c>
      <c r="H38" s="26"/>
      <c r="I38" s="27"/>
      <c r="J38" s="27">
        <f t="shared" si="3"/>
        <v>0.72625836419453571</v>
      </c>
      <c r="K38" s="27">
        <f t="shared" si="4"/>
        <v>0</v>
      </c>
      <c r="L38" s="28">
        <f t="shared" si="5"/>
        <v>942151.37000000011</v>
      </c>
    </row>
    <row r="39" spans="2:12" ht="20.100000000000001" customHeight="1" x14ac:dyDescent="0.25">
      <c r="B39" s="29" t="s">
        <v>51</v>
      </c>
      <c r="C39" s="45">
        <v>0</v>
      </c>
      <c r="D39" s="45">
        <v>48490152</v>
      </c>
      <c r="E39" s="61">
        <v>27685578</v>
      </c>
      <c r="F39" s="61">
        <v>25796284.779999997</v>
      </c>
      <c r="G39" s="42">
        <v>18383479.879999995</v>
      </c>
      <c r="H39" s="26"/>
      <c r="I39" s="27"/>
      <c r="J39" s="27">
        <f t="shared" si="3"/>
        <v>0.66400924987009469</v>
      </c>
      <c r="K39" s="27">
        <f t="shared" si="4"/>
        <v>0</v>
      </c>
      <c r="L39" s="28">
        <f t="shared" si="5"/>
        <v>30106672.120000005</v>
      </c>
    </row>
    <row r="40" spans="2:12" ht="20.100000000000001" customHeight="1" x14ac:dyDescent="0.25">
      <c r="B40" s="29" t="s">
        <v>52</v>
      </c>
      <c r="C40" s="45">
        <v>0</v>
      </c>
      <c r="D40" s="45">
        <v>57839092</v>
      </c>
      <c r="E40" s="61">
        <v>46018296</v>
      </c>
      <c r="F40" s="61">
        <v>38157684.119999997</v>
      </c>
      <c r="G40" s="42">
        <v>31279495.27</v>
      </c>
      <c r="H40" s="26"/>
      <c r="I40" s="27"/>
      <c r="J40" s="27">
        <f t="shared" si="0"/>
        <v>0.67971867689320786</v>
      </c>
      <c r="K40" s="27">
        <f t="shared" si="1"/>
        <v>0</v>
      </c>
      <c r="L40" s="28">
        <f t="shared" si="2"/>
        <v>26559596.73</v>
      </c>
    </row>
    <row r="41" spans="2:12" ht="20.100000000000001" customHeight="1" x14ac:dyDescent="0.25">
      <c r="B41" s="29" t="s">
        <v>53</v>
      </c>
      <c r="C41" s="45">
        <v>0</v>
      </c>
      <c r="D41" s="45">
        <v>62048237</v>
      </c>
      <c r="E41" s="61">
        <v>55589809</v>
      </c>
      <c r="F41" s="61">
        <v>47307961.700000003</v>
      </c>
      <c r="G41" s="42">
        <v>37937223.960000001</v>
      </c>
      <c r="H41" s="26"/>
      <c r="I41" s="27"/>
      <c r="J41" s="27">
        <f t="shared" si="0"/>
        <v>0.68244925899997244</v>
      </c>
      <c r="K41" s="27">
        <f t="shared" si="1"/>
        <v>0</v>
      </c>
      <c r="L41" s="28">
        <f t="shared" si="2"/>
        <v>24111013.039999999</v>
      </c>
    </row>
    <row r="42" spans="2:12" ht="20.100000000000001" customHeight="1" x14ac:dyDescent="0.25">
      <c r="B42" s="29" t="s">
        <v>54</v>
      </c>
      <c r="C42" s="45">
        <v>0</v>
      </c>
      <c r="D42" s="45">
        <v>53242211</v>
      </c>
      <c r="E42" s="61">
        <v>40717987</v>
      </c>
      <c r="F42" s="61">
        <v>30430051.559999999</v>
      </c>
      <c r="G42" s="42">
        <v>19381864.000000004</v>
      </c>
      <c r="H42" s="26"/>
      <c r="I42" s="27"/>
      <c r="J42" s="27">
        <f t="shared" ref="J42:J44" si="6">IF(ISERROR(+G42/E42)=TRUE,0,++G42/E42)</f>
        <v>0.47600250965255242</v>
      </c>
      <c r="K42" s="27">
        <f t="shared" ref="K42:K44" si="7">IF(ISERROR(+H42/E42)=TRUE,0,++H42/E42)</f>
        <v>0</v>
      </c>
      <c r="L42" s="28">
        <f t="shared" ref="L42:L44" si="8">+D42-G42</f>
        <v>33860347</v>
      </c>
    </row>
    <row r="43" spans="2:12" ht="20.100000000000001" customHeight="1" x14ac:dyDescent="0.25">
      <c r="B43" s="29" t="s">
        <v>55</v>
      </c>
      <c r="C43" s="45">
        <v>0</v>
      </c>
      <c r="D43" s="45">
        <v>29336866</v>
      </c>
      <c r="E43" s="61">
        <v>25055595</v>
      </c>
      <c r="F43" s="61">
        <v>21637458.829999998</v>
      </c>
      <c r="G43" s="42">
        <v>17203046.550000004</v>
      </c>
      <c r="H43" s="26"/>
      <c r="I43" s="27"/>
      <c r="J43" s="27">
        <f t="shared" si="6"/>
        <v>0.68659501201228723</v>
      </c>
      <c r="K43" s="27">
        <f t="shared" si="7"/>
        <v>0</v>
      </c>
      <c r="L43" s="28">
        <f t="shared" si="8"/>
        <v>12133819.449999996</v>
      </c>
    </row>
    <row r="44" spans="2:12" ht="20.100000000000001" customHeight="1" x14ac:dyDescent="0.25">
      <c r="B44" s="29" t="s">
        <v>56</v>
      </c>
      <c r="C44" s="45">
        <v>0</v>
      </c>
      <c r="D44" s="45">
        <v>28836997</v>
      </c>
      <c r="E44" s="61">
        <v>14091330</v>
      </c>
      <c r="F44" s="61">
        <v>8231263.2700000005</v>
      </c>
      <c r="G44" s="42">
        <v>2638920.7400000002</v>
      </c>
      <c r="H44" s="26"/>
      <c r="I44" s="27"/>
      <c r="J44" s="27">
        <f t="shared" si="6"/>
        <v>0.18727265204916785</v>
      </c>
      <c r="K44" s="27">
        <f t="shared" si="7"/>
        <v>0</v>
      </c>
      <c r="L44" s="28">
        <f t="shared" si="8"/>
        <v>26198076.259999998</v>
      </c>
    </row>
    <row r="45" spans="2:12" ht="23.25" customHeight="1" x14ac:dyDescent="0.25">
      <c r="B45" s="52" t="s">
        <v>4</v>
      </c>
      <c r="C45" s="65">
        <f t="shared" ref="C45:H45" si="9">SUM(C13:C44)</f>
        <v>0</v>
      </c>
      <c r="D45" s="65">
        <f t="shared" si="9"/>
        <v>739051619</v>
      </c>
      <c r="E45" s="65">
        <f t="shared" si="9"/>
        <v>631674758</v>
      </c>
      <c r="F45" s="65">
        <f t="shared" si="9"/>
        <v>548097627.29999995</v>
      </c>
      <c r="G45" s="65">
        <f t="shared" si="9"/>
        <v>422393768.03999996</v>
      </c>
      <c r="H45" s="53">
        <f t="shared" si="9"/>
        <v>0</v>
      </c>
      <c r="I45" s="54">
        <f>IF(ISERROR(+#REF!/E45)=TRUE,0,++#REF!/E45)</f>
        <v>0</v>
      </c>
      <c r="J45" s="54">
        <f>IF(ISERROR(+G45/E45)=TRUE,0,++G45/E45)</f>
        <v>0.66868869254389296</v>
      </c>
      <c r="K45" s="54">
        <f>IF(ISERROR(+H45/E45)=TRUE,0,++H45/E45)</f>
        <v>0</v>
      </c>
      <c r="L45" s="55">
        <f>SUM(L13:L44)</f>
        <v>316657850.95999998</v>
      </c>
    </row>
    <row r="46" spans="2:12" x14ac:dyDescent="0.2">
      <c r="B46" s="11" t="s">
        <v>62</v>
      </c>
    </row>
    <row r="49" spans="2:11" s="22" customFormat="1" x14ac:dyDescent="0.25">
      <c r="K49" s="23"/>
    </row>
    <row r="50" spans="2:11" s="22" customFormat="1" x14ac:dyDescent="0.25">
      <c r="C50" s="22">
        <v>1000000</v>
      </c>
      <c r="K50" s="23"/>
    </row>
    <row r="51" spans="2:11" s="22" customFormat="1" ht="45" x14ac:dyDescent="0.25">
      <c r="B51" s="30" t="s">
        <v>23</v>
      </c>
      <c r="C51" s="30" t="s">
        <v>3</v>
      </c>
      <c r="D51" s="30" t="s">
        <v>2</v>
      </c>
      <c r="E51" s="31" t="s">
        <v>18</v>
      </c>
      <c r="F51" s="31" t="s">
        <v>19</v>
      </c>
      <c r="G51" s="31" t="str">
        <f>MID(G11,1,25)</f>
        <v>DEVENGADO
A NOVIEMBRE
(4)</v>
      </c>
      <c r="K51" s="23"/>
    </row>
    <row r="52" spans="2:11" s="22" customFormat="1" x14ac:dyDescent="0.25">
      <c r="B52" s="22" t="s">
        <v>24</v>
      </c>
      <c r="C52" s="66">
        <f>+C45/$C$50</f>
        <v>0</v>
      </c>
      <c r="D52" s="40">
        <f>+D45/$C$50</f>
        <v>739.05161899999996</v>
      </c>
      <c r="E52" s="40">
        <f>+E45/$C$50</f>
        <v>631.674758</v>
      </c>
      <c r="F52" s="40">
        <f>+F45/$C$50</f>
        <v>548.0976273</v>
      </c>
      <c r="G52" s="40">
        <f>+G45/$C$50</f>
        <v>422.39376803999994</v>
      </c>
      <c r="H52" s="22">
        <v>1373981</v>
      </c>
      <c r="K52" s="23"/>
    </row>
    <row r="53" spans="2:11" s="22" customFormat="1" x14ac:dyDescent="0.25">
      <c r="C53" s="40"/>
      <c r="D53" s="40"/>
      <c r="E53" s="40"/>
      <c r="F53" s="40"/>
      <c r="G53" s="40"/>
      <c r="H53" s="22">
        <v>5072</v>
      </c>
      <c r="K53" s="23"/>
    </row>
    <row r="54" spans="2:11" s="22" customFormat="1" x14ac:dyDescent="0.25">
      <c r="C54" s="40"/>
      <c r="D54" s="40"/>
      <c r="E54" s="40"/>
      <c r="F54" s="40"/>
      <c r="G54" s="40"/>
      <c r="H54" s="22">
        <v>3078714.9799999995</v>
      </c>
      <c r="K54" s="23"/>
    </row>
    <row r="55" spans="2:11" s="22" customFormat="1" x14ac:dyDescent="0.25">
      <c r="C55" s="40"/>
      <c r="D55" s="40"/>
      <c r="E55" s="40"/>
      <c r="F55" s="40"/>
      <c r="G55" s="40"/>
      <c r="H55" s="22">
        <v>0</v>
      </c>
      <c r="K55" s="23"/>
    </row>
    <row r="56" spans="2:11" s="22" customFormat="1" x14ac:dyDescent="0.25">
      <c r="K56" s="23"/>
    </row>
    <row r="57" spans="2:11" s="22" customFormat="1" x14ac:dyDescent="0.25">
      <c r="K57" s="23"/>
    </row>
    <row r="58" spans="2:11" s="22" customFormat="1" x14ac:dyDescent="0.25">
      <c r="K58" s="23"/>
    </row>
    <row r="59" spans="2:11" s="22" customFormat="1" x14ac:dyDescent="0.25">
      <c r="K59" s="23"/>
    </row>
  </sheetData>
  <mergeCells count="10">
    <mergeCell ref="B6:L6"/>
    <mergeCell ref="I10:K10"/>
    <mergeCell ref="I11:K11"/>
    <mergeCell ref="L11:L12"/>
    <mergeCell ref="H11:H12"/>
    <mergeCell ref="B11:B12"/>
    <mergeCell ref="C11:D11"/>
    <mergeCell ref="F11:F12"/>
    <mergeCell ref="G11:G12"/>
    <mergeCell ref="E11:E12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M31"/>
  <sheetViews>
    <sheetView showGridLines="0" tabSelected="1" zoomScale="130" zoomScaleNormal="130" workbookViewId="0">
      <selection activeCell="E17" sqref="E17"/>
    </sheetView>
  </sheetViews>
  <sheetFormatPr baseColWidth="10" defaultRowHeight="15" x14ac:dyDescent="0.25"/>
  <cols>
    <col min="1" max="1" width="5.85546875" style="1" customWidth="1"/>
    <col min="2" max="2" width="65.7109375" style="1" customWidth="1"/>
    <col min="3" max="5" width="14.7109375" style="1" customWidth="1"/>
    <col min="6" max="6" width="16.85546875" style="1" customWidth="1"/>
    <col min="7" max="7" width="17.7109375" style="1" customWidth="1"/>
    <col min="8" max="8" width="15.7109375" style="1" hidden="1" customWidth="1"/>
    <col min="9" max="9" width="12.7109375" style="1" hidden="1" customWidth="1"/>
    <col min="10" max="10" width="12.7109375" style="1" customWidth="1"/>
    <col min="11" max="11" width="12.7109375" style="10" hidden="1" customWidth="1"/>
    <col min="12" max="12" width="15.28515625" style="1" bestFit="1" customWidth="1"/>
    <col min="13" max="16384" width="11.42578125" style="1"/>
  </cols>
  <sheetData>
    <row r="1" spans="1:13" s="48" customFormat="1" x14ac:dyDescent="0.25">
      <c r="A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s="48" customFormat="1" ht="15" customHeight="1" x14ac:dyDescent="0.25">
      <c r="A2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s="48" customFormat="1" ht="15" customHeight="1" x14ac:dyDescent="0.25">
      <c r="A3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7"/>
    </row>
    <row r="4" spans="1:13" s="48" customFormat="1" ht="15" customHeight="1" x14ac:dyDescent="0.25">
      <c r="A4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7"/>
    </row>
    <row r="5" spans="1:13" ht="5.0999999999999996" customHeight="1" x14ac:dyDescent="0.25"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</row>
    <row r="6" spans="1:13" ht="43.5" customHeight="1" x14ac:dyDescent="0.25">
      <c r="B6" s="76" t="s">
        <v>60</v>
      </c>
      <c r="C6" s="76"/>
      <c r="D6" s="76"/>
      <c r="E6" s="76"/>
      <c r="F6" s="76"/>
      <c r="G6" s="76"/>
      <c r="H6" s="76"/>
      <c r="I6" s="76"/>
      <c r="J6" s="76"/>
      <c r="K6" s="76"/>
      <c r="L6" s="76"/>
    </row>
    <row r="8" spans="1:13" ht="15.75" x14ac:dyDescent="0.25">
      <c r="B8" s="2" t="s">
        <v>14</v>
      </c>
    </row>
    <row r="9" spans="1:13" x14ac:dyDescent="0.2">
      <c r="B9" s="3" t="s">
        <v>1</v>
      </c>
    </row>
    <row r="10" spans="1:13" x14ac:dyDescent="0.25">
      <c r="L10" s="21" t="s">
        <v>21</v>
      </c>
    </row>
    <row r="11" spans="1:13" s="5" customFormat="1" ht="15" customHeight="1" x14ac:dyDescent="0.25">
      <c r="B11" s="83" t="s">
        <v>20</v>
      </c>
      <c r="C11" s="82" t="s">
        <v>0</v>
      </c>
      <c r="D11" s="82"/>
      <c r="E11" s="80" t="s">
        <v>8</v>
      </c>
      <c r="F11" s="80" t="s">
        <v>22</v>
      </c>
      <c r="G11" s="80" t="s">
        <v>61</v>
      </c>
      <c r="H11" s="80" t="s">
        <v>15</v>
      </c>
      <c r="I11" s="86" t="s">
        <v>17</v>
      </c>
      <c r="J11" s="86"/>
      <c r="K11" s="86"/>
      <c r="L11" s="78" t="s">
        <v>16</v>
      </c>
    </row>
    <row r="12" spans="1:13" s="5" customFormat="1" ht="46.5" customHeight="1" x14ac:dyDescent="0.25">
      <c r="B12" s="84"/>
      <c r="C12" s="50" t="s">
        <v>3</v>
      </c>
      <c r="D12" s="50" t="s">
        <v>2</v>
      </c>
      <c r="E12" s="81"/>
      <c r="F12" s="81"/>
      <c r="G12" s="81"/>
      <c r="H12" s="81"/>
      <c r="I12" s="50" t="s">
        <v>9</v>
      </c>
      <c r="J12" s="50" t="s">
        <v>10</v>
      </c>
      <c r="K12" s="51" t="s">
        <v>11</v>
      </c>
      <c r="L12" s="79"/>
    </row>
    <row r="13" spans="1:13" ht="20.100000000000001" customHeight="1" x14ac:dyDescent="0.25">
      <c r="B13" s="17" t="s">
        <v>52</v>
      </c>
      <c r="C13" s="18">
        <v>0</v>
      </c>
      <c r="D13" s="18">
        <v>1118451</v>
      </c>
      <c r="E13" s="59">
        <v>1068451</v>
      </c>
      <c r="F13" s="73">
        <v>1451700</v>
      </c>
      <c r="G13" s="8">
        <v>486300</v>
      </c>
      <c r="H13" s="8"/>
      <c r="I13" s="12">
        <f>IF(ISERROR(+#REF!/E13)=TRUE,0,++#REF!/E13)</f>
        <v>0</v>
      </c>
      <c r="J13" s="12">
        <f>IF(ISERROR(+G13/E13)=TRUE,0,++G13/E13)</f>
        <v>0.45514487795883946</v>
      </c>
      <c r="K13" s="12">
        <f>IF(ISERROR(+H13/E13)=TRUE,0,++H13/E13)</f>
        <v>0</v>
      </c>
      <c r="L13" s="14">
        <f>+D13-G13</f>
        <v>632151</v>
      </c>
    </row>
    <row r="14" spans="1:13" ht="20.100000000000001" customHeight="1" x14ac:dyDescent="0.25">
      <c r="B14" s="16" t="s">
        <v>53</v>
      </c>
      <c r="C14" s="19">
        <v>0</v>
      </c>
      <c r="D14" s="19">
        <v>1372540</v>
      </c>
      <c r="E14" s="59">
        <v>1145628</v>
      </c>
      <c r="F14" s="59">
        <v>1134316</v>
      </c>
      <c r="G14" s="9">
        <v>1054907</v>
      </c>
      <c r="H14" s="9"/>
      <c r="I14" s="13">
        <f>IF(ISERROR(+#REF!/E14)=TRUE,0,++#REF!/E14)</f>
        <v>0</v>
      </c>
      <c r="J14" s="13">
        <f>IF(ISERROR(+G14/E14)=TRUE,0,++G14/E14)</f>
        <v>0.92081111844333419</v>
      </c>
      <c r="K14" s="13">
        <f>IF(ISERROR(+H14/E14)=TRUE,0,++H14/E14)</f>
        <v>0</v>
      </c>
      <c r="L14" s="15">
        <f>+D14-G14</f>
        <v>317633</v>
      </c>
    </row>
    <row r="15" spans="1:13" ht="20.100000000000001" customHeight="1" x14ac:dyDescent="0.25">
      <c r="B15" s="16" t="s">
        <v>54</v>
      </c>
      <c r="C15" s="19">
        <v>0</v>
      </c>
      <c r="D15" s="19">
        <v>853599</v>
      </c>
      <c r="E15" s="59">
        <v>502531</v>
      </c>
      <c r="F15" s="59">
        <v>475475.54000000004</v>
      </c>
      <c r="G15" s="9">
        <v>144827.54</v>
      </c>
      <c r="H15" s="9"/>
      <c r="I15" s="13">
        <f>IF(ISERROR(+#REF!/E15)=TRUE,0,++#REF!/E15)</f>
        <v>0</v>
      </c>
      <c r="J15" s="13">
        <f>IF(ISERROR(+G15/E15)=TRUE,0,++G15/E15)</f>
        <v>0.28819623068029637</v>
      </c>
      <c r="K15" s="13">
        <f>IF(ISERROR(+H15/E15)=TRUE,0,++H15/E15)</f>
        <v>0</v>
      </c>
      <c r="L15" s="15">
        <f>+D15-G15</f>
        <v>708771.46</v>
      </c>
    </row>
    <row r="16" spans="1:13" ht="20.100000000000001" customHeight="1" x14ac:dyDescent="0.25">
      <c r="B16" s="68" t="s">
        <v>55</v>
      </c>
      <c r="C16" s="69">
        <v>0</v>
      </c>
      <c r="D16" s="69">
        <v>1473035</v>
      </c>
      <c r="E16" s="74">
        <v>493535</v>
      </c>
      <c r="F16" s="74">
        <v>489920.93999999994</v>
      </c>
      <c r="G16" s="70">
        <v>368343.14</v>
      </c>
      <c r="H16" s="70"/>
      <c r="I16" s="71">
        <f>IF(ISERROR(+#REF!/E16)=TRUE,0,++#REF!/E16)</f>
        <v>0</v>
      </c>
      <c r="J16" s="71">
        <f>IF(ISERROR(+G16/E16)=TRUE,0,++G16/E16)</f>
        <v>0.74633640977843518</v>
      </c>
      <c r="K16" s="71">
        <f>IF(ISERROR(+H16/E16)=TRUE,0,++H16/E16)</f>
        <v>0</v>
      </c>
      <c r="L16" s="72">
        <f>+D16-G16</f>
        <v>1104691.8599999999</v>
      </c>
    </row>
    <row r="17" spans="2:12" ht="23.25" customHeight="1" x14ac:dyDescent="0.25">
      <c r="B17" s="52" t="s">
        <v>4</v>
      </c>
      <c r="C17" s="65">
        <f t="shared" ref="C17:H17" si="0">SUM(C13:C16)</f>
        <v>0</v>
      </c>
      <c r="D17" s="65">
        <f t="shared" si="0"/>
        <v>4817625</v>
      </c>
      <c r="E17" s="65">
        <f t="shared" si="0"/>
        <v>3210145</v>
      </c>
      <c r="F17" s="65">
        <f t="shared" si="0"/>
        <v>3551412.48</v>
      </c>
      <c r="G17" s="65">
        <f t="shared" si="0"/>
        <v>2054377.6800000002</v>
      </c>
      <c r="H17" s="53">
        <f t="shared" si="0"/>
        <v>0</v>
      </c>
      <c r="I17" s="54">
        <f>IF(ISERROR(+#REF!/E17)=TRUE,0,++#REF!/E17)</f>
        <v>0</v>
      </c>
      <c r="J17" s="54">
        <f>IF(ISERROR(+G17/E17)=TRUE,0,++G17/E17)</f>
        <v>0.63996413869155444</v>
      </c>
      <c r="K17" s="54">
        <f>IF(ISERROR(+H17/E17)=TRUE,0,++H17/E17)</f>
        <v>0</v>
      </c>
      <c r="L17" s="55">
        <f>SUM(L13:L16)</f>
        <v>2763247.32</v>
      </c>
    </row>
    <row r="18" spans="2:12" x14ac:dyDescent="0.2">
      <c r="B18" s="11" t="s">
        <v>62</v>
      </c>
    </row>
    <row r="19" spans="2:12" s="22" customFormat="1" x14ac:dyDescent="0.25">
      <c r="K19" s="23"/>
    </row>
    <row r="20" spans="2:12" s="22" customFormat="1" x14ac:dyDescent="0.25">
      <c r="K20" s="23"/>
    </row>
    <row r="21" spans="2:12" s="22" customFormat="1" x14ac:dyDescent="0.25">
      <c r="K21" s="23"/>
    </row>
    <row r="22" spans="2:12" s="22" customFormat="1" x14ac:dyDescent="0.25">
      <c r="C22" s="22">
        <v>1000000</v>
      </c>
      <c r="K22" s="23"/>
    </row>
    <row r="23" spans="2:12" s="22" customFormat="1" ht="45" x14ac:dyDescent="0.25">
      <c r="B23" s="30" t="s">
        <v>23</v>
      </c>
      <c r="C23" s="30" t="s">
        <v>3</v>
      </c>
      <c r="D23" s="30" t="s">
        <v>2</v>
      </c>
      <c r="E23" s="31" t="s">
        <v>18</v>
      </c>
      <c r="F23" s="31" t="s">
        <v>19</v>
      </c>
      <c r="G23" s="31" t="str">
        <f>MID(G11,1,25)</f>
        <v>DEVENGADO
A NOVIEMBRE
(4)</v>
      </c>
      <c r="K23" s="23"/>
    </row>
    <row r="24" spans="2:12" s="22" customFormat="1" x14ac:dyDescent="0.25">
      <c r="B24" s="22" t="s">
        <v>24</v>
      </c>
      <c r="C24" s="66">
        <f>+C17/$C$22</f>
        <v>0</v>
      </c>
      <c r="D24" s="40">
        <f>+D17/$C$22</f>
        <v>4.8176249999999996</v>
      </c>
      <c r="E24" s="40">
        <f>+E17/$C$22</f>
        <v>3.2101449999999998</v>
      </c>
      <c r="F24" s="40">
        <f>+F17/$C$22</f>
        <v>3.5514124799999998</v>
      </c>
      <c r="G24" s="40">
        <f>+G17/$C$22</f>
        <v>2.05437768</v>
      </c>
      <c r="H24" s="22">
        <v>1373981</v>
      </c>
      <c r="K24" s="23"/>
    </row>
    <row r="25" spans="2:12" s="22" customFormat="1" x14ac:dyDescent="0.25">
      <c r="C25" s="40"/>
      <c r="D25" s="40"/>
      <c r="E25" s="40"/>
      <c r="F25" s="40"/>
      <c r="G25" s="40"/>
      <c r="H25" s="22">
        <v>5072</v>
      </c>
      <c r="K25" s="23"/>
    </row>
    <row r="26" spans="2:12" s="22" customFormat="1" x14ac:dyDescent="0.25">
      <c r="C26" s="40"/>
      <c r="D26" s="40"/>
      <c r="E26" s="40"/>
      <c r="F26" s="40"/>
      <c r="G26" s="40"/>
      <c r="H26" s="22">
        <v>3078714.9799999995</v>
      </c>
      <c r="K26" s="23"/>
    </row>
    <row r="27" spans="2:12" s="22" customFormat="1" x14ac:dyDescent="0.25">
      <c r="C27" s="40"/>
      <c r="D27" s="40"/>
      <c r="E27" s="40"/>
      <c r="F27" s="40"/>
      <c r="G27" s="40"/>
      <c r="H27" s="22">
        <v>0</v>
      </c>
      <c r="K27" s="23"/>
    </row>
    <row r="28" spans="2:12" s="22" customFormat="1" x14ac:dyDescent="0.25">
      <c r="K28" s="23"/>
    </row>
    <row r="29" spans="2:12" s="22" customFormat="1" x14ac:dyDescent="0.25">
      <c r="K29" s="23"/>
    </row>
    <row r="30" spans="2:12" s="22" customFormat="1" x14ac:dyDescent="0.25">
      <c r="K30" s="23"/>
    </row>
    <row r="31" spans="2:12" s="22" customFormat="1" x14ac:dyDescent="0.25">
      <c r="K31" s="23"/>
    </row>
  </sheetData>
  <mergeCells count="9">
    <mergeCell ref="B6:L6"/>
    <mergeCell ref="L11:L12"/>
    <mergeCell ref="B11:B12"/>
    <mergeCell ref="C11:D11"/>
    <mergeCell ref="E11:E12"/>
    <mergeCell ref="F11:F12"/>
    <mergeCell ref="G11:G12"/>
    <mergeCell ref="H11:H12"/>
    <mergeCell ref="I11:K11"/>
  </mergeCells>
  <printOptions horizontalCentered="1"/>
  <pageMargins left="0.59055118110236227" right="0.55118110236220474" top="0.43307086614173229" bottom="0.51181102362204722" header="0.31496062992125984" footer="0.31496062992125984"/>
  <pageSetup paperSize="9" scale="65" orientation="portrait" r:id="rId1"/>
  <headerFooter>
    <oddFooter>&amp;CPágina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RO</vt:lpstr>
      <vt:lpstr>RDR</vt:lpstr>
      <vt:lpstr>ROOC</vt:lpstr>
      <vt:lpstr>DYT</vt:lpstr>
      <vt:lpstr>RD</vt:lpstr>
      <vt:lpstr>DYT!Área_de_impresión</vt:lpstr>
      <vt:lpstr>RD!Área_de_impresión</vt:lpstr>
      <vt:lpstr>RDR!Área_de_impresión</vt:lpstr>
      <vt:lpstr>RO!Área_de_impresión</vt:lpstr>
      <vt:lpstr>ROOC!Área_de_impresión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dvicente</dc:creator>
  <cp:lastModifiedBy>DAMIAN VICENTE GALLO</cp:lastModifiedBy>
  <cp:lastPrinted>2014-05-15T17:44:28Z</cp:lastPrinted>
  <dcterms:created xsi:type="dcterms:W3CDTF">2011-03-09T14:32:28Z</dcterms:created>
  <dcterms:modified xsi:type="dcterms:W3CDTF">2022-12-15T23:12:45Z</dcterms:modified>
</cp:coreProperties>
</file>