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ño 2022\5.- Informacion Portal MINSA - Transparencia\PCA - 2022\12.- Diciembre - 2022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RO!$B$11:$L$46</definedName>
    <definedName name="_xlnm.Print_Area" localSheetId="3">DYT!$B$2:$L$47</definedName>
    <definedName name="_xlnm.Print_Area" localSheetId="4">RD!$B$2:$L$19</definedName>
    <definedName name="_xlnm.Print_Area" localSheetId="1">RDR!$B$2:$L$49</definedName>
    <definedName name="_xlnm.Print_Area" localSheetId="0">RO!$B$2:$L$49</definedName>
    <definedName name="_xlnm.Print_Area" localSheetId="2">ROOC!$B$2:$L$48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6" l="1"/>
  <c r="L17" i="4" l="1"/>
  <c r="K17" i="4"/>
  <c r="J17" i="4"/>
  <c r="C47" i="4"/>
  <c r="D47" i="4"/>
  <c r="F47" i="4"/>
  <c r="G47" i="4"/>
  <c r="L45" i="1" l="1"/>
  <c r="K45" i="1"/>
  <c r="J45" i="1"/>
  <c r="C47" i="1"/>
  <c r="D47" i="1"/>
  <c r="C46" i="5" l="1"/>
  <c r="D46" i="5"/>
  <c r="L44" i="6"/>
  <c r="K44" i="6"/>
  <c r="J44" i="6"/>
  <c r="L43" i="6"/>
  <c r="K43" i="6"/>
  <c r="J43" i="6"/>
  <c r="L42" i="6"/>
  <c r="K42" i="6"/>
  <c r="J42" i="6"/>
  <c r="L43" i="5"/>
  <c r="K43" i="5"/>
  <c r="J43" i="5"/>
  <c r="L44" i="4"/>
  <c r="K44" i="4"/>
  <c r="J44" i="4"/>
  <c r="L16" i="5" l="1"/>
  <c r="K16" i="5"/>
  <c r="J16" i="5"/>
  <c r="E46" i="5" l="1"/>
  <c r="L19" i="5"/>
  <c r="K19" i="5"/>
  <c r="J19" i="5"/>
  <c r="L41" i="5" l="1"/>
  <c r="K41" i="5"/>
  <c r="J41" i="5"/>
  <c r="L40" i="5"/>
  <c r="K40" i="5"/>
  <c r="J40" i="5"/>
  <c r="L45" i="5" l="1"/>
  <c r="L44" i="5"/>
  <c r="L42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8" i="5"/>
  <c r="L17" i="5"/>
  <c r="L15" i="5"/>
  <c r="L14" i="5"/>
  <c r="K14" i="5"/>
  <c r="J14" i="5"/>
  <c r="K15" i="5" l="1"/>
  <c r="J15" i="5"/>
  <c r="L44" i="1"/>
  <c r="K44" i="1"/>
  <c r="J44" i="1"/>
  <c r="J17" i="5" l="1"/>
  <c r="K17" i="5"/>
  <c r="E47" i="1"/>
  <c r="K18" i="5" l="1"/>
  <c r="J18" i="5"/>
  <c r="D45" i="6"/>
  <c r="K20" i="5" l="1"/>
  <c r="J20" i="5"/>
  <c r="J37" i="6"/>
  <c r="K21" i="5" l="1"/>
  <c r="J21" i="5"/>
  <c r="G23" i="7"/>
  <c r="G51" i="6"/>
  <c r="G52" i="5"/>
  <c r="G53" i="4"/>
  <c r="G53" i="1"/>
  <c r="K22" i="5" l="1"/>
  <c r="J22" i="5"/>
  <c r="K36" i="6"/>
  <c r="J23" i="5" l="1"/>
  <c r="K23" i="5"/>
  <c r="J36" i="6"/>
  <c r="L36" i="6"/>
  <c r="K24" i="5" l="1"/>
  <c r="J24" i="5"/>
  <c r="L39" i="6"/>
  <c r="K39" i="6"/>
  <c r="J39" i="6"/>
  <c r="L38" i="6"/>
  <c r="K38" i="6"/>
  <c r="J38" i="6"/>
  <c r="L37" i="6"/>
  <c r="K37" i="6"/>
  <c r="C52" i="6"/>
  <c r="D52" i="6"/>
  <c r="K25" i="5" l="1"/>
  <c r="J25" i="5"/>
  <c r="G46" i="5"/>
  <c r="G53" i="5" s="1"/>
  <c r="F46" i="5"/>
  <c r="F53" i="5" s="1"/>
  <c r="D53" i="5"/>
  <c r="C53" i="5"/>
  <c r="J26" i="5" l="1"/>
  <c r="K26" i="5"/>
  <c r="G45" i="6"/>
  <c r="G52" i="6" s="1"/>
  <c r="F45" i="6"/>
  <c r="F52" i="6" s="1"/>
  <c r="E45" i="6"/>
  <c r="E52" i="6" s="1"/>
  <c r="K27" i="5" l="1"/>
  <c r="J27" i="5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8" i="5" l="1"/>
  <c r="J28" i="5"/>
  <c r="L46" i="4"/>
  <c r="K46" i="4"/>
  <c r="J46" i="4"/>
  <c r="L45" i="4"/>
  <c r="K45" i="4"/>
  <c r="J45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6" i="4"/>
  <c r="K16" i="4"/>
  <c r="J16" i="4"/>
  <c r="L15" i="4"/>
  <c r="K15" i="4"/>
  <c r="J15" i="4"/>
  <c r="L14" i="4"/>
  <c r="K14" i="4"/>
  <c r="J14" i="4"/>
  <c r="K46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6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9" i="5" l="1"/>
  <c r="J29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6" i="1"/>
  <c r="C54" i="1"/>
  <c r="D54" i="1"/>
  <c r="K30" i="5" l="1"/>
  <c r="J30" i="5"/>
  <c r="C54" i="4"/>
  <c r="J31" i="5" l="1"/>
  <c r="K31" i="5"/>
  <c r="G54" i="4"/>
  <c r="F54" i="4"/>
  <c r="D54" i="4"/>
  <c r="G17" i="7"/>
  <c r="G24" i="7" s="1"/>
  <c r="F17" i="7"/>
  <c r="F24" i="7" s="1"/>
  <c r="E17" i="7"/>
  <c r="E24" i="7" s="1"/>
  <c r="D17" i="7"/>
  <c r="D24" i="7" s="1"/>
  <c r="G47" i="1"/>
  <c r="G54" i="1" s="1"/>
  <c r="F47" i="1"/>
  <c r="F54" i="1" s="1"/>
  <c r="C17" i="7"/>
  <c r="C24" i="7" s="1"/>
  <c r="K32" i="5" l="1"/>
  <c r="J32" i="5"/>
  <c r="L16" i="7"/>
  <c r="L15" i="7"/>
  <c r="L14" i="7"/>
  <c r="L13" i="4"/>
  <c r="L13" i="6"/>
  <c r="L13" i="5"/>
  <c r="L13" i="7"/>
  <c r="L13" i="1"/>
  <c r="E47" i="4"/>
  <c r="E54" i="4" s="1"/>
  <c r="K33" i="5" l="1"/>
  <c r="J33" i="5"/>
  <c r="E54" i="1"/>
  <c r="J34" i="5" l="1"/>
  <c r="K34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7" i="1"/>
  <c r="I13" i="1"/>
  <c r="H45" i="6"/>
  <c r="K13" i="6"/>
  <c r="J13" i="6"/>
  <c r="I13" i="6"/>
  <c r="H46" i="5"/>
  <c r="K13" i="5"/>
  <c r="J13" i="5"/>
  <c r="I13" i="5"/>
  <c r="H47" i="4"/>
  <c r="I14" i="4"/>
  <c r="K13" i="4"/>
  <c r="J13" i="4"/>
  <c r="I13" i="4"/>
  <c r="K13" i="1"/>
  <c r="J13" i="1"/>
  <c r="K35" i="5" l="1"/>
  <c r="J35" i="5"/>
  <c r="L46" i="5"/>
  <c r="L45" i="6"/>
  <c r="L47" i="4"/>
  <c r="L47" i="1"/>
  <c r="I17" i="7"/>
  <c r="K17" i="7"/>
  <c r="J17" i="7"/>
  <c r="J45" i="6"/>
  <c r="I45" i="6"/>
  <c r="K45" i="6"/>
  <c r="I47" i="4"/>
  <c r="K47" i="4"/>
  <c r="J47" i="4"/>
  <c r="K47" i="1"/>
  <c r="K36" i="5" l="1"/>
  <c r="J36" i="5"/>
  <c r="I47" i="1"/>
  <c r="J47" i="1"/>
  <c r="K37" i="5" l="1"/>
  <c r="J37" i="5"/>
  <c r="K38" i="5" l="1"/>
  <c r="J38" i="5"/>
  <c r="J39" i="5" l="1"/>
  <c r="K39" i="5"/>
  <c r="K42" i="5" l="1"/>
  <c r="J42" i="5"/>
  <c r="K44" i="5" l="1"/>
  <c r="J44" i="5"/>
  <c r="J45" i="5" l="1"/>
  <c r="K45" i="5"/>
  <c r="I45" i="5"/>
  <c r="E53" i="5" l="1"/>
  <c r="J46" i="5"/>
  <c r="I46" i="5"/>
  <c r="K46" i="5"/>
</calcChain>
</file>

<file path=xl/sharedStrings.xml><?xml version="1.0" encoding="utf-8"?>
<sst xmlns="http://schemas.openxmlformats.org/spreadsheetml/2006/main" count="263" uniqueCount="63">
  <si>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</si>
  <si>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</si>
  <si>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</si>
  <si>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</si>
  <si>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</si>
  <si>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</si>
  <si>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</si>
  <si>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</si>
  <si>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</si>
  <si>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</si>
  <si>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</si>
  <si>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</si>
  <si>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</si>
  <si>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</si>
  <si>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</si>
  <si>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</si>
  <si>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</si>
  <si>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</si>
  <si>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</si>
  <si>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</si>
  <si>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</si>
  <si>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</si>
  <si>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</si>
  <si>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</si>
  <si>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</si>
  <si>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</si>
  <si>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</si>
  <si>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</si>
  <si>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</si>
  <si>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</si>
  <si>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</si>
  <si>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</si>
  <si>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</si>
  <si>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</si>
  <si>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</si>
  <si>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</si>
  <si>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</si>
  <si>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</si>
  <si>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</si>
  <si>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</si>
  <si>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</si>
  <si>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</si>
  <si>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</si>
  <si>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</si>
  <si>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</si>
  <si>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</si>
  <si>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</si>
  <si>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</si>
  <si>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</si>
  <si>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</si>
  <si>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</si>
  <si>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</si>
  <si>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</si>
  <si>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</si>
  <si>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</si>
  <si>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</si>
  <si>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</si>
  <si>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</si>
  <si>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</si>
  <si>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</si>
  <si>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EJECUCION PRESUPUESTAL MENSUALIZADA DE GASTOS 
AL MES DE DICIEMBRE 2022</t>
  </si>
  <si>
    <t>DEVENGADO
A DICIEMBRE
(4)</t>
  </si>
  <si>
    <t>Fuente: Reporte SIAF Operaciones en Linea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</si>
</sst>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0.0%"/>
    <numFmt numFmtId="167" formatCode="#,##0.0"/>
    <numFmt numFmtId="168" formatCode="0.0"/>
    <numFmt numFmtId="169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6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6" fontId="1" fillId="33" borderId="2" xfId="1" applyNumberFormat="1" applyFont="1" applyFill="1" applyBorder="1" applyAlignment="1">
      <alignment vertical="center"/>
    </xf>
    <xf numFmtId="166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6" fontId="23" fillId="0" borderId="0" xfId="1" applyNumberFormat="1" applyFont="1" applyAlignment="1">
      <alignment vertical="center"/>
    </xf>
    <xf numFmtId="166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166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41" fontId="23" fillId="0" borderId="0" xfId="0" applyNumberFormat="1" applyFont="1" applyFill="1" applyBorder="1" applyAlignment="1">
      <alignment vertical="center"/>
    </xf>
    <xf numFmtId="41" fontId="23" fillId="0" borderId="21" xfId="0" applyNumberFormat="1" applyFont="1" applyBorder="1" applyAlignment="1">
      <alignment vertical="center"/>
    </xf>
    <xf numFmtId="166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41" fontId="23" fillId="0" borderId="22" xfId="0" applyNumberFormat="1" applyFont="1" applyBorder="1" applyAlignment="1">
      <alignment vertical="center"/>
    </xf>
    <xf numFmtId="167" fontId="23" fillId="0" borderId="0" xfId="0" applyNumberFormat="1" applyFont="1" applyAlignment="1">
      <alignment vertical="center"/>
    </xf>
    <xf numFmtId="168" fontId="23" fillId="0" borderId="0" xfId="0" applyNumberFormat="1" applyFont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6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6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23" fillId="36" borderId="3" xfId="0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3" xfId="0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9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41" fontId="23" fillId="0" borderId="24" xfId="0" applyNumberFormat="1" applyFont="1" applyBorder="1" applyAlignment="1">
      <alignment vertical="center"/>
    </xf>
    <xf numFmtId="41" fontId="0" fillId="0" borderId="24" xfId="0" applyNumberFormat="1" applyBorder="1" applyAlignment="1">
      <alignment vertical="center"/>
    </xf>
    <xf numFmtId="166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165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6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6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DICIEMBRE
(4)</c:v>
                </c:pt>
              </c:strCache>
            </c:strRef>
          </c:cat>
          <c:val>
            <c:numRef>
              <c:f>RO!$C$54:$G$54</c:f>
              <c:numCache>
                <c:formatCode>_ * #,##0.0_ ;_ * \-#,##0.0_ ;_ * "-"??_ ;_ @_ </c:formatCode>
                <c:ptCount val="5"/>
                <c:pt idx="0">
                  <c:v>7296.3093479999998</c:v>
                </c:pt>
                <c:pt idx="1">
                  <c:v>9253.7179610000003</c:v>
                </c:pt>
                <c:pt idx="2" formatCode="#,##0">
                  <c:v>9176.2985379999991</c:v>
                </c:pt>
                <c:pt idx="3">
                  <c:v>8958.5597728599969</c:v>
                </c:pt>
                <c:pt idx="4">
                  <c:v>8795.7912464599976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685180976"/>
        <c:axId val="685178256"/>
        <c:axId val="0"/>
      </c:bar3DChart>
      <c:catAx>
        <c:axId val="685180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85178256"/>
        <c:crosses val="autoZero"/>
        <c:auto val="1"/>
        <c:lblAlgn val="ctr"/>
        <c:lblOffset val="100"/>
        <c:noMultiLvlLbl val="0"/>
      </c:catAx>
      <c:valAx>
        <c:axId val="685178256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685180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DICIEMBRE
(4)</c:v>
                </c:pt>
              </c:strCache>
            </c:strRef>
          </c:cat>
          <c:val>
            <c:numRef>
              <c:f>RDR!$C$54:$G$54</c:f>
              <c:numCache>
                <c:formatCode>#,##0.0</c:formatCode>
                <c:ptCount val="5"/>
                <c:pt idx="0">
                  <c:v>177.09024500000001</c:v>
                </c:pt>
                <c:pt idx="1">
                  <c:v>273.24126999999999</c:v>
                </c:pt>
                <c:pt idx="2">
                  <c:v>249.22075100000001</c:v>
                </c:pt>
                <c:pt idx="3">
                  <c:v>236.82125921000005</c:v>
                </c:pt>
                <c:pt idx="4">
                  <c:v>233.68105969000004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685189680"/>
        <c:axId val="685190224"/>
        <c:axId val="0"/>
      </c:bar3DChart>
      <c:catAx>
        <c:axId val="685189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85190224"/>
        <c:crosses val="autoZero"/>
        <c:auto val="1"/>
        <c:lblAlgn val="ctr"/>
        <c:lblOffset val="100"/>
        <c:noMultiLvlLbl val="0"/>
      </c:catAx>
      <c:valAx>
        <c:axId val="68519022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685189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ROOC!$B$53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DICIEMBRE
(4)</c:v>
                </c:pt>
              </c:strCache>
            </c:strRef>
          </c:cat>
          <c:val>
            <c:numRef>
              <c:f>ROOC!$C$53:$G$53</c:f>
              <c:numCache>
                <c:formatCode>#,##0.0</c:formatCode>
                <c:ptCount val="5"/>
                <c:pt idx="0">
                  <c:v>1167.209126</c:v>
                </c:pt>
                <c:pt idx="1">
                  <c:v>2271.0705520000001</c:v>
                </c:pt>
                <c:pt idx="2">
                  <c:v>2137.9224720000002</c:v>
                </c:pt>
                <c:pt idx="3">
                  <c:v>2050.2458159499997</c:v>
                </c:pt>
                <c:pt idx="4">
                  <c:v>1981.4016523199996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685176624"/>
        <c:axId val="685186416"/>
        <c:axId val="0"/>
      </c:bar3DChart>
      <c:catAx>
        <c:axId val="68517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85186416"/>
        <c:crosses val="autoZero"/>
        <c:auto val="1"/>
        <c:lblAlgn val="ctr"/>
        <c:lblOffset val="100"/>
        <c:noMultiLvlLbl val="0"/>
      </c:catAx>
      <c:valAx>
        <c:axId val="68518641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685176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DICIEMBRE
(4)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747.21441700000003</c:v>
                </c:pt>
                <c:pt idx="2">
                  <c:v>651.63524900000004</c:v>
                </c:pt>
                <c:pt idx="3">
                  <c:v>595.02133850999996</c:v>
                </c:pt>
                <c:pt idx="4">
                  <c:v>581.24288061000004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685188048"/>
        <c:axId val="685182064"/>
        <c:axId val="0"/>
      </c:bar3DChart>
      <c:catAx>
        <c:axId val="685188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85182064"/>
        <c:crosses val="autoZero"/>
        <c:auto val="1"/>
        <c:lblAlgn val="ctr"/>
        <c:lblOffset val="100"/>
        <c:noMultiLvlLbl val="0"/>
      </c:catAx>
      <c:valAx>
        <c:axId val="685182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685188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DICIEMBRE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4.8176249999999996</c:v>
                </c:pt>
                <c:pt idx="2">
                  <c:v>4.5029019999999997</c:v>
                </c:pt>
                <c:pt idx="3">
                  <c:v>4.1811880000000006</c:v>
                </c:pt>
                <c:pt idx="4">
                  <c:v>4.1092980000000008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5179344"/>
        <c:axId val="685179888"/>
        <c:axId val="0"/>
      </c:bar3DChart>
      <c:catAx>
        <c:axId val="68517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85179888"/>
        <c:crosses val="autoZero"/>
        <c:auto val="1"/>
        <c:lblAlgn val="ctr"/>
        <c:lblOffset val="100"/>
        <c:noMultiLvlLbl val="0"/>
      </c:catAx>
      <c:valAx>
        <c:axId val="68517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8517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48</xdr:row>
      <xdr:rowOff>145246</xdr:rowOff>
    </xdr:from>
    <xdr:to>
      <xdr:col>11</xdr:col>
      <xdr:colOff>964567</xdr:colOff>
      <xdr:row>74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49</xdr:row>
      <xdr:rowOff>49072</xdr:rowOff>
    </xdr:from>
    <xdr:to>
      <xdr:col>12</xdr:col>
      <xdr:colOff>20478</xdr:colOff>
      <xdr:row>91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48</xdr:row>
      <xdr:rowOff>108929</xdr:rowOff>
    </xdr:from>
    <xdr:to>
      <xdr:col>12</xdr:col>
      <xdr:colOff>51557</xdr:colOff>
      <xdr:row>74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3"/>
  <sheetViews>
    <sheetView showGridLines="0" tabSelected="1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3" width="14.7109375" style="1" customWidth="1"/>
    <col min="4" max="4" width="15.28515625" style="1" bestFit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2565206705</v>
      </c>
      <c r="D13" s="8">
        <v>1350306124</v>
      </c>
      <c r="E13" s="76">
        <v>1311107134</v>
      </c>
      <c r="F13" s="56">
        <v>1292652606.1199982</v>
      </c>
      <c r="G13" s="8">
        <v>1285100091.9599984</v>
      </c>
      <c r="H13" s="8"/>
      <c r="I13" s="12">
        <f>IF(ISERROR(+#REF!/E13)=TRUE,0,++#REF!/E13)</f>
        <v>0</v>
      </c>
      <c r="J13" s="12">
        <f>IF(ISERROR(+G13/E13)=TRUE,0,++G13/E13)</f>
        <v>0.9801640603078271</v>
      </c>
      <c r="K13" s="12">
        <f>IF(ISERROR(+H13/E13)=TRUE,0,++H13/E13)</f>
        <v>0</v>
      </c>
      <c r="L13" s="14">
        <f>+D13-G13</f>
        <v>65206032.040001631</v>
      </c>
    </row>
    <row r="14" spans="1:13" ht="20.100000000000001" customHeight="1" x14ac:dyDescent="0.25">
      <c r="B14" s="25" t="s">
        <v>58</v>
      </c>
      <c r="C14" s="26">
        <v>39143861</v>
      </c>
      <c r="D14" s="26">
        <v>56200146</v>
      </c>
      <c r="E14" s="57">
        <v>56003213</v>
      </c>
      <c r="F14" s="57">
        <v>55374979.840000026</v>
      </c>
      <c r="G14" s="26">
        <v>55237730.030000031</v>
      </c>
      <c r="H14" s="26"/>
      <c r="I14" s="27"/>
      <c r="J14" s="27">
        <f t="shared" ref="J14:J46" si="0">IF(ISERROR(+G14/E14)=TRUE,0,++G14/E14)</f>
        <v>0.98633144548331597</v>
      </c>
      <c r="K14" s="27">
        <f t="shared" ref="K14:K46" si="1">IF(ISERROR(+H14/E14)=TRUE,0,++H14/E14)</f>
        <v>0</v>
      </c>
      <c r="L14" s="28">
        <f t="shared" ref="L14:L46" si="2">+D14-G14</f>
        <v>962415.96999996901</v>
      </c>
    </row>
    <row r="15" spans="1:13" ht="20.100000000000001" customHeight="1" x14ac:dyDescent="0.25">
      <c r="B15" s="25" t="s">
        <v>59</v>
      </c>
      <c r="C15" s="26">
        <v>47645569</v>
      </c>
      <c r="D15" s="26">
        <v>61703845</v>
      </c>
      <c r="E15" s="57">
        <v>61322906</v>
      </c>
      <c r="F15" s="57">
        <v>60346318.82</v>
      </c>
      <c r="G15" s="26">
        <v>59196537.560000002</v>
      </c>
      <c r="H15" s="26"/>
      <c r="I15" s="27"/>
      <c r="J15" s="27">
        <f t="shared" si="0"/>
        <v>0.9653250542301437</v>
      </c>
      <c r="K15" s="27">
        <f t="shared" si="1"/>
        <v>0</v>
      </c>
      <c r="L15" s="28">
        <f t="shared" si="2"/>
        <v>2507307.4399999976</v>
      </c>
    </row>
    <row r="16" spans="1:13" ht="20.100000000000001" customHeight="1" x14ac:dyDescent="0.25">
      <c r="B16" s="25" t="s">
        <v>27</v>
      </c>
      <c r="C16" s="26">
        <v>31223083</v>
      </c>
      <c r="D16" s="26">
        <v>39049954</v>
      </c>
      <c r="E16" s="57">
        <v>38872751</v>
      </c>
      <c r="F16" s="57">
        <v>37581331.389999986</v>
      </c>
      <c r="G16" s="26">
        <v>35962467.219999999</v>
      </c>
      <c r="H16" s="26"/>
      <c r="I16" s="27"/>
      <c r="J16" s="27">
        <f t="shared" si="0"/>
        <v>0.92513306351793823</v>
      </c>
      <c r="K16" s="27">
        <f t="shared" si="1"/>
        <v>0</v>
      </c>
      <c r="L16" s="28">
        <f t="shared" si="2"/>
        <v>3087486.7800000012</v>
      </c>
    </row>
    <row r="17" spans="2:12" ht="20.100000000000001" customHeight="1" x14ac:dyDescent="0.25">
      <c r="B17" s="25" t="s">
        <v>28</v>
      </c>
      <c r="C17" s="26">
        <v>37378777</v>
      </c>
      <c r="D17" s="26">
        <v>48043384</v>
      </c>
      <c r="E17" s="57">
        <v>47532051</v>
      </c>
      <c r="F17" s="57">
        <v>47210414.25000003</v>
      </c>
      <c r="G17" s="26">
        <v>47195594.860000022</v>
      </c>
      <c r="H17" s="26"/>
      <c r="I17" s="27"/>
      <c r="J17" s="27">
        <f t="shared" si="0"/>
        <v>0.99292148912320277</v>
      </c>
      <c r="K17" s="27">
        <f t="shared" si="1"/>
        <v>0</v>
      </c>
      <c r="L17" s="28">
        <f t="shared" si="2"/>
        <v>847789.13999997824</v>
      </c>
    </row>
    <row r="18" spans="2:12" ht="20.100000000000001" customHeight="1" x14ac:dyDescent="0.25">
      <c r="B18" s="25" t="s">
        <v>29</v>
      </c>
      <c r="C18" s="26">
        <v>178992136</v>
      </c>
      <c r="D18" s="26">
        <v>214668828</v>
      </c>
      <c r="E18" s="57">
        <v>214180924</v>
      </c>
      <c r="F18" s="57">
        <v>213195877.2399998</v>
      </c>
      <c r="G18" s="26">
        <v>207328820.63999984</v>
      </c>
      <c r="H18" s="26"/>
      <c r="I18" s="27"/>
      <c r="J18" s="27">
        <f t="shared" si="0"/>
        <v>0.96800787282064316</v>
      </c>
      <c r="K18" s="27">
        <f t="shared" si="1"/>
        <v>0</v>
      </c>
      <c r="L18" s="28">
        <f t="shared" si="2"/>
        <v>7340007.3600001633</v>
      </c>
    </row>
    <row r="19" spans="2:12" ht="20.100000000000001" customHeight="1" x14ac:dyDescent="0.25">
      <c r="B19" s="25" t="s">
        <v>30</v>
      </c>
      <c r="C19" s="26">
        <v>116571634</v>
      </c>
      <c r="D19" s="26">
        <v>156883138</v>
      </c>
      <c r="E19" s="57">
        <v>156763488</v>
      </c>
      <c r="F19" s="57">
        <v>155043558.46999994</v>
      </c>
      <c r="G19" s="26">
        <v>154782819.29999998</v>
      </c>
      <c r="H19" s="26"/>
      <c r="I19" s="27"/>
      <c r="J19" s="27">
        <f t="shared" si="0"/>
        <v>0.98736524221762645</v>
      </c>
      <c r="K19" s="27">
        <f t="shared" si="1"/>
        <v>0</v>
      </c>
      <c r="L19" s="28">
        <f t="shared" si="2"/>
        <v>2100318.7000000179</v>
      </c>
    </row>
    <row r="20" spans="2:12" ht="20.100000000000001" customHeight="1" x14ac:dyDescent="0.25">
      <c r="B20" s="25" t="s">
        <v>31</v>
      </c>
      <c r="C20" s="26">
        <v>145492143</v>
      </c>
      <c r="D20" s="26">
        <v>200721671</v>
      </c>
      <c r="E20" s="57">
        <v>200100010</v>
      </c>
      <c r="F20" s="57">
        <v>195703601.59000012</v>
      </c>
      <c r="G20" s="26">
        <v>195637497.84000009</v>
      </c>
      <c r="H20" s="26"/>
      <c r="I20" s="27"/>
      <c r="J20" s="27">
        <f t="shared" si="0"/>
        <v>0.97769859101956114</v>
      </c>
      <c r="K20" s="27">
        <f t="shared" si="1"/>
        <v>0</v>
      </c>
      <c r="L20" s="28">
        <f t="shared" si="2"/>
        <v>5084173.159999907</v>
      </c>
    </row>
    <row r="21" spans="2:12" ht="20.100000000000001" customHeight="1" x14ac:dyDescent="0.25">
      <c r="B21" s="25" t="s">
        <v>32</v>
      </c>
      <c r="C21" s="26">
        <v>37197384</v>
      </c>
      <c r="D21" s="26">
        <v>46253631</v>
      </c>
      <c r="E21" s="57">
        <v>46048831</v>
      </c>
      <c r="F21" s="57">
        <v>45535804.529999986</v>
      </c>
      <c r="G21" s="26">
        <v>45532279.079999983</v>
      </c>
      <c r="H21" s="26"/>
      <c r="I21" s="27"/>
      <c r="J21" s="27">
        <f t="shared" si="0"/>
        <v>0.98878251827934527</v>
      </c>
      <c r="K21" s="27">
        <f t="shared" si="1"/>
        <v>0</v>
      </c>
      <c r="L21" s="28">
        <f t="shared" si="2"/>
        <v>721351.92000001669</v>
      </c>
    </row>
    <row r="22" spans="2:12" ht="20.100000000000001" customHeight="1" x14ac:dyDescent="0.25">
      <c r="B22" s="25" t="s">
        <v>33</v>
      </c>
      <c r="C22" s="26">
        <v>81944172</v>
      </c>
      <c r="D22" s="26">
        <v>110345432</v>
      </c>
      <c r="E22" s="57">
        <v>109885932</v>
      </c>
      <c r="F22" s="57">
        <v>107111074.77999997</v>
      </c>
      <c r="G22" s="26">
        <v>106793930.19999999</v>
      </c>
      <c r="H22" s="26"/>
      <c r="I22" s="27"/>
      <c r="J22" s="27">
        <f t="shared" si="0"/>
        <v>0.97186171383612585</v>
      </c>
      <c r="K22" s="27">
        <f t="shared" si="1"/>
        <v>0</v>
      </c>
      <c r="L22" s="28">
        <f t="shared" si="2"/>
        <v>3551501.8000000119</v>
      </c>
    </row>
    <row r="23" spans="2:12" ht="20.100000000000001" customHeight="1" x14ac:dyDescent="0.25">
      <c r="B23" s="25" t="s">
        <v>34</v>
      </c>
      <c r="C23" s="26">
        <v>148532456</v>
      </c>
      <c r="D23" s="26">
        <v>207742465</v>
      </c>
      <c r="E23" s="57">
        <v>207245311</v>
      </c>
      <c r="F23" s="57">
        <v>207024570.81999999</v>
      </c>
      <c r="G23" s="26">
        <v>206958308.40999997</v>
      </c>
      <c r="H23" s="26"/>
      <c r="I23" s="27"/>
      <c r="J23" s="27">
        <f t="shared" si="0"/>
        <v>0.99861515520609279</v>
      </c>
      <c r="K23" s="27">
        <f t="shared" si="1"/>
        <v>0</v>
      </c>
      <c r="L23" s="28">
        <f t="shared" si="2"/>
        <v>784156.59000003338</v>
      </c>
    </row>
    <row r="24" spans="2:12" ht="20.100000000000001" customHeight="1" x14ac:dyDescent="0.25">
      <c r="B24" s="25" t="s">
        <v>35</v>
      </c>
      <c r="C24" s="26">
        <v>134651653</v>
      </c>
      <c r="D24" s="26">
        <v>173612818</v>
      </c>
      <c r="E24" s="57">
        <v>172965758</v>
      </c>
      <c r="F24" s="57">
        <v>172694273.57000005</v>
      </c>
      <c r="G24" s="26">
        <v>171619366.65999994</v>
      </c>
      <c r="H24" s="26"/>
      <c r="I24" s="27"/>
      <c r="J24" s="27">
        <f t="shared" si="0"/>
        <v>0.99221585037658111</v>
      </c>
      <c r="K24" s="27">
        <f t="shared" si="1"/>
        <v>0</v>
      </c>
      <c r="L24" s="28">
        <f t="shared" si="2"/>
        <v>1993451.3400000632</v>
      </c>
    </row>
    <row r="25" spans="2:12" ht="20.100000000000001" customHeight="1" x14ac:dyDescent="0.25">
      <c r="B25" s="25" t="s">
        <v>36</v>
      </c>
      <c r="C25" s="26">
        <v>195616395</v>
      </c>
      <c r="D25" s="26">
        <v>272837874</v>
      </c>
      <c r="E25" s="57">
        <v>272146925</v>
      </c>
      <c r="F25" s="57">
        <v>271630527.41000003</v>
      </c>
      <c r="G25" s="26">
        <v>269050548.45000005</v>
      </c>
      <c r="H25" s="26"/>
      <c r="I25" s="27"/>
      <c r="J25" s="27">
        <f t="shared" si="0"/>
        <v>0.98862240846557448</v>
      </c>
      <c r="K25" s="27">
        <f t="shared" si="1"/>
        <v>0</v>
      </c>
      <c r="L25" s="28">
        <f t="shared" si="2"/>
        <v>3787325.5499999523</v>
      </c>
    </row>
    <row r="26" spans="2:12" ht="20.100000000000001" customHeight="1" x14ac:dyDescent="0.25">
      <c r="B26" s="25" t="s">
        <v>37</v>
      </c>
      <c r="C26" s="26">
        <v>174850205</v>
      </c>
      <c r="D26" s="26">
        <v>235627840</v>
      </c>
      <c r="E26" s="57">
        <v>234861501</v>
      </c>
      <c r="F26" s="57">
        <v>234386353.29999998</v>
      </c>
      <c r="G26" s="26">
        <v>232592115.98000005</v>
      </c>
      <c r="H26" s="26"/>
      <c r="I26" s="27"/>
      <c r="J26" s="27">
        <f t="shared" si="0"/>
        <v>0.99033734771200344</v>
      </c>
      <c r="K26" s="27">
        <f t="shared" si="1"/>
        <v>0</v>
      </c>
      <c r="L26" s="28">
        <f t="shared" si="2"/>
        <v>3035724.0199999511</v>
      </c>
    </row>
    <row r="27" spans="2:12" ht="20.100000000000001" customHeight="1" x14ac:dyDescent="0.25">
      <c r="B27" s="25" t="s">
        <v>38</v>
      </c>
      <c r="C27" s="26">
        <v>85288921</v>
      </c>
      <c r="D27" s="26">
        <v>123944056</v>
      </c>
      <c r="E27" s="57">
        <v>123493025</v>
      </c>
      <c r="F27" s="57">
        <v>123134948.81999998</v>
      </c>
      <c r="G27" s="26">
        <v>122638894.70999999</v>
      </c>
      <c r="H27" s="26"/>
      <c r="I27" s="27"/>
      <c r="J27" s="27">
        <f t="shared" si="0"/>
        <v>0.99308357463913444</v>
      </c>
      <c r="K27" s="27">
        <f t="shared" si="1"/>
        <v>0</v>
      </c>
      <c r="L27" s="28">
        <f t="shared" si="2"/>
        <v>1305161.2900000066</v>
      </c>
    </row>
    <row r="28" spans="2:12" ht="20.100000000000001" customHeight="1" x14ac:dyDescent="0.25">
      <c r="B28" s="25" t="s">
        <v>39</v>
      </c>
      <c r="C28" s="26">
        <v>60949680</v>
      </c>
      <c r="D28" s="26">
        <v>78791448</v>
      </c>
      <c r="E28" s="57">
        <v>78120236</v>
      </c>
      <c r="F28" s="57">
        <v>77581964.480000034</v>
      </c>
      <c r="G28" s="26">
        <v>77044602.210000053</v>
      </c>
      <c r="H28" s="26"/>
      <c r="I28" s="27"/>
      <c r="J28" s="27">
        <f t="shared" si="0"/>
        <v>0.98623104786831484</v>
      </c>
      <c r="K28" s="27">
        <f t="shared" si="1"/>
        <v>0</v>
      </c>
      <c r="L28" s="28">
        <f t="shared" si="2"/>
        <v>1746845.789999947</v>
      </c>
    </row>
    <row r="29" spans="2:12" ht="20.100000000000001" customHeight="1" x14ac:dyDescent="0.25">
      <c r="B29" s="25" t="s">
        <v>40</v>
      </c>
      <c r="C29" s="26">
        <v>44110066</v>
      </c>
      <c r="D29" s="26">
        <v>51663813</v>
      </c>
      <c r="E29" s="57">
        <v>51530073</v>
      </c>
      <c r="F29" s="57">
        <v>51288199.660000026</v>
      </c>
      <c r="G29" s="26">
        <v>51225560.410000011</v>
      </c>
      <c r="H29" s="26"/>
      <c r="I29" s="27"/>
      <c r="J29" s="27">
        <f t="shared" si="0"/>
        <v>0.99409058492892122</v>
      </c>
      <c r="K29" s="27">
        <f t="shared" si="1"/>
        <v>0</v>
      </c>
      <c r="L29" s="28">
        <f t="shared" si="2"/>
        <v>438252.58999998868</v>
      </c>
    </row>
    <row r="30" spans="2:12" ht="20.100000000000001" customHeight="1" x14ac:dyDescent="0.25">
      <c r="B30" s="25" t="s">
        <v>41</v>
      </c>
      <c r="C30" s="26">
        <v>54211432</v>
      </c>
      <c r="D30" s="26">
        <v>59134125</v>
      </c>
      <c r="E30" s="57">
        <v>58664035</v>
      </c>
      <c r="F30" s="57">
        <v>58558677.600000016</v>
      </c>
      <c r="G30" s="26">
        <v>58310169.270000026</v>
      </c>
      <c r="H30" s="26"/>
      <c r="I30" s="27"/>
      <c r="J30" s="27">
        <f t="shared" si="0"/>
        <v>0.99396792719764371</v>
      </c>
      <c r="K30" s="27">
        <f t="shared" si="1"/>
        <v>0</v>
      </c>
      <c r="L30" s="28">
        <f t="shared" si="2"/>
        <v>823955.72999997437</v>
      </c>
    </row>
    <row r="31" spans="2:12" ht="20.100000000000001" customHeight="1" x14ac:dyDescent="0.25">
      <c r="B31" s="25" t="s">
        <v>42</v>
      </c>
      <c r="C31" s="26">
        <v>97553162</v>
      </c>
      <c r="D31" s="26">
        <v>123980477</v>
      </c>
      <c r="E31" s="57">
        <v>123707886</v>
      </c>
      <c r="F31" s="57">
        <v>123613668.93000007</v>
      </c>
      <c r="G31" s="26">
        <v>123606884.37000008</v>
      </c>
      <c r="H31" s="26"/>
      <c r="I31" s="27"/>
      <c r="J31" s="27">
        <f t="shared" si="0"/>
        <v>0.9991835473609183</v>
      </c>
      <c r="K31" s="27">
        <f t="shared" si="1"/>
        <v>0</v>
      </c>
      <c r="L31" s="28">
        <f t="shared" si="2"/>
        <v>373592.62999992073</v>
      </c>
    </row>
    <row r="32" spans="2:12" ht="20.100000000000001" customHeight="1" x14ac:dyDescent="0.25">
      <c r="B32" s="25" t="s">
        <v>43</v>
      </c>
      <c r="C32" s="26">
        <v>49709444</v>
      </c>
      <c r="D32" s="26">
        <v>74996345</v>
      </c>
      <c r="E32" s="57">
        <v>74378391</v>
      </c>
      <c r="F32" s="57">
        <v>72491142.219999939</v>
      </c>
      <c r="G32" s="26">
        <v>71104605.74999994</v>
      </c>
      <c r="H32" s="26"/>
      <c r="I32" s="27"/>
      <c r="J32" s="27">
        <f t="shared" si="0"/>
        <v>0.95598472612831786</v>
      </c>
      <c r="K32" s="27">
        <f t="shared" si="1"/>
        <v>0</v>
      </c>
      <c r="L32" s="28">
        <f t="shared" si="2"/>
        <v>3891739.2500000596</v>
      </c>
    </row>
    <row r="33" spans="2:12" ht="20.100000000000001" customHeight="1" x14ac:dyDescent="0.25">
      <c r="B33" s="25" t="s">
        <v>44</v>
      </c>
      <c r="C33" s="26">
        <v>28986350</v>
      </c>
      <c r="D33" s="26">
        <v>47204094</v>
      </c>
      <c r="E33" s="57">
        <v>46954988</v>
      </c>
      <c r="F33" s="57">
        <v>46362734.659999989</v>
      </c>
      <c r="G33" s="26">
        <v>45870764.739999995</v>
      </c>
      <c r="H33" s="26"/>
      <c r="I33" s="27"/>
      <c r="J33" s="27">
        <f t="shared" si="0"/>
        <v>0.97690930599322046</v>
      </c>
      <c r="K33" s="27">
        <f t="shared" si="1"/>
        <v>0</v>
      </c>
      <c r="L33" s="28">
        <f t="shared" si="2"/>
        <v>1333329.2600000054</v>
      </c>
    </row>
    <row r="34" spans="2:12" ht="20.100000000000001" customHeight="1" x14ac:dyDescent="0.25">
      <c r="B34" s="25" t="s">
        <v>45</v>
      </c>
      <c r="C34" s="26">
        <v>58347255</v>
      </c>
      <c r="D34" s="26">
        <v>91773082</v>
      </c>
      <c r="E34" s="57">
        <v>91653482</v>
      </c>
      <c r="F34" s="57">
        <v>89569621.579999983</v>
      </c>
      <c r="G34" s="26">
        <v>89513593.829999983</v>
      </c>
      <c r="H34" s="26"/>
      <c r="I34" s="27"/>
      <c r="J34" s="27">
        <f t="shared" si="0"/>
        <v>0.97665240727024405</v>
      </c>
      <c r="K34" s="27">
        <f t="shared" si="1"/>
        <v>0</v>
      </c>
      <c r="L34" s="28">
        <f t="shared" si="2"/>
        <v>2259488.1700000167</v>
      </c>
    </row>
    <row r="35" spans="2:12" ht="20.100000000000001" customHeight="1" x14ac:dyDescent="0.25">
      <c r="B35" s="25" t="s">
        <v>46</v>
      </c>
      <c r="C35" s="26">
        <v>55109494</v>
      </c>
      <c r="D35" s="26">
        <v>64762186</v>
      </c>
      <c r="E35" s="57">
        <v>64505830</v>
      </c>
      <c r="F35" s="57">
        <v>63446591.289999977</v>
      </c>
      <c r="G35" s="26">
        <v>63046343.059999995</v>
      </c>
      <c r="H35" s="26"/>
      <c r="I35" s="27"/>
      <c r="J35" s="27">
        <f t="shared" si="0"/>
        <v>0.97737434058285888</v>
      </c>
      <c r="K35" s="27">
        <f t="shared" si="1"/>
        <v>0</v>
      </c>
      <c r="L35" s="28">
        <f t="shared" si="2"/>
        <v>1715842.9400000051</v>
      </c>
    </row>
    <row r="36" spans="2:12" ht="20.100000000000001" customHeight="1" x14ac:dyDescent="0.25">
      <c r="B36" s="25" t="s">
        <v>47</v>
      </c>
      <c r="C36" s="26">
        <v>1052506283</v>
      </c>
      <c r="D36" s="26">
        <v>3242443978</v>
      </c>
      <c r="E36" s="57">
        <v>3227997157</v>
      </c>
      <c r="F36" s="57">
        <v>3103470748.5000005</v>
      </c>
      <c r="G36" s="26">
        <v>2979132022.4000001</v>
      </c>
      <c r="H36" s="26"/>
      <c r="I36" s="27"/>
      <c r="J36" s="27">
        <f t="shared" si="0"/>
        <v>0.92290416549459187</v>
      </c>
      <c r="K36" s="27">
        <f t="shared" si="1"/>
        <v>0</v>
      </c>
      <c r="L36" s="28">
        <f t="shared" si="2"/>
        <v>263311955.5999999</v>
      </c>
    </row>
    <row r="37" spans="2:12" ht="20.100000000000001" customHeight="1" x14ac:dyDescent="0.25">
      <c r="B37" s="25" t="s">
        <v>48</v>
      </c>
      <c r="C37" s="26">
        <v>660357899</v>
      </c>
      <c r="D37" s="26">
        <v>465499364</v>
      </c>
      <c r="E37" s="57">
        <v>459092177</v>
      </c>
      <c r="F37" s="57">
        <v>433996533.06999981</v>
      </c>
      <c r="G37" s="26">
        <v>432995418.47999996</v>
      </c>
      <c r="H37" s="26"/>
      <c r="I37" s="27"/>
      <c r="J37" s="27">
        <f t="shared" si="0"/>
        <v>0.94315573249247497</v>
      </c>
      <c r="K37" s="27">
        <f t="shared" si="1"/>
        <v>0</v>
      </c>
      <c r="L37" s="28">
        <f t="shared" si="2"/>
        <v>32503945.520000041</v>
      </c>
    </row>
    <row r="38" spans="2:12" ht="20.100000000000001" customHeight="1" x14ac:dyDescent="0.25">
      <c r="B38" s="25" t="s">
        <v>49</v>
      </c>
      <c r="C38" s="26">
        <v>111569507</v>
      </c>
      <c r="D38" s="26">
        <v>143499386</v>
      </c>
      <c r="E38" s="57">
        <v>142742879</v>
      </c>
      <c r="F38" s="57">
        <v>140793434.22999981</v>
      </c>
      <c r="G38" s="26">
        <v>140389306.43999982</v>
      </c>
      <c r="H38" s="26"/>
      <c r="I38" s="27"/>
      <c r="J38" s="27">
        <f t="shared" si="0"/>
        <v>0.98351180404592942</v>
      </c>
      <c r="K38" s="27">
        <f t="shared" si="1"/>
        <v>0</v>
      </c>
      <c r="L38" s="28">
        <f t="shared" si="2"/>
        <v>3110079.5600001812</v>
      </c>
    </row>
    <row r="39" spans="2:12" ht="20.100000000000001" customHeight="1" x14ac:dyDescent="0.25">
      <c r="B39" s="25" t="s">
        <v>50</v>
      </c>
      <c r="C39" s="26">
        <v>26921362</v>
      </c>
      <c r="D39" s="26">
        <v>44936324</v>
      </c>
      <c r="E39" s="57">
        <v>44936324</v>
      </c>
      <c r="F39" s="57">
        <v>44573491.639999986</v>
      </c>
      <c r="G39" s="26">
        <v>44364850.799999997</v>
      </c>
      <c r="H39" s="26"/>
      <c r="I39" s="27"/>
      <c r="J39" s="27">
        <f t="shared" si="0"/>
        <v>0.98728260015216196</v>
      </c>
      <c r="K39" s="27">
        <f t="shared" si="1"/>
        <v>0</v>
      </c>
      <c r="L39" s="28">
        <f t="shared" si="2"/>
        <v>571473.20000000298</v>
      </c>
    </row>
    <row r="40" spans="2:12" ht="20.100000000000001" customHeight="1" x14ac:dyDescent="0.25">
      <c r="B40" s="25" t="s">
        <v>51</v>
      </c>
      <c r="C40" s="26">
        <v>59871721</v>
      </c>
      <c r="D40" s="26">
        <v>126482031</v>
      </c>
      <c r="E40" s="57">
        <v>125178713</v>
      </c>
      <c r="F40" s="57">
        <v>124310169.22999984</v>
      </c>
      <c r="G40" s="26">
        <v>123862500.76999985</v>
      </c>
      <c r="H40" s="26"/>
      <c r="I40" s="27"/>
      <c r="J40" s="27">
        <f t="shared" si="0"/>
        <v>0.98948533501858138</v>
      </c>
      <c r="K40" s="27">
        <f t="shared" si="1"/>
        <v>0</v>
      </c>
      <c r="L40" s="28">
        <f t="shared" si="2"/>
        <v>2619530.2300001532</v>
      </c>
    </row>
    <row r="41" spans="2:12" ht="20.100000000000001" customHeight="1" x14ac:dyDescent="0.25">
      <c r="B41" s="25" t="s">
        <v>52</v>
      </c>
      <c r="C41" s="26">
        <v>199711224</v>
      </c>
      <c r="D41" s="26">
        <v>290248051</v>
      </c>
      <c r="E41" s="57">
        <v>287303201</v>
      </c>
      <c r="F41" s="57">
        <v>281619680.21000022</v>
      </c>
      <c r="G41" s="26">
        <v>279254519.45000005</v>
      </c>
      <c r="H41" s="26"/>
      <c r="I41" s="27"/>
      <c r="J41" s="27">
        <f t="shared" si="0"/>
        <v>0.97198540941421685</v>
      </c>
      <c r="K41" s="27">
        <f t="shared" si="1"/>
        <v>0</v>
      </c>
      <c r="L41" s="28">
        <f t="shared" si="2"/>
        <v>10993531.549999952</v>
      </c>
    </row>
    <row r="42" spans="2:12" ht="20.100000000000001" customHeight="1" x14ac:dyDescent="0.25">
      <c r="B42" s="25" t="s">
        <v>53</v>
      </c>
      <c r="C42" s="26">
        <v>262858753</v>
      </c>
      <c r="D42" s="26">
        <v>357948020</v>
      </c>
      <c r="E42" s="57">
        <v>357479234</v>
      </c>
      <c r="F42" s="57">
        <v>352172726.67999971</v>
      </c>
      <c r="G42" s="26">
        <v>348128673.41999972</v>
      </c>
      <c r="H42" s="26"/>
      <c r="I42" s="27"/>
      <c r="J42" s="27">
        <f t="shared" si="0"/>
        <v>0.9738430664199077</v>
      </c>
      <c r="K42" s="27">
        <f t="shared" si="1"/>
        <v>0</v>
      </c>
      <c r="L42" s="28">
        <f t="shared" si="2"/>
        <v>9819346.5800002813</v>
      </c>
    </row>
    <row r="43" spans="2:12" ht="20.100000000000001" customHeight="1" x14ac:dyDescent="0.25">
      <c r="B43" s="25" t="s">
        <v>54</v>
      </c>
      <c r="C43" s="26">
        <v>281218510</v>
      </c>
      <c r="D43" s="26">
        <v>373168756</v>
      </c>
      <c r="E43" s="57">
        <v>370793233</v>
      </c>
      <c r="F43" s="57">
        <v>366946268.94999981</v>
      </c>
      <c r="G43" s="26">
        <v>364825735.99999982</v>
      </c>
      <c r="H43" s="26"/>
      <c r="I43" s="27"/>
      <c r="J43" s="27">
        <f t="shared" si="0"/>
        <v>0.98390613293635765</v>
      </c>
      <c r="K43" s="27">
        <f t="shared" si="1"/>
        <v>0</v>
      </c>
      <c r="L43" s="28">
        <f t="shared" si="2"/>
        <v>8343020.0000001788</v>
      </c>
    </row>
    <row r="44" spans="2:12" ht="20.100000000000001" customHeight="1" x14ac:dyDescent="0.25">
      <c r="B44" s="25" t="s">
        <v>55</v>
      </c>
      <c r="C44" s="26">
        <v>147432898</v>
      </c>
      <c r="D44" s="26">
        <v>199068186</v>
      </c>
      <c r="E44" s="57">
        <v>198530898</v>
      </c>
      <c r="F44" s="57">
        <v>195967285.00999993</v>
      </c>
      <c r="G44" s="26">
        <v>195800970.78999993</v>
      </c>
      <c r="H44" s="26"/>
      <c r="I44" s="27"/>
      <c r="J44" s="27">
        <f t="shared" ref="J44" si="3">IF(ISERROR(+G44/E44)=TRUE,0,++G44/E44)</f>
        <v>0.98624935847517259</v>
      </c>
      <c r="K44" s="27">
        <f t="shared" ref="K44" si="4">IF(ISERROR(+H44/E44)=TRUE,0,++H44/E44)</f>
        <v>0</v>
      </c>
      <c r="L44" s="28">
        <f t="shared" ref="L44" si="5">+D44-G44</f>
        <v>3267215.2100000679</v>
      </c>
    </row>
    <row r="45" spans="2:12" ht="20.100000000000001" customHeight="1" x14ac:dyDescent="0.25">
      <c r="B45" s="25" t="s">
        <v>56</v>
      </c>
      <c r="C45" s="26">
        <v>25149214</v>
      </c>
      <c r="D45" s="26">
        <v>96211111</v>
      </c>
      <c r="E45" s="57">
        <v>96234063</v>
      </c>
      <c r="F45" s="57">
        <v>94777684.729999989</v>
      </c>
      <c r="G45" s="26">
        <v>93893039.500000015</v>
      </c>
      <c r="H45" s="26"/>
      <c r="I45" s="27"/>
      <c r="J45" s="27">
        <f t="shared" ref="J45" si="6">IF(ISERROR(+G45/E45)=TRUE,0,++G45/E45)</f>
        <v>0.97567364998399797</v>
      </c>
      <c r="K45" s="27">
        <f t="shared" ref="K45" si="7">IF(ISERROR(+H45/E45)=TRUE,0,++H45/E45)</f>
        <v>0</v>
      </c>
      <c r="L45" s="28">
        <f t="shared" ref="L45" si="8">+D45-G45</f>
        <v>2318071.4999999851</v>
      </c>
    </row>
    <row r="46" spans="2:12" ht="20.100000000000001" customHeight="1" x14ac:dyDescent="0.25">
      <c r="B46" s="25" t="s">
        <v>57</v>
      </c>
      <c r="C46" s="26">
        <v>0</v>
      </c>
      <c r="D46" s="26">
        <v>23965978</v>
      </c>
      <c r="E46" s="57">
        <v>23965978</v>
      </c>
      <c r="F46" s="57">
        <v>18392909.239999998</v>
      </c>
      <c r="G46" s="26">
        <v>17794681.869999997</v>
      </c>
      <c r="H46" s="26"/>
      <c r="I46" s="27"/>
      <c r="J46" s="27">
        <f t="shared" si="0"/>
        <v>0.74249763018225245</v>
      </c>
      <c r="K46" s="27">
        <f t="shared" si="1"/>
        <v>0</v>
      </c>
      <c r="L46" s="28">
        <f t="shared" si="2"/>
        <v>6171296.1300000027</v>
      </c>
    </row>
    <row r="47" spans="2:12" ht="23.25" customHeight="1" x14ac:dyDescent="0.25">
      <c r="B47" s="52" t="s">
        <v>4</v>
      </c>
      <c r="C47" s="53">
        <f t="shared" ref="C47:H47" si="9">SUM(C13:C46)</f>
        <v>7296309348</v>
      </c>
      <c r="D47" s="53">
        <f t="shared" si="9"/>
        <v>9253717961</v>
      </c>
      <c r="E47" s="53">
        <f>SUM(E13:E46)</f>
        <v>9176298538</v>
      </c>
      <c r="F47" s="53">
        <f t="shared" si="9"/>
        <v>8958559772.8599968</v>
      </c>
      <c r="G47" s="53">
        <f t="shared" si="9"/>
        <v>8795791246.4599972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0.95853368436474873</v>
      </c>
      <c r="K47" s="54">
        <f>IF(ISERROR(+H47/E47)=TRUE,0,++H47/E47)</f>
        <v>0</v>
      </c>
      <c r="L47" s="55">
        <f>SUM(L13:L46)</f>
        <v>457926714.54000235</v>
      </c>
    </row>
    <row r="48" spans="2:12" x14ac:dyDescent="0.2">
      <c r="B48" s="11" t="s">
        <v>62</v>
      </c>
    </row>
    <row r="49" spans="2:12" s="22" customFormat="1" x14ac:dyDescent="0.2">
      <c r="B49" s="11"/>
    </row>
    <row r="50" spans="2:12" s="22" customFormat="1" x14ac:dyDescent="0.25">
      <c r="K50" s="23"/>
    </row>
    <row r="51" spans="2:12" s="22" customFormat="1" x14ac:dyDescent="0.25">
      <c r="K51" s="23"/>
    </row>
    <row r="52" spans="2:12" s="22" customFormat="1" x14ac:dyDescent="0.25">
      <c r="C52" s="22">
        <v>1000000</v>
      </c>
      <c r="K52" s="23"/>
    </row>
    <row r="53" spans="2:12" s="22" customFormat="1" ht="44.25" customHeight="1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DICIEMBRE
(4)</v>
      </c>
      <c r="H53" s="32" t="s">
        <v>15</v>
      </c>
      <c r="I53" s="78"/>
      <c r="J53" s="78"/>
      <c r="K53" s="78"/>
      <c r="L53" s="31"/>
    </row>
    <row r="54" spans="2:12" s="22" customFormat="1" x14ac:dyDescent="0.25">
      <c r="B54" s="33" t="s">
        <v>24</v>
      </c>
      <c r="C54" s="67">
        <f>+C47/$C$52</f>
        <v>7296.3093479999998</v>
      </c>
      <c r="D54" s="67">
        <f>+D47/$C$52</f>
        <v>9253.7179610000003</v>
      </c>
      <c r="E54" s="33">
        <f>+E47/$C$52</f>
        <v>9176.2985379999991</v>
      </c>
      <c r="F54" s="67">
        <f>+F47/$C$52</f>
        <v>8958.5597728599969</v>
      </c>
      <c r="G54" s="67">
        <f>+G47/$C$52</f>
        <v>8795.7912464599976</v>
      </c>
      <c r="H54" s="35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B57" s="33"/>
      <c r="C57" s="34"/>
      <c r="D57" s="34"/>
      <c r="E57" s="33"/>
      <c r="F57" s="34"/>
      <c r="G57" s="34"/>
      <c r="H57" s="38"/>
      <c r="I57" s="36"/>
      <c r="J57" s="36"/>
      <c r="K57" s="36"/>
      <c r="L57" s="37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  <row r="73" spans="11:11" s="22" customFormat="1" x14ac:dyDescent="0.25">
      <c r="K73" s="23"/>
    </row>
  </sheetData>
  <mergeCells count="11">
    <mergeCell ref="B6:L6"/>
    <mergeCell ref="I53:K53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2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61841545</v>
      </c>
      <c r="D13" s="8">
        <v>77440251</v>
      </c>
      <c r="E13" s="56">
        <v>74332313</v>
      </c>
      <c r="F13" s="56">
        <v>71977923.590000033</v>
      </c>
      <c r="G13" s="8">
        <v>70549632.530000031</v>
      </c>
      <c r="H13" s="8"/>
      <c r="I13" s="12">
        <f>IF(ISERROR(+#REF!/E13)=TRUE,0,++#REF!/E13)</f>
        <v>0</v>
      </c>
      <c r="J13" s="12">
        <f>IF(ISERROR(+G13/E13)=TRUE,0,++G13/E13)</f>
        <v>0.94911122340562748</v>
      </c>
      <c r="K13" s="12">
        <f>IF(ISERROR(+H13/E13)=TRUE,0,++H13/E13)</f>
        <v>0</v>
      </c>
      <c r="L13" s="14">
        <f>+D13-G13</f>
        <v>6890618.469999969</v>
      </c>
    </row>
    <row r="14" spans="1:13" ht="20.100000000000001" customHeight="1" x14ac:dyDescent="0.25">
      <c r="B14" s="7" t="s">
        <v>58</v>
      </c>
      <c r="C14" s="9">
        <v>1000000</v>
      </c>
      <c r="D14" s="9">
        <v>2060452</v>
      </c>
      <c r="E14" s="58">
        <v>1595999</v>
      </c>
      <c r="F14" s="59">
        <v>1580296.2299999995</v>
      </c>
      <c r="G14" s="9">
        <v>1580296.2299999995</v>
      </c>
      <c r="H14" s="9"/>
      <c r="I14" s="13">
        <f>IF(ISERROR(+#REF!/E14)=TRUE,0,++#REF!/E14)</f>
        <v>0</v>
      </c>
      <c r="J14" s="13">
        <f t="shared" ref="J14:J46" si="0">IF(ISERROR(+G14/E14)=TRUE,0,++G14/E14)</f>
        <v>0.99016116551451439</v>
      </c>
      <c r="K14" s="13">
        <f t="shared" ref="K14:K46" si="1">IF(ISERROR(+H14/E14)=TRUE,0,++H14/E14)</f>
        <v>0</v>
      </c>
      <c r="L14" s="15">
        <f t="shared" ref="L14:L46" si="2">+D14-G14</f>
        <v>480155.77000000048</v>
      </c>
    </row>
    <row r="15" spans="1:13" ht="20.100000000000001" customHeight="1" x14ac:dyDescent="0.25">
      <c r="B15" s="7" t="s">
        <v>59</v>
      </c>
      <c r="C15" s="9">
        <v>1500000</v>
      </c>
      <c r="D15" s="9">
        <v>3098540</v>
      </c>
      <c r="E15" s="58">
        <v>2733540</v>
      </c>
      <c r="F15" s="59">
        <v>2667614.5199999996</v>
      </c>
      <c r="G15" s="9">
        <v>2647972.7199999997</v>
      </c>
      <c r="H15" s="9"/>
      <c r="I15" s="13"/>
      <c r="J15" s="13">
        <f t="shared" si="0"/>
        <v>0.96869726435318293</v>
      </c>
      <c r="K15" s="13">
        <f t="shared" si="1"/>
        <v>0</v>
      </c>
      <c r="L15" s="15">
        <f t="shared" si="2"/>
        <v>450567.28000000026</v>
      </c>
    </row>
    <row r="16" spans="1:13" ht="20.100000000000001" customHeight="1" x14ac:dyDescent="0.25">
      <c r="B16" s="7" t="s">
        <v>27</v>
      </c>
      <c r="C16" s="9">
        <v>9500000</v>
      </c>
      <c r="D16" s="9">
        <v>13226803</v>
      </c>
      <c r="E16" s="58">
        <v>13007384</v>
      </c>
      <c r="F16" s="59">
        <v>12882255.620000005</v>
      </c>
      <c r="G16" s="9">
        <v>12823210.480000002</v>
      </c>
      <c r="H16" s="9"/>
      <c r="I16" s="13"/>
      <c r="J16" s="13">
        <f t="shared" si="0"/>
        <v>0.98584084855186882</v>
      </c>
      <c r="K16" s="13">
        <f t="shared" si="1"/>
        <v>0</v>
      </c>
      <c r="L16" s="15">
        <f t="shared" si="2"/>
        <v>403592.51999999769</v>
      </c>
    </row>
    <row r="17" spans="2:12" ht="20.100000000000001" customHeight="1" x14ac:dyDescent="0.25">
      <c r="B17" s="7" t="s">
        <v>28</v>
      </c>
      <c r="C17" s="9">
        <v>1500000</v>
      </c>
      <c r="D17" s="9">
        <v>2900678</v>
      </c>
      <c r="E17" s="58">
        <v>2900678</v>
      </c>
      <c r="F17" s="59">
        <v>2887367.77</v>
      </c>
      <c r="G17" s="9">
        <v>2886983.9899999998</v>
      </c>
      <c r="H17" s="9"/>
      <c r="I17" s="13"/>
      <c r="J17" s="13">
        <f t="shared" ref="J17" si="3">IF(ISERROR(+G17/E17)=TRUE,0,++G17/E17)</f>
        <v>0.99527903131612672</v>
      </c>
      <c r="K17" s="13">
        <f t="shared" ref="K17" si="4">IF(ISERROR(+H17/E17)=TRUE,0,++H17/E17)</f>
        <v>0</v>
      </c>
      <c r="L17" s="15">
        <f t="shared" ref="L17" si="5">+D17-G17</f>
        <v>13694.010000000242</v>
      </c>
    </row>
    <row r="18" spans="2:12" ht="20.100000000000001" customHeight="1" x14ac:dyDescent="0.25">
      <c r="B18" s="7" t="s">
        <v>29</v>
      </c>
      <c r="C18" s="9">
        <v>6003000</v>
      </c>
      <c r="D18" s="9">
        <v>12006751</v>
      </c>
      <c r="E18" s="58">
        <v>10661811</v>
      </c>
      <c r="F18" s="59">
        <v>10476398.039999999</v>
      </c>
      <c r="G18" s="9">
        <v>10472576.219999999</v>
      </c>
      <c r="H18" s="9"/>
      <c r="I18" s="13"/>
      <c r="J18" s="13">
        <f t="shared" si="0"/>
        <v>0.98225115977013655</v>
      </c>
      <c r="K18" s="13">
        <f t="shared" si="1"/>
        <v>0</v>
      </c>
      <c r="L18" s="15">
        <f t="shared" si="2"/>
        <v>1534174.7800000012</v>
      </c>
    </row>
    <row r="19" spans="2:12" ht="20.100000000000001" customHeight="1" x14ac:dyDescent="0.25">
      <c r="B19" s="7" t="s">
        <v>30</v>
      </c>
      <c r="C19" s="9">
        <v>3013658</v>
      </c>
      <c r="D19" s="9">
        <v>3391953</v>
      </c>
      <c r="E19" s="58">
        <v>3252175</v>
      </c>
      <c r="F19" s="59">
        <v>3125779.0500000003</v>
      </c>
      <c r="G19" s="9">
        <v>3118146.0500000003</v>
      </c>
      <c r="H19" s="9"/>
      <c r="I19" s="13"/>
      <c r="J19" s="13">
        <f t="shared" si="0"/>
        <v>0.95878790347997889</v>
      </c>
      <c r="K19" s="13">
        <f t="shared" si="1"/>
        <v>0</v>
      </c>
      <c r="L19" s="15">
        <f t="shared" si="2"/>
        <v>273806.94999999972</v>
      </c>
    </row>
    <row r="20" spans="2:12" ht="20.100000000000001" customHeight="1" x14ac:dyDescent="0.25">
      <c r="B20" s="7" t="s">
        <v>31</v>
      </c>
      <c r="C20" s="9">
        <v>5000000</v>
      </c>
      <c r="D20" s="9">
        <v>6947539</v>
      </c>
      <c r="E20" s="58">
        <v>5927539</v>
      </c>
      <c r="F20" s="59">
        <v>5375760.1699999999</v>
      </c>
      <c r="G20" s="9">
        <v>5360438.25</v>
      </c>
      <c r="H20" s="9"/>
      <c r="I20" s="13"/>
      <c r="J20" s="13">
        <f t="shared" si="0"/>
        <v>0.90432779101073824</v>
      </c>
      <c r="K20" s="13">
        <f t="shared" si="1"/>
        <v>0</v>
      </c>
      <c r="L20" s="15">
        <f t="shared" si="2"/>
        <v>1587100.75</v>
      </c>
    </row>
    <row r="21" spans="2:12" ht="20.100000000000001" customHeight="1" x14ac:dyDescent="0.25">
      <c r="B21" s="7" t="s">
        <v>32</v>
      </c>
      <c r="C21" s="9">
        <v>3000000</v>
      </c>
      <c r="D21" s="9">
        <v>4193096</v>
      </c>
      <c r="E21" s="58">
        <v>3643505</v>
      </c>
      <c r="F21" s="59">
        <v>3440129.2799999993</v>
      </c>
      <c r="G21" s="9">
        <v>3401241.9999999991</v>
      </c>
      <c r="H21" s="9"/>
      <c r="I21" s="13"/>
      <c r="J21" s="13">
        <f t="shared" si="0"/>
        <v>0.93350825647281921</v>
      </c>
      <c r="K21" s="13">
        <f t="shared" si="1"/>
        <v>0</v>
      </c>
      <c r="L21" s="15">
        <f t="shared" si="2"/>
        <v>791854.00000000093</v>
      </c>
    </row>
    <row r="22" spans="2:12" ht="20.100000000000001" customHeight="1" x14ac:dyDescent="0.25">
      <c r="B22" s="7" t="s">
        <v>33</v>
      </c>
      <c r="C22" s="9">
        <v>3000000</v>
      </c>
      <c r="D22" s="9">
        <v>4399692</v>
      </c>
      <c r="E22" s="58">
        <v>3753096</v>
      </c>
      <c r="F22" s="59">
        <v>3186771.9499999993</v>
      </c>
      <c r="G22" s="9">
        <v>3178721.9499999993</v>
      </c>
      <c r="H22" s="9"/>
      <c r="I22" s="13"/>
      <c r="J22" s="13">
        <f t="shared" si="0"/>
        <v>0.84695993654305657</v>
      </c>
      <c r="K22" s="13">
        <f t="shared" si="1"/>
        <v>0</v>
      </c>
      <c r="L22" s="15">
        <f t="shared" si="2"/>
        <v>1220970.0500000007</v>
      </c>
    </row>
    <row r="23" spans="2:12" ht="20.100000000000001" customHeight="1" x14ac:dyDescent="0.25">
      <c r="B23" s="7" t="s">
        <v>34</v>
      </c>
      <c r="C23" s="9">
        <v>6000000</v>
      </c>
      <c r="D23" s="9">
        <v>9491731</v>
      </c>
      <c r="E23" s="58">
        <v>9491731</v>
      </c>
      <c r="F23" s="59">
        <v>9176149.0699999966</v>
      </c>
      <c r="G23" s="9">
        <v>9104747.3299999982</v>
      </c>
      <c r="H23" s="9"/>
      <c r="I23" s="13"/>
      <c r="J23" s="13">
        <f t="shared" si="0"/>
        <v>0.95922938924417456</v>
      </c>
      <c r="K23" s="13">
        <f t="shared" si="1"/>
        <v>0</v>
      </c>
      <c r="L23" s="15">
        <f t="shared" si="2"/>
        <v>386983.67000000179</v>
      </c>
    </row>
    <row r="24" spans="2:12" ht="20.100000000000001" customHeight="1" x14ac:dyDescent="0.25">
      <c r="B24" s="7" t="s">
        <v>35</v>
      </c>
      <c r="C24" s="9">
        <v>3500000</v>
      </c>
      <c r="D24" s="9">
        <v>6250425</v>
      </c>
      <c r="E24" s="58">
        <v>5717732</v>
      </c>
      <c r="F24" s="59">
        <v>5208239.4400000004</v>
      </c>
      <c r="G24" s="9">
        <v>5052236.28</v>
      </c>
      <c r="H24" s="9"/>
      <c r="I24" s="13"/>
      <c r="J24" s="13">
        <f t="shared" si="0"/>
        <v>0.8836084447469732</v>
      </c>
      <c r="K24" s="13">
        <f t="shared" si="1"/>
        <v>0</v>
      </c>
      <c r="L24" s="15">
        <f t="shared" si="2"/>
        <v>1198188.7199999997</v>
      </c>
    </row>
    <row r="25" spans="2:12" ht="20.100000000000001" customHeight="1" x14ac:dyDescent="0.25">
      <c r="B25" s="7" t="s">
        <v>36</v>
      </c>
      <c r="C25" s="9">
        <v>6000000</v>
      </c>
      <c r="D25" s="9">
        <v>10727511</v>
      </c>
      <c r="E25" s="58">
        <v>10727511</v>
      </c>
      <c r="F25" s="59">
        <v>10622927.930000005</v>
      </c>
      <c r="G25" s="9">
        <v>10440454.040000005</v>
      </c>
      <c r="H25" s="9"/>
      <c r="I25" s="13"/>
      <c r="J25" s="13">
        <f t="shared" si="0"/>
        <v>0.97324104724758653</v>
      </c>
      <c r="K25" s="13">
        <f t="shared" si="1"/>
        <v>0</v>
      </c>
      <c r="L25" s="15">
        <f t="shared" si="2"/>
        <v>287056.95999999531</v>
      </c>
    </row>
    <row r="26" spans="2:12" ht="20.100000000000001" customHeight="1" x14ac:dyDescent="0.25">
      <c r="B26" s="7" t="s">
        <v>37</v>
      </c>
      <c r="C26" s="9">
        <v>4000000</v>
      </c>
      <c r="D26" s="9">
        <v>6543023</v>
      </c>
      <c r="E26" s="58">
        <v>6501903</v>
      </c>
      <c r="F26" s="59">
        <v>5724677.5700000003</v>
      </c>
      <c r="G26" s="9">
        <v>5707448.3399999999</v>
      </c>
      <c r="H26" s="9"/>
      <c r="I26" s="13"/>
      <c r="J26" s="13">
        <f t="shared" si="0"/>
        <v>0.87781197904674979</v>
      </c>
      <c r="K26" s="13">
        <f t="shared" si="1"/>
        <v>0</v>
      </c>
      <c r="L26" s="15">
        <f t="shared" si="2"/>
        <v>835574.66000000015</v>
      </c>
    </row>
    <row r="27" spans="2:12" ht="20.100000000000001" customHeight="1" x14ac:dyDescent="0.25">
      <c r="B27" s="7" t="s">
        <v>38</v>
      </c>
      <c r="C27" s="9">
        <v>2000000</v>
      </c>
      <c r="D27" s="9">
        <v>4543834</v>
      </c>
      <c r="E27" s="58">
        <v>4543834</v>
      </c>
      <c r="F27" s="59">
        <v>4542030.5999999996</v>
      </c>
      <c r="G27" s="9">
        <v>4540051.83</v>
      </c>
      <c r="H27" s="9"/>
      <c r="I27" s="13"/>
      <c r="J27" s="13">
        <f t="shared" si="0"/>
        <v>0.99916762584196517</v>
      </c>
      <c r="K27" s="13">
        <f t="shared" si="1"/>
        <v>0</v>
      </c>
      <c r="L27" s="15">
        <f t="shared" si="2"/>
        <v>3782.1699999999255</v>
      </c>
    </row>
    <row r="28" spans="2:12" ht="20.100000000000001" customHeight="1" x14ac:dyDescent="0.25">
      <c r="B28" s="7" t="s">
        <v>39</v>
      </c>
      <c r="C28" s="9">
        <v>4000000</v>
      </c>
      <c r="D28" s="9">
        <v>4229343</v>
      </c>
      <c r="E28" s="58">
        <v>4129343</v>
      </c>
      <c r="F28" s="59">
        <v>4086915.46</v>
      </c>
      <c r="G28" s="9">
        <v>4005448.3299999996</v>
      </c>
      <c r="H28" s="9"/>
      <c r="I28" s="13"/>
      <c r="J28" s="13">
        <f t="shared" si="0"/>
        <v>0.96999651760582728</v>
      </c>
      <c r="K28" s="13">
        <f t="shared" si="1"/>
        <v>0</v>
      </c>
      <c r="L28" s="15">
        <f t="shared" si="2"/>
        <v>223894.67000000039</v>
      </c>
    </row>
    <row r="29" spans="2:12" ht="20.100000000000001" customHeight="1" x14ac:dyDescent="0.25">
      <c r="B29" s="7" t="s">
        <v>40</v>
      </c>
      <c r="C29" s="9">
        <v>672906</v>
      </c>
      <c r="D29" s="9">
        <v>898772</v>
      </c>
      <c r="E29" s="58">
        <v>757468</v>
      </c>
      <c r="F29" s="59">
        <v>736582.34</v>
      </c>
      <c r="G29" s="9">
        <v>736582.34</v>
      </c>
      <c r="H29" s="9"/>
      <c r="I29" s="13"/>
      <c r="J29" s="13">
        <f t="shared" si="0"/>
        <v>0.97242700681744965</v>
      </c>
      <c r="K29" s="13">
        <f t="shared" si="1"/>
        <v>0</v>
      </c>
      <c r="L29" s="15">
        <f t="shared" si="2"/>
        <v>162189.66000000003</v>
      </c>
    </row>
    <row r="30" spans="2:12" ht="20.100000000000001" customHeight="1" x14ac:dyDescent="0.25">
      <c r="B30" s="7" t="s">
        <v>41</v>
      </c>
      <c r="C30" s="9">
        <v>2000000</v>
      </c>
      <c r="D30" s="9">
        <v>2296723</v>
      </c>
      <c r="E30" s="58">
        <v>2296723</v>
      </c>
      <c r="F30" s="59">
        <v>2234566.5299999998</v>
      </c>
      <c r="G30" s="9">
        <v>2229854.69</v>
      </c>
      <c r="H30" s="9"/>
      <c r="I30" s="13"/>
      <c r="J30" s="13">
        <f t="shared" si="0"/>
        <v>0.97088533967744473</v>
      </c>
      <c r="K30" s="13">
        <f t="shared" si="1"/>
        <v>0</v>
      </c>
      <c r="L30" s="15">
        <f t="shared" si="2"/>
        <v>66868.310000000056</v>
      </c>
    </row>
    <row r="31" spans="2:12" ht="20.100000000000001" customHeight="1" x14ac:dyDescent="0.25">
      <c r="B31" s="7" t="s">
        <v>42</v>
      </c>
      <c r="C31" s="9">
        <v>3000000</v>
      </c>
      <c r="D31" s="9">
        <v>3786219</v>
      </c>
      <c r="E31" s="58">
        <v>3007666</v>
      </c>
      <c r="F31" s="59">
        <v>2957449.4499999997</v>
      </c>
      <c r="G31" s="9">
        <v>2957449.4499999997</v>
      </c>
      <c r="H31" s="9"/>
      <c r="I31" s="13"/>
      <c r="J31" s="13">
        <f t="shared" si="0"/>
        <v>0.98330381431980807</v>
      </c>
      <c r="K31" s="13">
        <f t="shared" si="1"/>
        <v>0</v>
      </c>
      <c r="L31" s="15">
        <f t="shared" si="2"/>
        <v>828769.55000000028</v>
      </c>
    </row>
    <row r="32" spans="2:12" ht="20.100000000000001" customHeight="1" x14ac:dyDescent="0.25">
      <c r="B32" s="7" t="s">
        <v>43</v>
      </c>
      <c r="C32" s="9">
        <v>2000000</v>
      </c>
      <c r="D32" s="9">
        <v>2884983</v>
      </c>
      <c r="E32" s="58">
        <v>2294353</v>
      </c>
      <c r="F32" s="59">
        <v>2220197.4</v>
      </c>
      <c r="G32" s="9">
        <v>2188075.4</v>
      </c>
      <c r="H32" s="9"/>
      <c r="I32" s="13"/>
      <c r="J32" s="13">
        <f t="shared" si="0"/>
        <v>0.95367861876529025</v>
      </c>
      <c r="K32" s="13">
        <f t="shared" si="1"/>
        <v>0</v>
      </c>
      <c r="L32" s="15">
        <f t="shared" si="2"/>
        <v>696907.60000000009</v>
      </c>
    </row>
    <row r="33" spans="2:12" ht="20.100000000000001" customHeight="1" x14ac:dyDescent="0.25">
      <c r="B33" s="7" t="s">
        <v>44</v>
      </c>
      <c r="C33" s="9">
        <v>1500000</v>
      </c>
      <c r="D33" s="9">
        <v>2356799</v>
      </c>
      <c r="E33" s="58">
        <v>2355583</v>
      </c>
      <c r="F33" s="59">
        <v>2340680.58</v>
      </c>
      <c r="G33" s="9">
        <v>2251367.4799999995</v>
      </c>
      <c r="H33" s="9"/>
      <c r="I33" s="13"/>
      <c r="J33" s="13">
        <f t="shared" si="0"/>
        <v>0.9557580777242829</v>
      </c>
      <c r="K33" s="13">
        <f t="shared" si="1"/>
        <v>0</v>
      </c>
      <c r="L33" s="15">
        <f t="shared" si="2"/>
        <v>105431.52000000048</v>
      </c>
    </row>
    <row r="34" spans="2:12" ht="20.100000000000001" customHeight="1" x14ac:dyDescent="0.25">
      <c r="B34" s="7" t="s">
        <v>45</v>
      </c>
      <c r="C34" s="9">
        <v>1500000</v>
      </c>
      <c r="D34" s="9">
        <v>1912748</v>
      </c>
      <c r="E34" s="58">
        <v>1340383</v>
      </c>
      <c r="F34" s="59">
        <v>1271633.8700000001</v>
      </c>
      <c r="G34" s="9">
        <v>1271633.8700000001</v>
      </c>
      <c r="H34" s="9"/>
      <c r="I34" s="13"/>
      <c r="J34" s="13">
        <f t="shared" si="0"/>
        <v>0.94870933904712318</v>
      </c>
      <c r="K34" s="13">
        <f t="shared" si="1"/>
        <v>0</v>
      </c>
      <c r="L34" s="15">
        <f t="shared" si="2"/>
        <v>641114.12999999989</v>
      </c>
    </row>
    <row r="35" spans="2:12" ht="20.100000000000001" customHeight="1" x14ac:dyDescent="0.25">
      <c r="B35" s="7" t="s">
        <v>46</v>
      </c>
      <c r="C35" s="9">
        <v>1000000</v>
      </c>
      <c r="D35" s="9">
        <v>2278840</v>
      </c>
      <c r="E35" s="58">
        <v>2214893</v>
      </c>
      <c r="F35" s="59">
        <v>1692825.93</v>
      </c>
      <c r="G35" s="9">
        <v>1690425.73</v>
      </c>
      <c r="H35" s="9"/>
      <c r="I35" s="13"/>
      <c r="J35" s="13">
        <f t="shared" si="0"/>
        <v>0.76320875545680988</v>
      </c>
      <c r="K35" s="13">
        <f t="shared" si="1"/>
        <v>0</v>
      </c>
      <c r="L35" s="15">
        <f t="shared" si="2"/>
        <v>588414.27</v>
      </c>
    </row>
    <row r="36" spans="2:12" ht="20.100000000000001" customHeight="1" x14ac:dyDescent="0.25">
      <c r="B36" s="7" t="s">
        <v>47</v>
      </c>
      <c r="C36" s="9">
        <v>13200000</v>
      </c>
      <c r="D36" s="9">
        <v>29732854</v>
      </c>
      <c r="E36" s="58">
        <v>28708828</v>
      </c>
      <c r="F36" s="59">
        <v>24662273.650000006</v>
      </c>
      <c r="G36" s="9">
        <v>24214946.75</v>
      </c>
      <c r="H36" s="9"/>
      <c r="I36" s="13"/>
      <c r="J36" s="13">
        <f t="shared" si="0"/>
        <v>0.84346692069770313</v>
      </c>
      <c r="K36" s="13">
        <f t="shared" si="1"/>
        <v>0</v>
      </c>
      <c r="L36" s="15">
        <f t="shared" si="2"/>
        <v>5517907.25</v>
      </c>
    </row>
    <row r="37" spans="2:12" ht="20.100000000000001" customHeight="1" x14ac:dyDescent="0.25">
      <c r="B37" s="7" t="s">
        <v>48</v>
      </c>
      <c r="C37" s="9">
        <v>2766523</v>
      </c>
      <c r="D37" s="9">
        <v>12432516</v>
      </c>
      <c r="E37" s="58">
        <v>6911335</v>
      </c>
      <c r="F37" s="59">
        <v>6790264.290000001</v>
      </c>
      <c r="G37" s="9">
        <v>6766733.4500000011</v>
      </c>
      <c r="H37" s="9"/>
      <c r="I37" s="13"/>
      <c r="J37" s="13">
        <f t="shared" si="0"/>
        <v>0.97907762393227948</v>
      </c>
      <c r="K37" s="13">
        <f t="shared" si="1"/>
        <v>0</v>
      </c>
      <c r="L37" s="15">
        <f t="shared" si="2"/>
        <v>5665782.5499999989</v>
      </c>
    </row>
    <row r="38" spans="2:12" ht="20.100000000000001" customHeight="1" x14ac:dyDescent="0.25">
      <c r="B38" s="7" t="s">
        <v>49</v>
      </c>
      <c r="C38" s="9">
        <v>7026640</v>
      </c>
      <c r="D38" s="9">
        <v>8385776</v>
      </c>
      <c r="E38" s="58">
        <v>7889733</v>
      </c>
      <c r="F38" s="59">
        <v>7718055.0899999999</v>
      </c>
      <c r="G38" s="9">
        <v>7652287.9699999997</v>
      </c>
      <c r="H38" s="9"/>
      <c r="I38" s="13"/>
      <c r="J38" s="13">
        <f t="shared" si="0"/>
        <v>0.96990455443802726</v>
      </c>
      <c r="K38" s="13">
        <f t="shared" si="1"/>
        <v>0</v>
      </c>
      <c r="L38" s="15">
        <f t="shared" si="2"/>
        <v>733488.03000000026</v>
      </c>
    </row>
    <row r="39" spans="2:12" ht="20.100000000000001" customHeight="1" x14ac:dyDescent="0.25">
      <c r="B39" s="7" t="s">
        <v>50</v>
      </c>
      <c r="C39" s="9">
        <v>500000</v>
      </c>
      <c r="D39" s="9">
        <v>670423</v>
      </c>
      <c r="E39" s="58">
        <v>670423</v>
      </c>
      <c r="F39" s="59">
        <v>649626.99</v>
      </c>
      <c r="G39" s="9">
        <v>649626.99</v>
      </c>
      <c r="H39" s="9"/>
      <c r="I39" s="13"/>
      <c r="J39" s="13">
        <f t="shared" si="0"/>
        <v>0.96898076289148793</v>
      </c>
      <c r="K39" s="13">
        <f t="shared" si="1"/>
        <v>0</v>
      </c>
      <c r="L39" s="15">
        <f t="shared" si="2"/>
        <v>20796.010000000009</v>
      </c>
    </row>
    <row r="40" spans="2:12" ht="20.100000000000001" customHeight="1" x14ac:dyDescent="0.25">
      <c r="B40" s="7" t="s">
        <v>51</v>
      </c>
      <c r="C40" s="9">
        <v>3000000</v>
      </c>
      <c r="D40" s="9">
        <v>4270897</v>
      </c>
      <c r="E40" s="58">
        <v>3953552</v>
      </c>
      <c r="F40" s="59">
        <v>3924712.7</v>
      </c>
      <c r="G40" s="9">
        <v>3911470.2700000005</v>
      </c>
      <c r="H40" s="9"/>
      <c r="I40" s="13"/>
      <c r="J40" s="13">
        <f t="shared" si="0"/>
        <v>0.98935596901216938</v>
      </c>
      <c r="K40" s="13">
        <f t="shared" si="1"/>
        <v>0</v>
      </c>
      <c r="L40" s="15">
        <f t="shared" si="2"/>
        <v>359426.72999999952</v>
      </c>
    </row>
    <row r="41" spans="2:12" ht="20.100000000000001" customHeight="1" x14ac:dyDescent="0.25">
      <c r="B41" s="7" t="s">
        <v>52</v>
      </c>
      <c r="C41" s="9">
        <v>4000000</v>
      </c>
      <c r="D41" s="9">
        <v>7430603</v>
      </c>
      <c r="E41" s="58">
        <v>5887258</v>
      </c>
      <c r="F41" s="59">
        <v>5547362.8899999997</v>
      </c>
      <c r="G41" s="9">
        <v>5547362.8899999997</v>
      </c>
      <c r="H41" s="9"/>
      <c r="I41" s="13"/>
      <c r="J41" s="13">
        <f t="shared" si="0"/>
        <v>0.94226597339542439</v>
      </c>
      <c r="K41" s="13">
        <f t="shared" si="1"/>
        <v>0</v>
      </c>
      <c r="L41" s="15">
        <f t="shared" si="2"/>
        <v>1883240.1100000003</v>
      </c>
    </row>
    <row r="42" spans="2:12" ht="20.100000000000001" customHeight="1" x14ac:dyDescent="0.25">
      <c r="B42" s="7" t="s">
        <v>53</v>
      </c>
      <c r="C42" s="9">
        <v>5000000</v>
      </c>
      <c r="D42" s="9">
        <v>5900336</v>
      </c>
      <c r="E42" s="58">
        <v>5652001</v>
      </c>
      <c r="F42" s="59">
        <v>5543503.5600000005</v>
      </c>
      <c r="G42" s="9">
        <v>5516782.9100000001</v>
      </c>
      <c r="H42" s="9"/>
      <c r="I42" s="13"/>
      <c r="J42" s="13">
        <f t="shared" si="0"/>
        <v>0.97607606757323651</v>
      </c>
      <c r="K42" s="13">
        <f t="shared" si="1"/>
        <v>0</v>
      </c>
      <c r="L42" s="15">
        <f t="shared" si="2"/>
        <v>383553.08999999985</v>
      </c>
    </row>
    <row r="43" spans="2:12" ht="20.100000000000001" customHeight="1" x14ac:dyDescent="0.25">
      <c r="B43" s="7" t="s">
        <v>54</v>
      </c>
      <c r="C43" s="9">
        <v>5000000</v>
      </c>
      <c r="D43" s="9">
        <v>10273663</v>
      </c>
      <c r="E43" s="58">
        <v>6280458</v>
      </c>
      <c r="F43" s="59">
        <v>5772162.9099999992</v>
      </c>
      <c r="G43" s="9">
        <v>5543760.6799999997</v>
      </c>
      <c r="H43" s="9"/>
      <c r="I43" s="13"/>
      <c r="J43" s="13">
        <f t="shared" si="0"/>
        <v>0.88270006423098435</v>
      </c>
      <c r="K43" s="13">
        <f t="shared" si="1"/>
        <v>0</v>
      </c>
      <c r="L43" s="15">
        <f t="shared" si="2"/>
        <v>4729902.32</v>
      </c>
    </row>
    <row r="44" spans="2:12" ht="20.100000000000001" customHeight="1" x14ac:dyDescent="0.25">
      <c r="B44" s="7" t="s">
        <v>55</v>
      </c>
      <c r="C44" s="9">
        <v>4000000</v>
      </c>
      <c r="D44" s="9">
        <v>5452060</v>
      </c>
      <c r="E44" s="58">
        <v>5299842</v>
      </c>
      <c r="F44" s="59">
        <v>5184128.330000001</v>
      </c>
      <c r="G44" s="9">
        <v>5148060.2400000012</v>
      </c>
      <c r="H44" s="9"/>
      <c r="I44" s="13"/>
      <c r="J44" s="13">
        <f t="shared" ref="J44" si="6">IF(ISERROR(+G44/E44)=TRUE,0,++G44/E44)</f>
        <v>0.9713610783113914</v>
      </c>
      <c r="K44" s="13">
        <f t="shared" ref="K44" si="7">IF(ISERROR(+H44/E44)=TRUE,0,++H44/E44)</f>
        <v>0</v>
      </c>
      <c r="L44" s="15">
        <f t="shared" ref="L44" si="8">+D44-G44</f>
        <v>303999.75999999885</v>
      </c>
    </row>
    <row r="45" spans="2:12" ht="20.100000000000001" customHeight="1" x14ac:dyDescent="0.25">
      <c r="B45" s="7" t="s">
        <v>56</v>
      </c>
      <c r="C45" s="9">
        <v>65973</v>
      </c>
      <c r="D45" s="9">
        <v>553881</v>
      </c>
      <c r="E45" s="58">
        <v>508603</v>
      </c>
      <c r="F45" s="59">
        <v>342441.41</v>
      </c>
      <c r="G45" s="9">
        <v>263477.40999999997</v>
      </c>
      <c r="H45" s="9"/>
      <c r="I45" s="13"/>
      <c r="J45" s="13">
        <f t="shared" si="0"/>
        <v>0.51804139967715479</v>
      </c>
      <c r="K45" s="13">
        <f t="shared" si="1"/>
        <v>0</v>
      </c>
      <c r="L45" s="15">
        <f t="shared" si="2"/>
        <v>290403.59000000003</v>
      </c>
    </row>
    <row r="46" spans="2:12" ht="20.100000000000001" customHeight="1" x14ac:dyDescent="0.25">
      <c r="B46" s="7" t="s">
        <v>57</v>
      </c>
      <c r="C46" s="9">
        <v>0</v>
      </c>
      <c r="D46" s="9">
        <v>271555</v>
      </c>
      <c r="E46" s="58">
        <v>271555</v>
      </c>
      <c r="F46" s="59">
        <v>271555</v>
      </c>
      <c r="G46" s="9">
        <v>271554.59999999998</v>
      </c>
      <c r="H46" s="9"/>
      <c r="I46" s="13"/>
      <c r="J46" s="13">
        <f t="shared" si="0"/>
        <v>0.9999985270018964</v>
      </c>
      <c r="K46" s="13">
        <f t="shared" si="1"/>
        <v>0</v>
      </c>
      <c r="L46" s="15">
        <f t="shared" si="2"/>
        <v>0.40000000002328306</v>
      </c>
    </row>
    <row r="47" spans="2:12" ht="23.25" customHeight="1" x14ac:dyDescent="0.25">
      <c r="B47" s="52" t="s">
        <v>4</v>
      </c>
      <c r="C47" s="53">
        <f t="shared" ref="C47:H47" si="9">SUM(C13:C46)</f>
        <v>177090245</v>
      </c>
      <c r="D47" s="53">
        <f t="shared" si="9"/>
        <v>273241270</v>
      </c>
      <c r="E47" s="53">
        <f t="shared" si="9"/>
        <v>249220751</v>
      </c>
      <c r="F47" s="53">
        <f t="shared" si="9"/>
        <v>236821259.21000004</v>
      </c>
      <c r="G47" s="53">
        <f t="shared" si="9"/>
        <v>233681059.69000003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0.9376468803354181</v>
      </c>
      <c r="K47" s="54">
        <f>IF(ISERROR(+H47/E47)=TRUE,0,++H47/E47)</f>
        <v>0</v>
      </c>
      <c r="L47" s="55">
        <f>SUM(L13:L46)</f>
        <v>39560210.309999965</v>
      </c>
    </row>
    <row r="48" spans="2:12" x14ac:dyDescent="0.2">
      <c r="B48" s="11" t="s">
        <v>62</v>
      </c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C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DICIEMBRE
(4)</v>
      </c>
      <c r="K53" s="23"/>
    </row>
    <row r="54" spans="2:11" s="22" customFormat="1" x14ac:dyDescent="0.25">
      <c r="B54" s="22" t="s">
        <v>24</v>
      </c>
      <c r="C54" s="39">
        <f>+C47/$C$52</f>
        <v>177.09024500000001</v>
      </c>
      <c r="D54" s="39">
        <f>+D47/$C$52</f>
        <v>273.24126999999999</v>
      </c>
      <c r="E54" s="39">
        <f>+E47/$C$52</f>
        <v>249.22075100000001</v>
      </c>
      <c r="F54" s="39">
        <f>+F47/$C$52</f>
        <v>236.82125921000005</v>
      </c>
      <c r="G54" s="39">
        <f>+G47/$C$52</f>
        <v>233.68105969000004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  <row r="62" spans="2:11" s="22" customFormat="1" x14ac:dyDescent="0.25">
      <c r="K62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41">
        <v>338734303</v>
      </c>
      <c r="D13" s="41">
        <v>320423907</v>
      </c>
      <c r="E13" s="62">
        <v>320423907</v>
      </c>
      <c r="F13" s="62">
        <v>311251136.83999991</v>
      </c>
      <c r="G13" s="41">
        <v>311246386.83999991</v>
      </c>
      <c r="H13" s="8"/>
      <c r="I13" s="12">
        <f>IF(ISERROR(+#REF!/E13)=TRUE,0,++#REF!/E13)</f>
        <v>0</v>
      </c>
      <c r="J13" s="12">
        <f>IF(ISERROR(+G13/E13)=TRUE,0,++G13/E13)</f>
        <v>0.97135819157214109</v>
      </c>
      <c r="K13" s="12">
        <f>IF(ISERROR(+H13/E13)=TRUE,0,++H13/E13)</f>
        <v>0</v>
      </c>
      <c r="L13" s="14">
        <f>+D13-G13</f>
        <v>9177520.1600000858</v>
      </c>
    </row>
    <row r="14" spans="1:13" ht="20.100000000000001" customHeight="1" x14ac:dyDescent="0.25">
      <c r="B14" s="25" t="s">
        <v>58</v>
      </c>
      <c r="C14" s="42">
        <v>0</v>
      </c>
      <c r="D14" s="42">
        <v>137974</v>
      </c>
      <c r="E14" s="63">
        <v>137974</v>
      </c>
      <c r="F14" s="63">
        <v>137974</v>
      </c>
      <c r="G14" s="42">
        <v>135456</v>
      </c>
      <c r="H14" s="26"/>
      <c r="I14" s="27"/>
      <c r="J14" s="27">
        <f t="shared" ref="J14:J45" si="0">IF(ISERROR(+G14/E14)=TRUE,0,++G14/E14)</f>
        <v>0.98175018481742937</v>
      </c>
      <c r="K14" s="27">
        <f t="shared" ref="K14:K45" si="1">IF(ISERROR(+H14/E14)=TRUE,0,++H14/E14)</f>
        <v>0</v>
      </c>
      <c r="L14" s="28">
        <f t="shared" ref="L14:L45" si="2">+D14-G14</f>
        <v>2518</v>
      </c>
    </row>
    <row r="15" spans="1:13" ht="20.100000000000001" customHeight="1" x14ac:dyDescent="0.25">
      <c r="B15" s="25" t="s">
        <v>59</v>
      </c>
      <c r="C15" s="42">
        <v>0</v>
      </c>
      <c r="D15" s="42">
        <v>1483605</v>
      </c>
      <c r="E15" s="63">
        <v>1483605</v>
      </c>
      <c r="F15" s="63">
        <v>1483605</v>
      </c>
      <c r="G15" s="42">
        <v>1480323.22</v>
      </c>
      <c r="H15" s="26"/>
      <c r="I15" s="27"/>
      <c r="J15" s="27">
        <f t="shared" si="0"/>
        <v>0.99778796916969137</v>
      </c>
      <c r="K15" s="27">
        <f t="shared" si="1"/>
        <v>0</v>
      </c>
      <c r="L15" s="28">
        <f t="shared" si="2"/>
        <v>3281.7800000000279</v>
      </c>
    </row>
    <row r="16" spans="1:13" ht="20.100000000000001" customHeight="1" x14ac:dyDescent="0.25">
      <c r="B16" s="25" t="s">
        <v>28</v>
      </c>
      <c r="C16" s="42">
        <v>0</v>
      </c>
      <c r="D16" s="42">
        <v>522318</v>
      </c>
      <c r="E16" s="63">
        <v>522318</v>
      </c>
      <c r="F16" s="63">
        <v>522317.68</v>
      </c>
      <c r="G16" s="42">
        <v>522317.68</v>
      </c>
      <c r="H16" s="26"/>
      <c r="I16" s="27"/>
      <c r="J16" s="27">
        <f t="shared" ref="J16" si="3">IF(ISERROR(+G16/E16)=TRUE,0,++G16/E16)</f>
        <v>0.99999938734640581</v>
      </c>
      <c r="K16" s="27">
        <f t="shared" ref="K16" si="4">IF(ISERROR(+H16/E16)=TRUE,0,++H16/E16)</f>
        <v>0</v>
      </c>
      <c r="L16" s="28">
        <f t="shared" ref="L16" si="5">+D16-G16</f>
        <v>0.32000000000698492</v>
      </c>
    </row>
    <row r="17" spans="2:12" ht="20.100000000000001" customHeight="1" x14ac:dyDescent="0.25">
      <c r="B17" s="25" t="s">
        <v>29</v>
      </c>
      <c r="C17" s="42">
        <v>0</v>
      </c>
      <c r="D17" s="42">
        <v>3045043</v>
      </c>
      <c r="E17" s="63">
        <v>3045043</v>
      </c>
      <c r="F17" s="63">
        <v>3045043</v>
      </c>
      <c r="G17" s="42">
        <v>2958203.19</v>
      </c>
      <c r="H17" s="26"/>
      <c r="I17" s="27"/>
      <c r="J17" s="27">
        <f t="shared" si="0"/>
        <v>0.97148158170508592</v>
      </c>
      <c r="K17" s="27">
        <f t="shared" si="1"/>
        <v>0</v>
      </c>
      <c r="L17" s="28">
        <f t="shared" si="2"/>
        <v>86839.810000000056</v>
      </c>
    </row>
    <row r="18" spans="2:12" ht="20.100000000000001" customHeight="1" x14ac:dyDescent="0.25">
      <c r="B18" s="25" t="s">
        <v>30</v>
      </c>
      <c r="C18" s="42">
        <v>0</v>
      </c>
      <c r="D18" s="42">
        <v>5400387</v>
      </c>
      <c r="E18" s="63">
        <v>5400387</v>
      </c>
      <c r="F18" s="63">
        <v>5400344.2799999993</v>
      </c>
      <c r="G18" s="42">
        <v>5400289.8399999999</v>
      </c>
      <c r="H18" s="26"/>
      <c r="I18" s="27"/>
      <c r="J18" s="27">
        <f t="shared" si="0"/>
        <v>0.99998200869678411</v>
      </c>
      <c r="K18" s="27">
        <f t="shared" si="1"/>
        <v>0</v>
      </c>
      <c r="L18" s="28">
        <f t="shared" si="2"/>
        <v>97.160000000149012</v>
      </c>
    </row>
    <row r="19" spans="2:12" ht="20.100000000000001" customHeight="1" x14ac:dyDescent="0.25">
      <c r="B19" s="25" t="s">
        <v>31</v>
      </c>
      <c r="C19" s="42">
        <v>0</v>
      </c>
      <c r="D19" s="42">
        <v>17233521</v>
      </c>
      <c r="E19" s="63">
        <v>17233521</v>
      </c>
      <c r="F19" s="63">
        <v>17233288.73</v>
      </c>
      <c r="G19" s="42">
        <v>17233288.729999997</v>
      </c>
      <c r="H19" s="26"/>
      <c r="I19" s="27"/>
      <c r="J19" s="27">
        <f t="shared" ref="J19" si="6">IF(ISERROR(+G19/E19)=TRUE,0,++G19/E19)</f>
        <v>0.99998652219705986</v>
      </c>
      <c r="K19" s="27">
        <f t="shared" ref="K19" si="7">IF(ISERROR(+H19/E19)=TRUE,0,++H19/E19)</f>
        <v>0</v>
      </c>
      <c r="L19" s="28">
        <f t="shared" ref="L19" si="8">+D19-G19</f>
        <v>232.27000000327826</v>
      </c>
    </row>
    <row r="20" spans="2:12" ht="20.100000000000001" customHeight="1" x14ac:dyDescent="0.25">
      <c r="B20" s="25" t="s">
        <v>32</v>
      </c>
      <c r="C20" s="42">
        <v>0</v>
      </c>
      <c r="D20" s="42">
        <v>1063084</v>
      </c>
      <c r="E20" s="63">
        <v>1063084</v>
      </c>
      <c r="F20" s="63">
        <v>1062332</v>
      </c>
      <c r="G20" s="42">
        <v>969883.54</v>
      </c>
      <c r="H20" s="26"/>
      <c r="I20" s="27"/>
      <c r="J20" s="27">
        <f t="shared" si="0"/>
        <v>0.91233010749856081</v>
      </c>
      <c r="K20" s="27">
        <f t="shared" si="1"/>
        <v>0</v>
      </c>
      <c r="L20" s="28">
        <f t="shared" si="2"/>
        <v>93200.459999999963</v>
      </c>
    </row>
    <row r="21" spans="2:12" ht="20.100000000000001" customHeight="1" x14ac:dyDescent="0.25">
      <c r="B21" s="25" t="s">
        <v>33</v>
      </c>
      <c r="C21" s="42">
        <v>0</v>
      </c>
      <c r="D21" s="42">
        <v>4468959</v>
      </c>
      <c r="E21" s="63">
        <v>4468959</v>
      </c>
      <c r="F21" s="63">
        <v>4411641.3100000005</v>
      </c>
      <c r="G21" s="42">
        <v>4411621.5</v>
      </c>
      <c r="H21" s="26"/>
      <c r="I21" s="27"/>
      <c r="J21" s="27">
        <f t="shared" si="0"/>
        <v>0.98716983082637366</v>
      </c>
      <c r="K21" s="27">
        <f t="shared" si="1"/>
        <v>0</v>
      </c>
      <c r="L21" s="28">
        <f t="shared" si="2"/>
        <v>57337.5</v>
      </c>
    </row>
    <row r="22" spans="2:12" ht="20.100000000000001" customHeight="1" x14ac:dyDescent="0.25">
      <c r="B22" s="25" t="s">
        <v>34</v>
      </c>
      <c r="C22" s="42">
        <v>0</v>
      </c>
      <c r="D22" s="42">
        <v>8247884</v>
      </c>
      <c r="E22" s="63">
        <v>8247884</v>
      </c>
      <c r="F22" s="63">
        <v>8213088.9199999999</v>
      </c>
      <c r="G22" s="42">
        <v>8207840.4299999997</v>
      </c>
      <c r="H22" s="26"/>
      <c r="I22" s="27"/>
      <c r="J22" s="27">
        <f t="shared" si="0"/>
        <v>0.99514498870255685</v>
      </c>
      <c r="K22" s="27">
        <f t="shared" si="1"/>
        <v>0</v>
      </c>
      <c r="L22" s="28">
        <f t="shared" si="2"/>
        <v>40043.570000000298</v>
      </c>
    </row>
    <row r="23" spans="2:12" ht="20.100000000000001" customHeight="1" x14ac:dyDescent="0.25">
      <c r="B23" s="25" t="s">
        <v>35</v>
      </c>
      <c r="C23" s="42">
        <v>0</v>
      </c>
      <c r="D23" s="42">
        <v>6351822</v>
      </c>
      <c r="E23" s="63">
        <v>6351822</v>
      </c>
      <c r="F23" s="63">
        <v>6351822</v>
      </c>
      <c r="G23" s="42">
        <v>6347467.1100000003</v>
      </c>
      <c r="H23" s="26"/>
      <c r="I23" s="27"/>
      <c r="J23" s="27">
        <f t="shared" si="0"/>
        <v>0.9993143872734469</v>
      </c>
      <c r="K23" s="27">
        <f t="shared" si="1"/>
        <v>0</v>
      </c>
      <c r="L23" s="28">
        <f t="shared" si="2"/>
        <v>4354.8899999996647</v>
      </c>
    </row>
    <row r="24" spans="2:12" ht="20.100000000000001" customHeight="1" x14ac:dyDescent="0.25">
      <c r="B24" s="25" t="s">
        <v>36</v>
      </c>
      <c r="C24" s="42">
        <v>0</v>
      </c>
      <c r="D24" s="42">
        <v>12431899</v>
      </c>
      <c r="E24" s="63">
        <v>12431899</v>
      </c>
      <c r="F24" s="63">
        <v>12395899</v>
      </c>
      <c r="G24" s="42">
        <v>12194279.609999999</v>
      </c>
      <c r="H24" s="26"/>
      <c r="I24" s="27"/>
      <c r="J24" s="27">
        <f t="shared" si="0"/>
        <v>0.98088631592003761</v>
      </c>
      <c r="K24" s="27">
        <f t="shared" si="1"/>
        <v>0</v>
      </c>
      <c r="L24" s="28">
        <f t="shared" si="2"/>
        <v>237619.3900000006</v>
      </c>
    </row>
    <row r="25" spans="2:12" ht="20.100000000000001" customHeight="1" x14ac:dyDescent="0.25">
      <c r="B25" s="25" t="s">
        <v>37</v>
      </c>
      <c r="C25" s="42">
        <v>0</v>
      </c>
      <c r="D25" s="42">
        <v>19595094</v>
      </c>
      <c r="E25" s="63">
        <v>19595094</v>
      </c>
      <c r="F25" s="63">
        <v>19592194</v>
      </c>
      <c r="G25" s="42">
        <v>18314217.370000001</v>
      </c>
      <c r="H25" s="26"/>
      <c r="I25" s="27"/>
      <c r="J25" s="27">
        <f t="shared" si="0"/>
        <v>0.93463278971767128</v>
      </c>
      <c r="K25" s="27">
        <f t="shared" si="1"/>
        <v>0</v>
      </c>
      <c r="L25" s="28">
        <f t="shared" si="2"/>
        <v>1280876.629999999</v>
      </c>
    </row>
    <row r="26" spans="2:12" ht="20.100000000000001" customHeight="1" x14ac:dyDescent="0.25">
      <c r="B26" s="25" t="s">
        <v>38</v>
      </c>
      <c r="C26" s="42">
        <v>0</v>
      </c>
      <c r="D26" s="42">
        <v>5410724</v>
      </c>
      <c r="E26" s="63">
        <v>5410724</v>
      </c>
      <c r="F26" s="63">
        <v>5410654.0199999996</v>
      </c>
      <c r="G26" s="42">
        <v>5410654.0200000005</v>
      </c>
      <c r="H26" s="26"/>
      <c r="I26" s="27"/>
      <c r="J26" s="27">
        <f t="shared" si="0"/>
        <v>0.99998706642586099</v>
      </c>
      <c r="K26" s="27">
        <f t="shared" si="1"/>
        <v>0</v>
      </c>
      <c r="L26" s="28">
        <f t="shared" si="2"/>
        <v>69.979999999515712</v>
      </c>
    </row>
    <row r="27" spans="2:12" ht="20.100000000000001" customHeight="1" x14ac:dyDescent="0.25">
      <c r="B27" s="25" t="s">
        <v>39</v>
      </c>
      <c r="C27" s="42">
        <v>0</v>
      </c>
      <c r="D27" s="42">
        <v>4058451</v>
      </c>
      <c r="E27" s="63">
        <v>4058451</v>
      </c>
      <c r="F27" s="63">
        <v>4027529.94</v>
      </c>
      <c r="G27" s="42">
        <v>4027529.9399999995</v>
      </c>
      <c r="H27" s="26"/>
      <c r="I27" s="27"/>
      <c r="J27" s="27">
        <f t="shared" si="0"/>
        <v>0.99238106854068198</v>
      </c>
      <c r="K27" s="27">
        <f t="shared" si="1"/>
        <v>0</v>
      </c>
      <c r="L27" s="28">
        <f t="shared" si="2"/>
        <v>30921.060000000522</v>
      </c>
    </row>
    <row r="28" spans="2:12" ht="20.100000000000001" customHeight="1" x14ac:dyDescent="0.25">
      <c r="B28" s="25" t="s">
        <v>40</v>
      </c>
      <c r="C28" s="42">
        <v>0</v>
      </c>
      <c r="D28" s="42">
        <v>1988771</v>
      </c>
      <c r="E28" s="63">
        <v>1988771</v>
      </c>
      <c r="F28" s="63">
        <v>1918394.0299999998</v>
      </c>
      <c r="G28" s="42">
        <v>1903669.0299999998</v>
      </c>
      <c r="H28" s="26"/>
      <c r="I28" s="27"/>
      <c r="J28" s="27">
        <f t="shared" si="0"/>
        <v>0.95720876360325036</v>
      </c>
      <c r="K28" s="27">
        <f t="shared" si="1"/>
        <v>0</v>
      </c>
      <c r="L28" s="28">
        <f t="shared" si="2"/>
        <v>85101.970000000205</v>
      </c>
    </row>
    <row r="29" spans="2:12" ht="20.100000000000001" customHeight="1" x14ac:dyDescent="0.25">
      <c r="B29" s="25" t="s">
        <v>41</v>
      </c>
      <c r="C29" s="42">
        <v>0</v>
      </c>
      <c r="D29" s="42">
        <v>183656</v>
      </c>
      <c r="E29" s="63">
        <v>183656</v>
      </c>
      <c r="F29" s="63">
        <v>178383</v>
      </c>
      <c r="G29" s="42">
        <v>178383</v>
      </c>
      <c r="H29" s="26"/>
      <c r="I29" s="27"/>
      <c r="J29" s="27">
        <f t="shared" si="0"/>
        <v>0.97128871368210135</v>
      </c>
      <c r="K29" s="27">
        <f t="shared" si="1"/>
        <v>0</v>
      </c>
      <c r="L29" s="28">
        <f t="shared" si="2"/>
        <v>5273</v>
      </c>
    </row>
    <row r="30" spans="2:12" ht="20.100000000000001" customHeight="1" x14ac:dyDescent="0.25">
      <c r="B30" s="25" t="s">
        <v>42</v>
      </c>
      <c r="C30" s="42">
        <v>0</v>
      </c>
      <c r="D30" s="42">
        <v>3609038</v>
      </c>
      <c r="E30" s="63">
        <v>3609038</v>
      </c>
      <c r="F30" s="63">
        <v>3548031.74</v>
      </c>
      <c r="G30" s="42">
        <v>3548031.74</v>
      </c>
      <c r="H30" s="26"/>
      <c r="I30" s="27"/>
      <c r="J30" s="27">
        <f t="shared" si="0"/>
        <v>0.98309625445894455</v>
      </c>
      <c r="K30" s="27">
        <f t="shared" si="1"/>
        <v>0</v>
      </c>
      <c r="L30" s="28">
        <f t="shared" si="2"/>
        <v>61006.259999999776</v>
      </c>
    </row>
    <row r="31" spans="2:12" ht="20.100000000000001" customHeight="1" x14ac:dyDescent="0.25">
      <c r="B31" s="25" t="s">
        <v>43</v>
      </c>
      <c r="C31" s="42">
        <v>0</v>
      </c>
      <c r="D31" s="42">
        <v>6419729</v>
      </c>
      <c r="E31" s="63">
        <v>6419729</v>
      </c>
      <c r="F31" s="63">
        <v>6419729</v>
      </c>
      <c r="G31" s="42">
        <v>6414766.5499999998</v>
      </c>
      <c r="H31" s="26"/>
      <c r="I31" s="27"/>
      <c r="J31" s="27">
        <f t="shared" si="0"/>
        <v>0.999227000080533</v>
      </c>
      <c r="K31" s="27">
        <f t="shared" si="1"/>
        <v>0</v>
      </c>
      <c r="L31" s="28">
        <f t="shared" si="2"/>
        <v>4962.4500000001863</v>
      </c>
    </row>
    <row r="32" spans="2:12" ht="20.100000000000001" customHeight="1" x14ac:dyDescent="0.25">
      <c r="B32" s="25" t="s">
        <v>44</v>
      </c>
      <c r="C32" s="42">
        <v>0</v>
      </c>
      <c r="D32" s="42">
        <v>1911787</v>
      </c>
      <c r="E32" s="63">
        <v>1911787</v>
      </c>
      <c r="F32" s="63">
        <v>1911787</v>
      </c>
      <c r="G32" s="42">
        <v>1910774.94</v>
      </c>
      <c r="H32" s="26"/>
      <c r="I32" s="27"/>
      <c r="J32" s="27">
        <f t="shared" si="0"/>
        <v>0.99947062094260497</v>
      </c>
      <c r="K32" s="27">
        <f t="shared" si="1"/>
        <v>0</v>
      </c>
      <c r="L32" s="28">
        <f t="shared" si="2"/>
        <v>1012.0600000000559</v>
      </c>
    </row>
    <row r="33" spans="2:12" ht="20.100000000000001" customHeight="1" x14ac:dyDescent="0.25">
      <c r="B33" s="25" t="s">
        <v>45</v>
      </c>
      <c r="C33" s="42">
        <v>0</v>
      </c>
      <c r="D33" s="42">
        <v>5402026</v>
      </c>
      <c r="E33" s="63">
        <v>5402026</v>
      </c>
      <c r="F33" s="63">
        <v>5389915.4000000004</v>
      </c>
      <c r="G33" s="42">
        <v>5389915.4000000004</v>
      </c>
      <c r="H33" s="26"/>
      <c r="I33" s="27"/>
      <c r="J33" s="27">
        <f t="shared" si="0"/>
        <v>0.99775813740992736</v>
      </c>
      <c r="K33" s="27">
        <f t="shared" si="1"/>
        <v>0</v>
      </c>
      <c r="L33" s="28">
        <f t="shared" si="2"/>
        <v>12110.599999999627</v>
      </c>
    </row>
    <row r="34" spans="2:12" ht="20.100000000000001" customHeight="1" x14ac:dyDescent="0.25">
      <c r="B34" s="25" t="s">
        <v>46</v>
      </c>
      <c r="C34" s="42">
        <v>0</v>
      </c>
      <c r="D34" s="42">
        <v>2359916</v>
      </c>
      <c r="E34" s="63">
        <v>2359916</v>
      </c>
      <c r="F34" s="63">
        <v>2359914.36</v>
      </c>
      <c r="G34" s="42">
        <v>2359914.36</v>
      </c>
      <c r="H34" s="26"/>
      <c r="I34" s="27"/>
      <c r="J34" s="27">
        <f t="shared" si="0"/>
        <v>0.99999930506001056</v>
      </c>
      <c r="K34" s="27">
        <f t="shared" si="1"/>
        <v>0</v>
      </c>
      <c r="L34" s="28">
        <f t="shared" si="2"/>
        <v>1.6400000001303852</v>
      </c>
    </row>
    <row r="35" spans="2:12" ht="20.100000000000001" customHeight="1" x14ac:dyDescent="0.25">
      <c r="B35" s="25" t="s">
        <v>47</v>
      </c>
      <c r="C35" s="42">
        <v>200000000</v>
      </c>
      <c r="D35" s="42">
        <v>1397473054</v>
      </c>
      <c r="E35" s="63">
        <v>1288086815</v>
      </c>
      <c r="F35" s="63">
        <v>1260444825.4100001</v>
      </c>
      <c r="G35" s="42">
        <v>1197655602.8399999</v>
      </c>
      <c r="H35" s="26"/>
      <c r="I35" s="27"/>
      <c r="J35" s="27">
        <f t="shared" si="0"/>
        <v>0.92979416363329515</v>
      </c>
      <c r="K35" s="27">
        <f t="shared" si="1"/>
        <v>0</v>
      </c>
      <c r="L35" s="28">
        <f t="shared" si="2"/>
        <v>199817451.16000009</v>
      </c>
    </row>
    <row r="36" spans="2:12" ht="20.100000000000001" customHeight="1" x14ac:dyDescent="0.25">
      <c r="B36" s="25" t="s">
        <v>48</v>
      </c>
      <c r="C36" s="42">
        <v>628474823</v>
      </c>
      <c r="D36" s="42">
        <v>201819457</v>
      </c>
      <c r="E36" s="63">
        <v>201057616</v>
      </c>
      <c r="F36" s="63">
        <v>172492746.31999996</v>
      </c>
      <c r="G36" s="42">
        <v>172139792.73999998</v>
      </c>
      <c r="H36" s="26"/>
      <c r="I36" s="27"/>
      <c r="J36" s="27">
        <f t="shared" si="0"/>
        <v>0.85617146052303728</v>
      </c>
      <c r="K36" s="27">
        <f t="shared" si="1"/>
        <v>0</v>
      </c>
      <c r="L36" s="28">
        <f t="shared" si="2"/>
        <v>29679664.26000002</v>
      </c>
    </row>
    <row r="37" spans="2:12" ht="20.100000000000001" customHeight="1" x14ac:dyDescent="0.25">
      <c r="B37" s="25" t="s">
        <v>49</v>
      </c>
      <c r="C37" s="42">
        <v>0</v>
      </c>
      <c r="D37" s="42">
        <v>9349444</v>
      </c>
      <c r="E37" s="63">
        <v>9349444</v>
      </c>
      <c r="F37" s="63">
        <v>9346767.3300000001</v>
      </c>
      <c r="G37" s="42">
        <v>9343446.9900000002</v>
      </c>
      <c r="H37" s="26"/>
      <c r="I37" s="27"/>
      <c r="J37" s="27">
        <f t="shared" si="0"/>
        <v>0.99935857041338505</v>
      </c>
      <c r="K37" s="27">
        <f t="shared" si="1"/>
        <v>0</v>
      </c>
      <c r="L37" s="28">
        <f t="shared" si="2"/>
        <v>5997.0099999997765</v>
      </c>
    </row>
    <row r="38" spans="2:12" ht="20.100000000000001" customHeight="1" x14ac:dyDescent="0.25">
      <c r="B38" s="25" t="s">
        <v>50</v>
      </c>
      <c r="C38" s="42">
        <v>0</v>
      </c>
      <c r="D38" s="42">
        <v>3120306</v>
      </c>
      <c r="E38" s="63">
        <v>3120306</v>
      </c>
      <c r="F38" s="63">
        <v>3120306</v>
      </c>
      <c r="G38" s="42">
        <v>3119741.95</v>
      </c>
      <c r="H38" s="26"/>
      <c r="I38" s="27"/>
      <c r="J38" s="13">
        <f t="shared" si="0"/>
        <v>0.99981923247271265</v>
      </c>
      <c r="K38" s="13">
        <f t="shared" si="1"/>
        <v>0</v>
      </c>
      <c r="L38" s="15">
        <f t="shared" si="2"/>
        <v>564.04999999981374</v>
      </c>
    </row>
    <row r="39" spans="2:12" ht="20.100000000000001" customHeight="1" x14ac:dyDescent="0.25">
      <c r="B39" s="25" t="s">
        <v>51</v>
      </c>
      <c r="C39" s="42">
        <v>0</v>
      </c>
      <c r="D39" s="42">
        <v>42554538</v>
      </c>
      <c r="E39" s="63">
        <v>42554538</v>
      </c>
      <c r="F39" s="63">
        <v>42477860</v>
      </c>
      <c r="G39" s="42">
        <v>42477860.000000007</v>
      </c>
      <c r="H39" s="26"/>
      <c r="I39" s="27"/>
      <c r="J39" s="13">
        <f t="shared" si="0"/>
        <v>0.99819812401676189</v>
      </c>
      <c r="K39" s="13">
        <f t="shared" si="1"/>
        <v>0</v>
      </c>
      <c r="L39" s="15">
        <f t="shared" si="2"/>
        <v>76677.999999992549</v>
      </c>
    </row>
    <row r="40" spans="2:12" ht="20.100000000000001" customHeight="1" x14ac:dyDescent="0.25">
      <c r="B40" s="25" t="s">
        <v>52</v>
      </c>
      <c r="C40" s="42">
        <v>0</v>
      </c>
      <c r="D40" s="42">
        <v>58845950</v>
      </c>
      <c r="E40" s="63">
        <v>58845950</v>
      </c>
      <c r="F40" s="63">
        <v>54158063.020000003</v>
      </c>
      <c r="G40" s="42">
        <v>54157804.269999996</v>
      </c>
      <c r="H40" s="26"/>
      <c r="I40" s="27"/>
      <c r="J40" s="13">
        <f t="shared" ref="J40:J41" si="9">IF(ISERROR(+G40/E40)=TRUE,0,++G40/E40)</f>
        <v>0.92033188809085409</v>
      </c>
      <c r="K40" s="13">
        <f t="shared" ref="K40:K41" si="10">IF(ISERROR(+H40/E40)=TRUE,0,++H40/E40)</f>
        <v>0</v>
      </c>
      <c r="L40" s="15">
        <f t="shared" ref="L40:L41" si="11">+D40-G40</f>
        <v>4688145.7300000042</v>
      </c>
    </row>
    <row r="41" spans="2:12" ht="20.100000000000001" customHeight="1" x14ac:dyDescent="0.25">
      <c r="B41" s="25" t="s">
        <v>53</v>
      </c>
      <c r="C41" s="42">
        <v>0</v>
      </c>
      <c r="D41" s="42">
        <v>32539394</v>
      </c>
      <c r="E41" s="63">
        <v>32539394</v>
      </c>
      <c r="F41" s="63">
        <v>32539394</v>
      </c>
      <c r="G41" s="42">
        <v>28664151.509999998</v>
      </c>
      <c r="H41" s="26"/>
      <c r="I41" s="27"/>
      <c r="J41" s="13">
        <f t="shared" si="9"/>
        <v>0.88090612597149165</v>
      </c>
      <c r="K41" s="13">
        <f t="shared" si="10"/>
        <v>0</v>
      </c>
      <c r="L41" s="15">
        <f t="shared" si="11"/>
        <v>3875242.4900000021</v>
      </c>
    </row>
    <row r="42" spans="2:12" ht="20.100000000000001" customHeight="1" x14ac:dyDescent="0.25">
      <c r="B42" s="25" t="s">
        <v>54</v>
      </c>
      <c r="C42" s="42">
        <v>0</v>
      </c>
      <c r="D42" s="42">
        <v>15539773</v>
      </c>
      <c r="E42" s="63">
        <v>15539773</v>
      </c>
      <c r="F42" s="63">
        <v>15539773</v>
      </c>
      <c r="G42" s="42">
        <v>15526686.34</v>
      </c>
      <c r="H42" s="26"/>
      <c r="I42" s="27"/>
      <c r="J42" s="13">
        <f t="shared" si="0"/>
        <v>0.99915786028534648</v>
      </c>
      <c r="K42" s="13">
        <f t="shared" si="1"/>
        <v>0</v>
      </c>
      <c r="L42" s="15">
        <f t="shared" si="2"/>
        <v>13086.660000000149</v>
      </c>
    </row>
    <row r="43" spans="2:12" ht="20.100000000000001" customHeight="1" x14ac:dyDescent="0.25">
      <c r="B43" s="25" t="s">
        <v>55</v>
      </c>
      <c r="C43" s="42">
        <v>0</v>
      </c>
      <c r="D43" s="42">
        <v>7909017</v>
      </c>
      <c r="E43" s="63">
        <v>7909017</v>
      </c>
      <c r="F43" s="63">
        <v>7188367.0800000001</v>
      </c>
      <c r="G43" s="42">
        <v>7078663.1099999994</v>
      </c>
      <c r="H43" s="26"/>
      <c r="I43" s="27"/>
      <c r="J43" s="13">
        <f t="shared" ref="J43" si="12">IF(ISERROR(+G43/E43)=TRUE,0,++G43/E43)</f>
        <v>0.89501174545458673</v>
      </c>
      <c r="K43" s="13">
        <f t="shared" ref="K43" si="13">IF(ISERROR(+H43/E43)=TRUE,0,++H43/E43)</f>
        <v>0</v>
      </c>
      <c r="L43" s="15">
        <f t="shared" ref="L43" si="14">+D43-G43</f>
        <v>830353.8900000006</v>
      </c>
    </row>
    <row r="44" spans="2:12" ht="20.100000000000001" customHeight="1" x14ac:dyDescent="0.25">
      <c r="B44" s="7" t="s">
        <v>56</v>
      </c>
      <c r="C44" s="42">
        <v>0</v>
      </c>
      <c r="D44" s="42">
        <v>20640041</v>
      </c>
      <c r="E44" s="63">
        <v>20640041</v>
      </c>
      <c r="F44" s="64">
        <v>20635727.829999998</v>
      </c>
      <c r="G44" s="43">
        <v>20635727.829999998</v>
      </c>
      <c r="H44" s="9"/>
      <c r="I44" s="13"/>
      <c r="J44" s="13">
        <f t="shared" si="0"/>
        <v>0.99979102900037831</v>
      </c>
      <c r="K44" s="13">
        <f t="shared" si="1"/>
        <v>0</v>
      </c>
      <c r="L44" s="15">
        <f t="shared" si="2"/>
        <v>4313.1700000017881</v>
      </c>
    </row>
    <row r="45" spans="2:12" ht="20.100000000000001" customHeight="1" x14ac:dyDescent="0.25">
      <c r="B45" s="7" t="s">
        <v>57</v>
      </c>
      <c r="C45" s="42">
        <v>0</v>
      </c>
      <c r="D45" s="42">
        <v>49529983</v>
      </c>
      <c r="E45" s="64">
        <v>26529983</v>
      </c>
      <c r="F45" s="64">
        <v>10036960.709999999</v>
      </c>
      <c r="G45" s="43">
        <v>10036960.699999999</v>
      </c>
      <c r="H45" s="9"/>
      <c r="I45" s="13">
        <f>IF(ISERROR(+#REF!/E45)=TRUE,0,++#REF!/E45)</f>
        <v>0</v>
      </c>
      <c r="J45" s="13">
        <f t="shared" si="0"/>
        <v>0.37832518400030635</v>
      </c>
      <c r="K45" s="13">
        <f t="shared" si="1"/>
        <v>0</v>
      </c>
      <c r="L45" s="15">
        <f t="shared" si="2"/>
        <v>39493022.299999997</v>
      </c>
    </row>
    <row r="46" spans="2:12" ht="23.25" customHeight="1" x14ac:dyDescent="0.25">
      <c r="B46" s="52" t="s">
        <v>4</v>
      </c>
      <c r="C46" s="65">
        <f t="shared" ref="C46:H46" si="15">SUM(C13:C45)</f>
        <v>1167209126</v>
      </c>
      <c r="D46" s="65">
        <f t="shared" si="15"/>
        <v>2271070552</v>
      </c>
      <c r="E46" s="65">
        <f t="shared" si="15"/>
        <v>2137922472</v>
      </c>
      <c r="F46" s="65">
        <f t="shared" si="15"/>
        <v>2050245815.9499996</v>
      </c>
      <c r="G46" s="65">
        <f t="shared" si="15"/>
        <v>1981401652.3199997</v>
      </c>
      <c r="H46" s="53">
        <f t="shared" si="15"/>
        <v>0</v>
      </c>
      <c r="I46" s="54">
        <f>IF(ISERROR(+#REF!/E46)=TRUE,0,++#REF!/E46)</f>
        <v>0</v>
      </c>
      <c r="J46" s="54">
        <f>IF(ISERROR(+G46/E46)=TRUE,0,++G46/E46)</f>
        <v>0.92678835564435735</v>
      </c>
      <c r="K46" s="54">
        <f>IF(ISERROR(+H46/E46)=TRUE,0,++H46/E46)</f>
        <v>0</v>
      </c>
      <c r="L46" s="55">
        <f>SUM(L13:L45)</f>
        <v>289668899.68000025</v>
      </c>
    </row>
    <row r="47" spans="2:12" x14ac:dyDescent="0.2">
      <c r="B47" s="11" t="s">
        <v>62</v>
      </c>
    </row>
    <row r="48" spans="2:12" s="20" customFormat="1" x14ac:dyDescent="0.25">
      <c r="K48" s="24"/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B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25</v>
      </c>
      <c r="G52" s="31" t="str">
        <f>MID(G11,1,25)</f>
        <v>DEVENGADO
A DICIEMBRE
(4)</v>
      </c>
      <c r="K52" s="23"/>
    </row>
    <row r="53" spans="2:11" s="22" customFormat="1" x14ac:dyDescent="0.25">
      <c r="B53" s="22" t="s">
        <v>24</v>
      </c>
      <c r="C53" s="39">
        <f>+C46/$B$51</f>
        <v>1167.209126</v>
      </c>
      <c r="D53" s="39">
        <f t="shared" ref="D53:G53" si="16">+D46/$B$51</f>
        <v>2271.0705520000001</v>
      </c>
      <c r="E53" s="39">
        <f t="shared" si="16"/>
        <v>2137.9224720000002</v>
      </c>
      <c r="F53" s="39">
        <f t="shared" si="16"/>
        <v>2050.2458159499997</v>
      </c>
      <c r="G53" s="39">
        <f t="shared" si="16"/>
        <v>1981.4016523199996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26</v>
      </c>
      <c r="C13" s="44">
        <v>0</v>
      </c>
      <c r="D13" s="44">
        <v>1201944</v>
      </c>
      <c r="E13" s="60">
        <v>849811</v>
      </c>
      <c r="F13" s="60">
        <v>691332.71</v>
      </c>
      <c r="G13" s="41">
        <v>691332.71</v>
      </c>
      <c r="H13" s="8"/>
      <c r="I13" s="12">
        <f>IF(ISERROR(+#REF!/E13)=TRUE,0,++#REF!/E13)</f>
        <v>0</v>
      </c>
      <c r="J13" s="12">
        <f>IF(ISERROR(+G13/E13)=TRUE,0,++G13/E13)</f>
        <v>0.81351348711654703</v>
      </c>
      <c r="K13" s="12">
        <f>IF(ISERROR(+H13/E13)=TRUE,0,++H13/E13)</f>
        <v>0</v>
      </c>
      <c r="L13" s="14">
        <f>+D13-G13</f>
        <v>510611.29000000004</v>
      </c>
    </row>
    <row r="14" spans="1:13" ht="20.100000000000001" customHeight="1" x14ac:dyDescent="0.25">
      <c r="B14" s="29" t="s">
        <v>58</v>
      </c>
      <c r="C14" s="45">
        <v>0</v>
      </c>
      <c r="D14" s="45">
        <v>5259406</v>
      </c>
      <c r="E14" s="61">
        <v>4877919</v>
      </c>
      <c r="F14" s="61">
        <v>4157253.76</v>
      </c>
      <c r="G14" s="42">
        <v>4148446.76</v>
      </c>
      <c r="H14" s="26"/>
      <c r="I14" s="27"/>
      <c r="J14" s="27">
        <f t="shared" ref="J14:J41" si="0">IF(ISERROR(+G14/E14)=TRUE,0,++G14/E14)</f>
        <v>0.85045421213431383</v>
      </c>
      <c r="K14" s="27">
        <f t="shared" ref="K14:K41" si="1">IF(ISERROR(+H14/E14)=TRUE,0,++H14/E14)</f>
        <v>0</v>
      </c>
      <c r="L14" s="28">
        <f t="shared" ref="L14:L41" si="2">+D14-G14</f>
        <v>1110959.2400000002</v>
      </c>
    </row>
    <row r="15" spans="1:13" ht="20.100000000000001" customHeight="1" x14ac:dyDescent="0.25">
      <c r="B15" s="29" t="s">
        <v>59</v>
      </c>
      <c r="C15" s="45">
        <v>0</v>
      </c>
      <c r="D15" s="45">
        <v>8075652</v>
      </c>
      <c r="E15" s="61">
        <v>7839774</v>
      </c>
      <c r="F15" s="61">
        <v>7342521.3500000006</v>
      </c>
      <c r="G15" s="42">
        <v>7341019.7700000005</v>
      </c>
      <c r="H15" s="26"/>
      <c r="I15" s="27"/>
      <c r="J15" s="27">
        <f t="shared" si="0"/>
        <v>0.93638155513156385</v>
      </c>
      <c r="K15" s="27">
        <f t="shared" si="1"/>
        <v>0</v>
      </c>
      <c r="L15" s="28">
        <f t="shared" si="2"/>
        <v>734632.22999999952</v>
      </c>
    </row>
    <row r="16" spans="1:13" ht="20.100000000000001" customHeight="1" x14ac:dyDescent="0.25">
      <c r="B16" s="29" t="s">
        <v>27</v>
      </c>
      <c r="C16" s="45">
        <v>0</v>
      </c>
      <c r="D16" s="45">
        <v>9567867</v>
      </c>
      <c r="E16" s="61">
        <v>9480059</v>
      </c>
      <c r="F16" s="61">
        <v>9285115.8999999985</v>
      </c>
      <c r="G16" s="42">
        <v>9254238.3999999985</v>
      </c>
      <c r="H16" s="26"/>
      <c r="I16" s="27"/>
      <c r="J16" s="27">
        <f t="shared" si="0"/>
        <v>0.97617940985388363</v>
      </c>
      <c r="K16" s="27">
        <f t="shared" si="1"/>
        <v>0</v>
      </c>
      <c r="L16" s="28">
        <f t="shared" si="2"/>
        <v>313628.60000000149</v>
      </c>
    </row>
    <row r="17" spans="2:12" ht="20.100000000000001" customHeight="1" x14ac:dyDescent="0.25">
      <c r="B17" s="29" t="s">
        <v>28</v>
      </c>
      <c r="C17" s="45">
        <v>0</v>
      </c>
      <c r="D17" s="45">
        <v>2082553</v>
      </c>
      <c r="E17" s="61">
        <v>2082230</v>
      </c>
      <c r="F17" s="61">
        <v>1950377.2700000005</v>
      </c>
      <c r="G17" s="42">
        <v>1935047.2700000005</v>
      </c>
      <c r="H17" s="26"/>
      <c r="I17" s="27"/>
      <c r="J17" s="27">
        <f t="shared" si="0"/>
        <v>0.92931485474707431</v>
      </c>
      <c r="K17" s="27">
        <f t="shared" si="1"/>
        <v>0</v>
      </c>
      <c r="L17" s="28">
        <f t="shared" si="2"/>
        <v>147505.72999999952</v>
      </c>
    </row>
    <row r="18" spans="2:12" ht="20.100000000000001" customHeight="1" x14ac:dyDescent="0.25">
      <c r="B18" s="29" t="s">
        <v>29</v>
      </c>
      <c r="C18" s="45">
        <v>0</v>
      </c>
      <c r="D18" s="45">
        <v>39174963</v>
      </c>
      <c r="E18" s="61">
        <v>38460454</v>
      </c>
      <c r="F18" s="61">
        <v>36009849.289999999</v>
      </c>
      <c r="G18" s="42">
        <v>35866145.530000009</v>
      </c>
      <c r="H18" s="26"/>
      <c r="I18" s="27"/>
      <c r="J18" s="27">
        <f t="shared" si="0"/>
        <v>0.93254607784921129</v>
      </c>
      <c r="K18" s="27">
        <f t="shared" si="1"/>
        <v>0</v>
      </c>
      <c r="L18" s="28">
        <f t="shared" si="2"/>
        <v>3308817.4699999914</v>
      </c>
    </row>
    <row r="19" spans="2:12" ht="20.100000000000001" customHeight="1" x14ac:dyDescent="0.25">
      <c r="B19" s="29" t="s">
        <v>30</v>
      </c>
      <c r="C19" s="45">
        <v>0</v>
      </c>
      <c r="D19" s="45">
        <v>21186169</v>
      </c>
      <c r="E19" s="61">
        <v>21136169</v>
      </c>
      <c r="F19" s="61">
        <v>20445183.129999995</v>
      </c>
      <c r="G19" s="42">
        <v>20263845.969999999</v>
      </c>
      <c r="H19" s="26"/>
      <c r="I19" s="27"/>
      <c r="J19" s="27">
        <f t="shared" si="0"/>
        <v>0.95872842282818604</v>
      </c>
      <c r="K19" s="27">
        <f t="shared" si="1"/>
        <v>0</v>
      </c>
      <c r="L19" s="28">
        <f t="shared" si="2"/>
        <v>922323.03000000119</v>
      </c>
    </row>
    <row r="20" spans="2:12" ht="20.100000000000001" customHeight="1" x14ac:dyDescent="0.25">
      <c r="B20" s="29" t="s">
        <v>31</v>
      </c>
      <c r="C20" s="45">
        <v>0</v>
      </c>
      <c r="D20" s="45">
        <v>38114120</v>
      </c>
      <c r="E20" s="61">
        <v>37625052</v>
      </c>
      <c r="F20" s="61">
        <v>36097849.849999994</v>
      </c>
      <c r="G20" s="42">
        <v>35955972.219999991</v>
      </c>
      <c r="H20" s="26"/>
      <c r="I20" s="27"/>
      <c r="J20" s="27">
        <f t="shared" si="0"/>
        <v>0.95563913692398328</v>
      </c>
      <c r="K20" s="27">
        <f t="shared" si="1"/>
        <v>0</v>
      </c>
      <c r="L20" s="28">
        <f t="shared" si="2"/>
        <v>2158147.7800000086</v>
      </c>
    </row>
    <row r="21" spans="2:12" ht="20.100000000000001" customHeight="1" x14ac:dyDescent="0.25">
      <c r="B21" s="29" t="s">
        <v>32</v>
      </c>
      <c r="C21" s="45">
        <v>0</v>
      </c>
      <c r="D21" s="45">
        <v>4996601</v>
      </c>
      <c r="E21" s="61">
        <v>4996441</v>
      </c>
      <c r="F21" s="61">
        <v>4381854.5200000005</v>
      </c>
      <c r="G21" s="42">
        <v>4262568.82</v>
      </c>
      <c r="H21" s="26"/>
      <c r="I21" s="27"/>
      <c r="J21" s="27">
        <f t="shared" si="0"/>
        <v>0.85312101553886066</v>
      </c>
      <c r="K21" s="27">
        <f t="shared" si="1"/>
        <v>0</v>
      </c>
      <c r="L21" s="28">
        <f t="shared" si="2"/>
        <v>734032.1799999997</v>
      </c>
    </row>
    <row r="22" spans="2:12" ht="20.100000000000001" customHeight="1" x14ac:dyDescent="0.25">
      <c r="B22" s="29" t="s">
        <v>33</v>
      </c>
      <c r="C22" s="45">
        <v>0</v>
      </c>
      <c r="D22" s="45">
        <v>10170508</v>
      </c>
      <c r="E22" s="61">
        <v>8400987</v>
      </c>
      <c r="F22" s="61">
        <v>7835037.9100000029</v>
      </c>
      <c r="G22" s="42">
        <v>7756196.2300000014</v>
      </c>
      <c r="H22" s="26"/>
      <c r="I22" s="27"/>
      <c r="J22" s="27">
        <f t="shared" si="0"/>
        <v>0.9232482123826643</v>
      </c>
      <c r="K22" s="27">
        <f t="shared" si="1"/>
        <v>0</v>
      </c>
      <c r="L22" s="28">
        <f t="shared" si="2"/>
        <v>2414311.7699999986</v>
      </c>
    </row>
    <row r="23" spans="2:12" ht="20.100000000000001" customHeight="1" x14ac:dyDescent="0.25">
      <c r="B23" s="29" t="s">
        <v>34</v>
      </c>
      <c r="C23" s="45">
        <v>0</v>
      </c>
      <c r="D23" s="45">
        <v>39198649</v>
      </c>
      <c r="E23" s="61">
        <v>39087584</v>
      </c>
      <c r="F23" s="61">
        <v>37783475.159999996</v>
      </c>
      <c r="G23" s="42">
        <v>37733029.269999996</v>
      </c>
      <c r="H23" s="26"/>
      <c r="I23" s="27"/>
      <c r="J23" s="27">
        <f t="shared" si="0"/>
        <v>0.96534565221529156</v>
      </c>
      <c r="K23" s="27">
        <f t="shared" si="1"/>
        <v>0</v>
      </c>
      <c r="L23" s="28">
        <f t="shared" si="2"/>
        <v>1465619.7300000042</v>
      </c>
    </row>
    <row r="24" spans="2:12" ht="20.100000000000001" customHeight="1" x14ac:dyDescent="0.25">
      <c r="B24" s="29" t="s">
        <v>35</v>
      </c>
      <c r="C24" s="45">
        <v>0</v>
      </c>
      <c r="D24" s="45">
        <v>39294483</v>
      </c>
      <c r="E24" s="61">
        <v>37013237</v>
      </c>
      <c r="F24" s="61">
        <v>35926468.649999999</v>
      </c>
      <c r="G24" s="42">
        <v>34626252.339999996</v>
      </c>
      <c r="H24" s="26"/>
      <c r="I24" s="27"/>
      <c r="J24" s="27">
        <f t="shared" si="0"/>
        <v>0.93550997282404658</v>
      </c>
      <c r="K24" s="27">
        <f t="shared" si="1"/>
        <v>0</v>
      </c>
      <c r="L24" s="28">
        <f t="shared" si="2"/>
        <v>4668230.6600000039</v>
      </c>
    </row>
    <row r="25" spans="2:12" ht="20.100000000000001" customHeight="1" x14ac:dyDescent="0.25">
      <c r="B25" s="29" t="s">
        <v>36</v>
      </c>
      <c r="C25" s="45">
        <v>0</v>
      </c>
      <c r="D25" s="45">
        <v>37996855</v>
      </c>
      <c r="E25" s="61">
        <v>33418455</v>
      </c>
      <c r="F25" s="61">
        <v>31249018.989999998</v>
      </c>
      <c r="G25" s="42">
        <v>29668904.930000003</v>
      </c>
      <c r="H25" s="26"/>
      <c r="I25" s="27"/>
      <c r="J25" s="27">
        <f t="shared" si="0"/>
        <v>0.88780001738560332</v>
      </c>
      <c r="K25" s="27">
        <f t="shared" si="1"/>
        <v>0</v>
      </c>
      <c r="L25" s="28">
        <f t="shared" si="2"/>
        <v>8327950.0699999966</v>
      </c>
    </row>
    <row r="26" spans="2:12" ht="20.100000000000001" customHeight="1" x14ac:dyDescent="0.25">
      <c r="B26" s="29" t="s">
        <v>37</v>
      </c>
      <c r="C26" s="45">
        <v>0</v>
      </c>
      <c r="D26" s="45">
        <v>29513108</v>
      </c>
      <c r="E26" s="61">
        <v>28690269</v>
      </c>
      <c r="F26" s="61">
        <v>26641744.220000003</v>
      </c>
      <c r="G26" s="42">
        <v>25792084.09</v>
      </c>
      <c r="H26" s="26"/>
      <c r="I26" s="27"/>
      <c r="J26" s="27">
        <f t="shared" si="0"/>
        <v>0.89898369687645663</v>
      </c>
      <c r="K26" s="27">
        <f t="shared" si="1"/>
        <v>0</v>
      </c>
      <c r="L26" s="28">
        <f t="shared" si="2"/>
        <v>3721023.91</v>
      </c>
    </row>
    <row r="27" spans="2:12" ht="20.100000000000001" customHeight="1" x14ac:dyDescent="0.25">
      <c r="B27" s="29" t="s">
        <v>38</v>
      </c>
      <c r="C27" s="45">
        <v>0</v>
      </c>
      <c r="D27" s="45">
        <v>13205839</v>
      </c>
      <c r="E27" s="61">
        <v>12301275</v>
      </c>
      <c r="F27" s="61">
        <v>11611268.470000001</v>
      </c>
      <c r="G27" s="42">
        <v>11327210.229999999</v>
      </c>
      <c r="H27" s="26"/>
      <c r="I27" s="27"/>
      <c r="J27" s="27">
        <f t="shared" si="0"/>
        <v>0.92081595037912722</v>
      </c>
      <c r="K27" s="27">
        <f t="shared" si="1"/>
        <v>0</v>
      </c>
      <c r="L27" s="28">
        <f t="shared" si="2"/>
        <v>1878628.7700000014</v>
      </c>
    </row>
    <row r="28" spans="2:12" ht="20.100000000000001" customHeight="1" x14ac:dyDescent="0.25">
      <c r="B28" s="29" t="s">
        <v>39</v>
      </c>
      <c r="C28" s="45">
        <v>0</v>
      </c>
      <c r="D28" s="45">
        <v>6663245</v>
      </c>
      <c r="E28" s="61">
        <v>6445578</v>
      </c>
      <c r="F28" s="61">
        <v>6360571.4600000009</v>
      </c>
      <c r="G28" s="42">
        <v>6337945.0199999996</v>
      </c>
      <c r="H28" s="26"/>
      <c r="I28" s="27"/>
      <c r="J28" s="27">
        <f t="shared" si="0"/>
        <v>0.98330126793904282</v>
      </c>
      <c r="K28" s="27">
        <f t="shared" si="1"/>
        <v>0</v>
      </c>
      <c r="L28" s="28">
        <f t="shared" si="2"/>
        <v>325299.98000000045</v>
      </c>
    </row>
    <row r="29" spans="2:12" ht="20.100000000000001" customHeight="1" x14ac:dyDescent="0.25">
      <c r="B29" s="29" t="s">
        <v>40</v>
      </c>
      <c r="C29" s="45">
        <v>0</v>
      </c>
      <c r="D29" s="45">
        <v>5207739</v>
      </c>
      <c r="E29" s="61">
        <v>5171068</v>
      </c>
      <c r="F29" s="61">
        <v>4878415.2699999996</v>
      </c>
      <c r="G29" s="42">
        <v>4878415.2699999996</v>
      </c>
      <c r="H29" s="26"/>
      <c r="I29" s="27"/>
      <c r="J29" s="27">
        <f t="shared" si="0"/>
        <v>0.94340574712999314</v>
      </c>
      <c r="K29" s="27">
        <f t="shared" si="1"/>
        <v>0</v>
      </c>
      <c r="L29" s="28">
        <f t="shared" si="2"/>
        <v>329323.73000000045</v>
      </c>
    </row>
    <row r="30" spans="2:12" ht="20.100000000000001" customHeight="1" x14ac:dyDescent="0.25">
      <c r="B30" s="29" t="s">
        <v>41</v>
      </c>
      <c r="C30" s="45">
        <v>0</v>
      </c>
      <c r="D30" s="45">
        <v>5108282</v>
      </c>
      <c r="E30" s="61">
        <v>5101243</v>
      </c>
      <c r="F30" s="61">
        <v>4501221.8000000007</v>
      </c>
      <c r="G30" s="42">
        <v>4501217.87</v>
      </c>
      <c r="H30" s="26"/>
      <c r="I30" s="27"/>
      <c r="J30" s="27">
        <f t="shared" si="0"/>
        <v>0.88237668152644366</v>
      </c>
      <c r="K30" s="27">
        <f t="shared" si="1"/>
        <v>0</v>
      </c>
      <c r="L30" s="28">
        <f t="shared" si="2"/>
        <v>607064.12999999989</v>
      </c>
    </row>
    <row r="31" spans="2:12" ht="20.100000000000001" customHeight="1" x14ac:dyDescent="0.25">
      <c r="B31" s="29" t="s">
        <v>42</v>
      </c>
      <c r="C31" s="45">
        <v>0</v>
      </c>
      <c r="D31" s="45">
        <v>18416055</v>
      </c>
      <c r="E31" s="61">
        <v>18413436</v>
      </c>
      <c r="F31" s="61">
        <v>17988269.630000003</v>
      </c>
      <c r="G31" s="42">
        <v>17984663.680000003</v>
      </c>
      <c r="H31" s="26"/>
      <c r="I31" s="27"/>
      <c r="J31" s="27">
        <f t="shared" si="0"/>
        <v>0.97671416024689817</v>
      </c>
      <c r="K31" s="27">
        <f t="shared" si="1"/>
        <v>0</v>
      </c>
      <c r="L31" s="28">
        <f t="shared" si="2"/>
        <v>431391.31999999657</v>
      </c>
    </row>
    <row r="32" spans="2:12" ht="20.100000000000001" customHeight="1" x14ac:dyDescent="0.25">
      <c r="B32" s="29" t="s">
        <v>43</v>
      </c>
      <c r="C32" s="45">
        <v>0</v>
      </c>
      <c r="D32" s="45">
        <v>12074783</v>
      </c>
      <c r="E32" s="61">
        <v>11123760</v>
      </c>
      <c r="F32" s="61">
        <v>10413144.010000004</v>
      </c>
      <c r="G32" s="42">
        <v>9993893.6100000031</v>
      </c>
      <c r="H32" s="26"/>
      <c r="I32" s="27"/>
      <c r="J32" s="27">
        <f t="shared" si="0"/>
        <v>0.89842765485771026</v>
      </c>
      <c r="K32" s="27">
        <f t="shared" si="1"/>
        <v>0</v>
      </c>
      <c r="L32" s="28">
        <f t="shared" si="2"/>
        <v>2080889.3899999969</v>
      </c>
    </row>
    <row r="33" spans="2:12" ht="20.100000000000001" customHeight="1" x14ac:dyDescent="0.25">
      <c r="B33" s="29" t="s">
        <v>44</v>
      </c>
      <c r="C33" s="45">
        <v>0</v>
      </c>
      <c r="D33" s="45">
        <v>5281219</v>
      </c>
      <c r="E33" s="61">
        <v>5174891</v>
      </c>
      <c r="F33" s="61">
        <v>4921240.32</v>
      </c>
      <c r="G33" s="42">
        <v>4755682.2699999996</v>
      </c>
      <c r="H33" s="26"/>
      <c r="I33" s="27"/>
      <c r="J33" s="27">
        <f t="shared" si="0"/>
        <v>0.91899177586542391</v>
      </c>
      <c r="K33" s="27">
        <f t="shared" si="1"/>
        <v>0</v>
      </c>
      <c r="L33" s="28">
        <f t="shared" si="2"/>
        <v>525536.73000000045</v>
      </c>
    </row>
    <row r="34" spans="2:12" ht="20.100000000000001" customHeight="1" x14ac:dyDescent="0.25">
      <c r="B34" s="29" t="s">
        <v>45</v>
      </c>
      <c r="C34" s="45">
        <v>0</v>
      </c>
      <c r="D34" s="45">
        <v>14489984</v>
      </c>
      <c r="E34" s="61">
        <v>12604744</v>
      </c>
      <c r="F34" s="61">
        <v>11165784.000000002</v>
      </c>
      <c r="G34" s="42">
        <v>10888039.380000001</v>
      </c>
      <c r="H34" s="26"/>
      <c r="I34" s="27"/>
      <c r="J34" s="27">
        <f t="shared" si="0"/>
        <v>0.863804880130846</v>
      </c>
      <c r="K34" s="27">
        <f t="shared" si="1"/>
        <v>0</v>
      </c>
      <c r="L34" s="28">
        <f t="shared" si="2"/>
        <v>3601944.6199999992</v>
      </c>
    </row>
    <row r="35" spans="2:12" ht="20.100000000000001" customHeight="1" x14ac:dyDescent="0.25">
      <c r="B35" s="29" t="s">
        <v>46</v>
      </c>
      <c r="C35" s="45">
        <v>0</v>
      </c>
      <c r="D35" s="45">
        <v>7465735</v>
      </c>
      <c r="E35" s="61">
        <v>7087501</v>
      </c>
      <c r="F35" s="61">
        <v>6447091.1600000001</v>
      </c>
      <c r="G35" s="42">
        <v>5985058.46</v>
      </c>
      <c r="H35" s="26"/>
      <c r="I35" s="27"/>
      <c r="J35" s="27">
        <f t="shared" si="0"/>
        <v>0.84445257362221182</v>
      </c>
      <c r="K35" s="27">
        <f t="shared" si="1"/>
        <v>0</v>
      </c>
      <c r="L35" s="28">
        <f t="shared" si="2"/>
        <v>1480676.54</v>
      </c>
    </row>
    <row r="36" spans="2:12" ht="20.100000000000001" customHeight="1" x14ac:dyDescent="0.25">
      <c r="B36" s="29" t="s">
        <v>48</v>
      </c>
      <c r="C36" s="45">
        <v>0</v>
      </c>
      <c r="D36" s="45">
        <v>24010106</v>
      </c>
      <c r="E36" s="61">
        <v>15978277</v>
      </c>
      <c r="F36" s="61">
        <v>3708466.2700000005</v>
      </c>
      <c r="G36" s="42">
        <v>3696533.6700000004</v>
      </c>
      <c r="H36" s="26"/>
      <c r="I36" s="27"/>
      <c r="J36" s="27">
        <f t="shared" si="0"/>
        <v>0.2313474519186268</v>
      </c>
      <c r="K36" s="27">
        <f t="shared" si="1"/>
        <v>0</v>
      </c>
      <c r="L36" s="28">
        <f t="shared" si="2"/>
        <v>20313572.329999998</v>
      </c>
    </row>
    <row r="37" spans="2:12" ht="20.100000000000001" customHeight="1" x14ac:dyDescent="0.25">
      <c r="B37" s="29" t="s">
        <v>49</v>
      </c>
      <c r="C37" s="45">
        <v>0</v>
      </c>
      <c r="D37" s="45">
        <v>63657077</v>
      </c>
      <c r="E37" s="61">
        <v>60218072</v>
      </c>
      <c r="F37" s="61">
        <v>59319792.330000021</v>
      </c>
      <c r="G37" s="42">
        <v>58933065.520000018</v>
      </c>
      <c r="H37" s="26"/>
      <c r="I37" s="27"/>
      <c r="J37" s="27">
        <f t="shared" ref="J37:J39" si="3">IF(ISERROR(+G37/E37)=TRUE,0,++G37/E37)</f>
        <v>0.97866078342727447</v>
      </c>
      <c r="K37" s="27">
        <f t="shared" ref="K37:K39" si="4">IF(ISERROR(+H37/E37)=TRUE,0,++H37/E37)</f>
        <v>0</v>
      </c>
      <c r="L37" s="28">
        <f t="shared" ref="L37:L39" si="5">+D37-G37</f>
        <v>4724011.4799999818</v>
      </c>
    </row>
    <row r="38" spans="2:12" ht="20.100000000000001" customHeight="1" x14ac:dyDescent="0.25">
      <c r="B38" s="29" t="s">
        <v>50</v>
      </c>
      <c r="C38" s="45">
        <v>0</v>
      </c>
      <c r="D38" s="45">
        <v>3507920</v>
      </c>
      <c r="E38" s="61">
        <v>3441754</v>
      </c>
      <c r="F38" s="61">
        <v>3330636.12</v>
      </c>
      <c r="G38" s="42">
        <v>3329975.32</v>
      </c>
      <c r="H38" s="26"/>
      <c r="I38" s="27"/>
      <c r="J38" s="27">
        <f t="shared" si="3"/>
        <v>0.96752275729177617</v>
      </c>
      <c r="K38" s="27">
        <f t="shared" si="4"/>
        <v>0</v>
      </c>
      <c r="L38" s="28">
        <f t="shared" si="5"/>
        <v>177944.68000000017</v>
      </c>
    </row>
    <row r="39" spans="2:12" ht="20.100000000000001" customHeight="1" x14ac:dyDescent="0.25">
      <c r="B39" s="29" t="s">
        <v>51</v>
      </c>
      <c r="C39" s="45">
        <v>0</v>
      </c>
      <c r="D39" s="45">
        <v>48680900</v>
      </c>
      <c r="E39" s="61">
        <v>28534817</v>
      </c>
      <c r="F39" s="61">
        <v>27791330.310000002</v>
      </c>
      <c r="G39" s="42">
        <v>25812000.130000006</v>
      </c>
      <c r="H39" s="26"/>
      <c r="I39" s="27"/>
      <c r="J39" s="27">
        <f t="shared" si="3"/>
        <v>0.90457913677876423</v>
      </c>
      <c r="K39" s="27">
        <f t="shared" si="4"/>
        <v>0</v>
      </c>
      <c r="L39" s="28">
        <f t="shared" si="5"/>
        <v>22868899.869999994</v>
      </c>
    </row>
    <row r="40" spans="2:12" ht="20.100000000000001" customHeight="1" x14ac:dyDescent="0.25">
      <c r="B40" s="29" t="s">
        <v>52</v>
      </c>
      <c r="C40" s="45">
        <v>0</v>
      </c>
      <c r="D40" s="45">
        <v>57974315</v>
      </c>
      <c r="E40" s="61">
        <v>45859670</v>
      </c>
      <c r="F40" s="61">
        <v>40062710.699999996</v>
      </c>
      <c r="G40" s="42">
        <v>39266818.839999989</v>
      </c>
      <c r="H40" s="26"/>
      <c r="I40" s="27"/>
      <c r="J40" s="27">
        <f t="shared" si="0"/>
        <v>0.85623858261518215</v>
      </c>
      <c r="K40" s="27">
        <f t="shared" si="1"/>
        <v>0</v>
      </c>
      <c r="L40" s="28">
        <f t="shared" si="2"/>
        <v>18707496.160000011</v>
      </c>
    </row>
    <row r="41" spans="2:12" ht="20.100000000000001" customHeight="1" x14ac:dyDescent="0.25">
      <c r="B41" s="29" t="s">
        <v>53</v>
      </c>
      <c r="C41" s="45">
        <v>0</v>
      </c>
      <c r="D41" s="45">
        <v>62286761</v>
      </c>
      <c r="E41" s="61">
        <v>56055809</v>
      </c>
      <c r="F41" s="61">
        <v>51464038.43999999</v>
      </c>
      <c r="G41" s="42">
        <v>50828555.109999992</v>
      </c>
      <c r="H41" s="26"/>
      <c r="I41" s="27"/>
      <c r="J41" s="27">
        <f t="shared" si="0"/>
        <v>0.9067491133702128</v>
      </c>
      <c r="K41" s="27">
        <f t="shared" si="1"/>
        <v>0</v>
      </c>
      <c r="L41" s="28">
        <f t="shared" si="2"/>
        <v>11458205.890000008</v>
      </c>
    </row>
    <row r="42" spans="2:12" ht="20.100000000000001" customHeight="1" x14ac:dyDescent="0.25">
      <c r="B42" s="29" t="s">
        <v>54</v>
      </c>
      <c r="C42" s="45">
        <v>0</v>
      </c>
      <c r="D42" s="45">
        <v>54296886</v>
      </c>
      <c r="E42" s="61">
        <v>43117987</v>
      </c>
      <c r="F42" s="61">
        <v>35528729.290000007</v>
      </c>
      <c r="G42" s="42">
        <v>32998171.819999993</v>
      </c>
      <c r="H42" s="26"/>
      <c r="I42" s="27"/>
      <c r="J42" s="27">
        <f t="shared" ref="J42:J44" si="6">IF(ISERROR(+G42/E42)=TRUE,0,++G42/E42)</f>
        <v>0.76529945194333848</v>
      </c>
      <c r="K42" s="27">
        <f t="shared" ref="K42:K44" si="7">IF(ISERROR(+H42/E42)=TRUE,0,++H42/E42)</f>
        <v>0</v>
      </c>
      <c r="L42" s="28">
        <f t="shared" ref="L42:L44" si="8">+D42-G42</f>
        <v>21298714.180000007</v>
      </c>
    </row>
    <row r="43" spans="2:12" ht="20.100000000000001" customHeight="1" x14ac:dyDescent="0.25">
      <c r="B43" s="29" t="s">
        <v>55</v>
      </c>
      <c r="C43" s="45">
        <v>0</v>
      </c>
      <c r="D43" s="45">
        <v>29497992</v>
      </c>
      <c r="E43" s="61">
        <v>25055596</v>
      </c>
      <c r="F43" s="61">
        <v>22229725.850000001</v>
      </c>
      <c r="G43" s="42">
        <v>22088617.75</v>
      </c>
      <c r="H43" s="26"/>
      <c r="I43" s="27"/>
      <c r="J43" s="27">
        <f t="shared" si="6"/>
        <v>0.88158420777538082</v>
      </c>
      <c r="K43" s="27">
        <f t="shared" si="7"/>
        <v>0</v>
      </c>
      <c r="L43" s="28">
        <f t="shared" si="8"/>
        <v>7409374.25</v>
      </c>
    </row>
    <row r="44" spans="2:12" ht="20.100000000000001" customHeight="1" x14ac:dyDescent="0.25">
      <c r="B44" s="29" t="s">
        <v>56</v>
      </c>
      <c r="C44" s="45">
        <v>0</v>
      </c>
      <c r="D44" s="45">
        <v>29556701</v>
      </c>
      <c r="E44" s="61">
        <v>15991330</v>
      </c>
      <c r="F44" s="61">
        <v>13501820.369999999</v>
      </c>
      <c r="G44" s="42">
        <v>12341932.35</v>
      </c>
      <c r="H44" s="26"/>
      <c r="I44" s="27"/>
      <c r="J44" s="27">
        <f t="shared" si="6"/>
        <v>0.77178898503126381</v>
      </c>
      <c r="K44" s="27">
        <f t="shared" si="7"/>
        <v>0</v>
      </c>
      <c r="L44" s="28">
        <f t="shared" si="8"/>
        <v>17214768.649999999</v>
      </c>
    </row>
    <row r="45" spans="2:12" ht="23.25" customHeight="1" x14ac:dyDescent="0.25">
      <c r="B45" s="52" t="s">
        <v>4</v>
      </c>
      <c r="C45" s="65">
        <f t="shared" ref="C45:H45" si="9">SUM(C13:C44)</f>
        <v>0</v>
      </c>
      <c r="D45" s="65">
        <f t="shared" si="9"/>
        <v>747214417</v>
      </c>
      <c r="E45" s="65">
        <f t="shared" si="9"/>
        <v>651635249</v>
      </c>
      <c r="F45" s="65">
        <f t="shared" si="9"/>
        <v>595021338.50999999</v>
      </c>
      <c r="G45" s="65">
        <f t="shared" si="9"/>
        <v>581242880.61000001</v>
      </c>
      <c r="H45" s="53">
        <f t="shared" si="9"/>
        <v>0</v>
      </c>
      <c r="I45" s="54">
        <f>IF(ISERROR(+#REF!/E45)=TRUE,0,++#REF!/E45)</f>
        <v>0</v>
      </c>
      <c r="J45" s="54">
        <f>IF(ISERROR(+G45/E45)=TRUE,0,++G45/E45)</f>
        <v>0.89197581239194135</v>
      </c>
      <c r="K45" s="54">
        <f>IF(ISERROR(+H45/E45)=TRUE,0,++H45/E45)</f>
        <v>0</v>
      </c>
      <c r="L45" s="55">
        <f>SUM(L13:L44)</f>
        <v>165971536.39000002</v>
      </c>
    </row>
    <row r="46" spans="2:12" x14ac:dyDescent="0.2">
      <c r="B46" s="11" t="s">
        <v>62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DICIEMBRE
(4)</v>
      </c>
      <c r="K51" s="23"/>
    </row>
    <row r="52" spans="2:11" s="22" customFormat="1" x14ac:dyDescent="0.25">
      <c r="B52" s="22" t="s">
        <v>24</v>
      </c>
      <c r="C52" s="66">
        <f>+C45/$C$50</f>
        <v>0</v>
      </c>
      <c r="D52" s="40">
        <f>+D45/$C$50</f>
        <v>747.21441700000003</v>
      </c>
      <c r="E52" s="40">
        <f>+E45/$C$50</f>
        <v>651.63524900000004</v>
      </c>
      <c r="F52" s="40">
        <f>+F45/$C$50</f>
        <v>595.02133850999996</v>
      </c>
      <c r="G52" s="40">
        <f>+G45/$C$50</f>
        <v>581.24288061000004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E17" sqref="E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52</v>
      </c>
      <c r="C13" s="18">
        <v>0</v>
      </c>
      <c r="D13" s="18">
        <v>1118451</v>
      </c>
      <c r="E13" s="59">
        <v>1068451</v>
      </c>
      <c r="F13" s="73">
        <v>1013473</v>
      </c>
      <c r="G13" s="8">
        <v>1013400</v>
      </c>
      <c r="H13" s="8"/>
      <c r="I13" s="12">
        <f>IF(ISERROR(+#REF!/E13)=TRUE,0,++#REF!/E13)</f>
        <v>0</v>
      </c>
      <c r="J13" s="12">
        <f>IF(ISERROR(+G13/E13)=TRUE,0,++G13/E13)</f>
        <v>0.94847587769584196</v>
      </c>
      <c r="K13" s="12">
        <f>IF(ISERROR(+H13/E13)=TRUE,0,++H13/E13)</f>
        <v>0</v>
      </c>
      <c r="L13" s="14">
        <f>+D13-G13</f>
        <v>105051</v>
      </c>
    </row>
    <row r="14" spans="1:13" ht="20.100000000000001" customHeight="1" x14ac:dyDescent="0.25">
      <c r="B14" s="16" t="s">
        <v>53</v>
      </c>
      <c r="C14" s="19">
        <v>0</v>
      </c>
      <c r="D14" s="19">
        <v>1372540</v>
      </c>
      <c r="E14" s="59">
        <v>1372540</v>
      </c>
      <c r="F14" s="59">
        <v>1372540</v>
      </c>
      <c r="G14" s="9">
        <v>1350503</v>
      </c>
      <c r="H14" s="9"/>
      <c r="I14" s="13">
        <f>IF(ISERROR(+#REF!/E14)=TRUE,0,++#REF!/E14)</f>
        <v>0</v>
      </c>
      <c r="J14" s="13">
        <f>IF(ISERROR(+G14/E14)=TRUE,0,++G14/E14)</f>
        <v>0.98394436592011891</v>
      </c>
      <c r="K14" s="13">
        <f>IF(ISERROR(+H14/E14)=TRUE,0,++H14/E14)</f>
        <v>0</v>
      </c>
      <c r="L14" s="15">
        <f>+D14-G14</f>
        <v>22037</v>
      </c>
    </row>
    <row r="15" spans="1:13" ht="20.100000000000001" customHeight="1" x14ac:dyDescent="0.25">
      <c r="B15" s="16" t="s">
        <v>54</v>
      </c>
      <c r="C15" s="19">
        <v>0</v>
      </c>
      <c r="D15" s="19">
        <v>853599</v>
      </c>
      <c r="E15" s="59">
        <v>853599</v>
      </c>
      <c r="F15" s="59">
        <v>586976.28</v>
      </c>
      <c r="G15" s="9">
        <v>557196.28</v>
      </c>
      <c r="H15" s="9"/>
      <c r="I15" s="13">
        <f>IF(ISERROR(+#REF!/E15)=TRUE,0,++#REF!/E15)</f>
        <v>0</v>
      </c>
      <c r="J15" s="13">
        <f>IF(ISERROR(+G15/E15)=TRUE,0,++G15/E15)</f>
        <v>0.65276116771458259</v>
      </c>
      <c r="K15" s="13">
        <f>IF(ISERROR(+H15/E15)=TRUE,0,++H15/E15)</f>
        <v>0</v>
      </c>
      <c r="L15" s="15">
        <f>+D15-G15</f>
        <v>296402.71999999997</v>
      </c>
    </row>
    <row r="16" spans="1:13" ht="20.100000000000001" customHeight="1" x14ac:dyDescent="0.25">
      <c r="B16" s="68" t="s">
        <v>55</v>
      </c>
      <c r="C16" s="69">
        <v>0</v>
      </c>
      <c r="D16" s="69">
        <v>1473035</v>
      </c>
      <c r="E16" s="74">
        <v>1208312</v>
      </c>
      <c r="F16" s="74">
        <v>1208198.7200000002</v>
      </c>
      <c r="G16" s="70">
        <v>1188198.7200000002</v>
      </c>
      <c r="H16" s="70"/>
      <c r="I16" s="71">
        <f>IF(ISERROR(+#REF!/E16)=TRUE,0,++#REF!/E16)</f>
        <v>0</v>
      </c>
      <c r="J16" s="71">
        <f>IF(ISERROR(+G16/E16)=TRUE,0,++G16/E16)</f>
        <v>0.98335423301266578</v>
      </c>
      <c r="K16" s="71">
        <f>IF(ISERROR(+H16/E16)=TRUE,0,++H16/E16)</f>
        <v>0</v>
      </c>
      <c r="L16" s="72">
        <f>+D16-G16</f>
        <v>284836.2799999998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4817625</v>
      </c>
      <c r="E17" s="65">
        <f t="shared" si="0"/>
        <v>4502902</v>
      </c>
      <c r="F17" s="65">
        <f t="shared" si="0"/>
        <v>4181188.0000000005</v>
      </c>
      <c r="G17" s="65">
        <f t="shared" si="0"/>
        <v>4109298.0000000005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0.91258881494645017</v>
      </c>
      <c r="K17" s="54">
        <f>IF(ISERROR(+H17/E17)=TRUE,0,++H17/E17)</f>
        <v>0</v>
      </c>
      <c r="L17" s="55">
        <f>SUM(L13:L16)</f>
        <v>708326.99999999977</v>
      </c>
    </row>
    <row r="18" spans="2:12" x14ac:dyDescent="0.2">
      <c r="B18" s="11" t="s">
        <v>62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DICIEMBRE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4.8176249999999996</v>
      </c>
      <c r="E24" s="40">
        <f>+E17/$C$22</f>
        <v>4.5029019999999997</v>
      </c>
      <c r="F24" s="40">
        <f>+F17/$C$22</f>
        <v>4.1811880000000006</v>
      </c>
      <c r="G24" s="40">
        <f>+G17/$C$22</f>
        <v>4.1092980000000008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2023-01-04T14:32:40Z</dcterms:modified>
</cp:coreProperties>
</file>