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5" l="1"/>
  <c r="K18" i="5"/>
  <c r="J18" i="5"/>
  <c r="C47" i="5"/>
  <c r="D47" i="5"/>
  <c r="E47" i="5"/>
  <c r="F47" i="5"/>
  <c r="L45" i="1" l="1"/>
  <c r="K45" i="1"/>
  <c r="J45" i="1"/>
  <c r="C47" i="1"/>
  <c r="D47" i="1"/>
  <c r="L44" i="6" l="1"/>
  <c r="K44" i="6"/>
  <c r="J44" i="6"/>
  <c r="L43" i="6"/>
  <c r="K43" i="6"/>
  <c r="J43" i="6"/>
  <c r="L42" i="6"/>
  <c r="K42" i="6"/>
  <c r="J42" i="6"/>
  <c r="L44" i="5"/>
  <c r="K44" i="5"/>
  <c r="J44" i="5"/>
  <c r="L43" i="4"/>
  <c r="K43" i="4"/>
  <c r="J43" i="4"/>
  <c r="L16" i="5" l="1"/>
  <c r="K16" i="5"/>
  <c r="J16" i="5"/>
  <c r="L20" i="5" l="1"/>
  <c r="K20" i="5"/>
  <c r="J20" i="5"/>
  <c r="L42" i="5" l="1"/>
  <c r="K42" i="5"/>
  <c r="J42" i="5"/>
  <c r="L41" i="5"/>
  <c r="K41" i="5"/>
  <c r="J41" i="5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9" i="5" l="1"/>
  <c r="J19" i="5"/>
  <c r="C45" i="6"/>
  <c r="D45" i="6"/>
  <c r="K21" i="5" l="1"/>
  <c r="J21" i="5"/>
  <c r="J37" i="6"/>
  <c r="K22" i="5" l="1"/>
  <c r="J22" i="5"/>
  <c r="G23" i="7"/>
  <c r="G51" i="6"/>
  <c r="G53" i="5"/>
  <c r="G52" i="4"/>
  <c r="G53" i="1"/>
  <c r="K23" i="5" l="1"/>
  <c r="J23" i="5"/>
  <c r="K36" i="6"/>
  <c r="J24" i="5" l="1"/>
  <c r="K24" i="5"/>
  <c r="J36" i="6"/>
  <c r="L36" i="6"/>
  <c r="K25" i="5" l="1"/>
  <c r="J25" i="5"/>
  <c r="L39" i="6"/>
  <c r="K39" i="6"/>
  <c r="J39" i="6"/>
  <c r="L38" i="6"/>
  <c r="K38" i="6"/>
  <c r="J38" i="6"/>
  <c r="L37" i="6"/>
  <c r="K37" i="6"/>
  <c r="C52" i="6"/>
  <c r="D52" i="6"/>
  <c r="K26" i="5" l="1"/>
  <c r="J26" i="5"/>
  <c r="G47" i="5"/>
  <c r="G54" i="5" s="1"/>
  <c r="F54" i="5"/>
  <c r="D54" i="5"/>
  <c r="C54" i="5"/>
  <c r="J27" i="5" l="1"/>
  <c r="K27" i="5"/>
  <c r="G45" i="6"/>
  <c r="G52" i="6" s="1"/>
  <c r="F45" i="6"/>
  <c r="F52" i="6" s="1"/>
  <c r="E45" i="6"/>
  <c r="E52" i="6" s="1"/>
  <c r="K28" i="5" l="1"/>
  <c r="J28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4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5" i="6"/>
  <c r="L46" i="4"/>
  <c r="L47" i="1"/>
  <c r="I17" i="7"/>
  <c r="K17" i="7"/>
  <c r="J17" i="7"/>
  <c r="J45" i="6"/>
  <c r="I45" i="6"/>
  <c r="K45" i="6"/>
  <c r="I46" i="4"/>
  <c r="K46" i="4"/>
  <c r="J46" i="4"/>
  <c r="K47" i="1"/>
  <c r="K37" i="5" l="1"/>
  <c r="J37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<sst xmlns="http://schemas.openxmlformats.org/spreadsheetml/2006/main" count="263" uniqueCount="65">
  <si>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</si>
  <si>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</si>
  <si>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</si>
  <si>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</si>
  <si>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</si>
  <si>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</si>
  <si>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</si>
  <si>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</si>
  <si>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</si>
  <si>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</si>
  <si>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</si>
  <si>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</si>
  <si>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</si>
  <si>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</si>
  <si>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</si>
  <si>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</si>
  <si>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</si>
  <si>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</si>
  <si>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</si>
  <si>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</si>
  <si>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</si>
  <si>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</si>
  <si>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</si>
  <si>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</si>
  <si>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</si>
  <si>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</si>
  <si>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</si>
  <si>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</si>
  <si>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</si>
  <si>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</si>
  <si>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</si>
  <si>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</si>
  <si>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</si>
  <si>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</si>
  <si>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</si>
  <si>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</si>
  <si>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</si>
  <si>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</si>
  <si>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</si>
  <si>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</si>
  <si>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</si>
  <si>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</si>
  <si>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</si>
  <si>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</si>
  <si>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</si>
  <si>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</si>
  <si>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</si>
  <si>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</si>
  <si>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</si>
  <si>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</si>
  <si>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</si>
  <si>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</si>
  <si>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</si>
  <si>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</si>
  <si>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</si>
  <si>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</si>
  <si>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</si>
  <si>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</si>
  <si>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</si>
  <si>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</si>
  <si>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DEVENGADO
A ABRIL
(4)</t>
  </si>
  <si>
    <t>EJECUCION PRESUPUESTAL MENSUALIZADA DE GASTOS 
AL MES DE ABRIL 2023</t>
  </si>
  <si>
    <t>Fuente: Reporte SIAF Operaciones en Linea al 30 de Abril del 2023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</si>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</sst>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8422.2079689999991</c:v>
                </c:pt>
                <c:pt idx="2" formatCode="#,##0">
                  <c:v>7284.6594530000002</c:v>
                </c:pt>
                <c:pt idx="3">
                  <c:v>5588.8060381799996</c:v>
                </c:pt>
                <c:pt idx="4">
                  <c:v>2121.6906497099994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661539808"/>
        <c:axId val="-1661539264"/>
        <c:axId val="0"/>
      </c:bar3DChart>
      <c:catAx>
        <c:axId val="-166153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661539264"/>
        <c:crosses val="autoZero"/>
        <c:auto val="1"/>
        <c:lblAlgn val="ctr"/>
        <c:lblOffset val="100"/>
        <c:noMultiLvlLbl val="0"/>
      </c:catAx>
      <c:valAx>
        <c:axId val="-166153926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661539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0890288"/>
        <c:axId val="-1250895184"/>
        <c:axId val="0"/>
      </c:bar3DChart>
      <c:catAx>
        <c:axId val="-125089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0895184"/>
        <c:crosses val="autoZero"/>
        <c:auto val="1"/>
        <c:lblAlgn val="ctr"/>
        <c:lblOffset val="100"/>
        <c:noMultiLvlLbl val="0"/>
      </c:catAx>
      <c:valAx>
        <c:axId val="-1250895184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5089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ABRIL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744.08821899999998</c:v>
                </c:pt>
                <c:pt idx="3">
                  <c:v>41.59460381000001</c:v>
                </c:pt>
                <c:pt idx="4">
                  <c:v>18.645358159999997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6237920"/>
        <c:axId val="-1256237376"/>
        <c:axId val="0"/>
      </c:bar3DChart>
      <c:catAx>
        <c:axId val="-1256237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6237376"/>
        <c:crosses val="autoZero"/>
        <c:auto val="1"/>
        <c:lblAlgn val="ctr"/>
        <c:lblOffset val="100"/>
        <c:noMultiLvlLbl val="0"/>
      </c:catAx>
      <c:valAx>
        <c:axId val="-125623737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56237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653.699208</c:v>
                </c:pt>
                <c:pt idx="2">
                  <c:v>498.01676099999997</c:v>
                </c:pt>
                <c:pt idx="3">
                  <c:v>328.64951658999996</c:v>
                </c:pt>
                <c:pt idx="4">
                  <c:v>139.48832379000001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56236832"/>
        <c:axId val="-1256239008"/>
        <c:axId val="0"/>
      </c:bar3DChart>
      <c:catAx>
        <c:axId val="-125623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56239008"/>
        <c:crosses val="autoZero"/>
        <c:auto val="1"/>
        <c:lblAlgn val="ctr"/>
        <c:lblOffset val="100"/>
        <c:noMultiLvlLbl val="0"/>
      </c:catAx>
      <c:valAx>
        <c:axId val="-12562390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5623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ABRIL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0.58224100000000001</c:v>
                </c:pt>
                <c:pt idx="3">
                  <c:v>1.6825E-2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56234112"/>
        <c:axId val="-1256236288"/>
        <c:axId val="0"/>
      </c:bar3DChart>
      <c:catAx>
        <c:axId val="-12562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256236288"/>
        <c:crosses val="autoZero"/>
        <c:auto val="1"/>
        <c:lblAlgn val="ctr"/>
        <c:lblOffset val="100"/>
        <c:noMultiLvlLbl val="0"/>
      </c:catAx>
      <c:valAx>
        <c:axId val="-125623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25623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zoomScale="115" zoomScaleNormal="115" workbookViewId="0">
      <selection activeCell="G13" sqref="G13:G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2078583722</v>
      </c>
      <c r="E13" s="76">
        <v>1429023118</v>
      </c>
      <c r="F13" s="56">
        <v>1201916818.9099996</v>
      </c>
      <c r="G13" s="8">
        <v>417319318.03999996</v>
      </c>
      <c r="H13" s="8"/>
      <c r="I13" s="12">
        <f>IF(ISERROR(+#REF!/E13)=TRUE,0,++#REF!/E13)</f>
        <v>0</v>
      </c>
      <c r="J13" s="12">
        <f>IF(ISERROR(+G13/E13)=TRUE,0,++G13/E13)</f>
        <v>0.2920311874478716</v>
      </c>
      <c r="K13" s="12">
        <f>IF(ISERROR(+H13/E13)=TRUE,0,++H13/E13)</f>
        <v>0</v>
      </c>
      <c r="L13" s="14">
        <f>+D13-G13</f>
        <v>1661264403.96</v>
      </c>
    </row>
    <row r="14" spans="1:13" ht="20.100000000000001" customHeight="1" x14ac:dyDescent="0.25">
      <c r="B14" s="25" t="s">
        <v>63</v>
      </c>
      <c r="C14" s="26">
        <v>41476314</v>
      </c>
      <c r="D14" s="26">
        <v>43550064</v>
      </c>
      <c r="E14" s="57">
        <v>41549795</v>
      </c>
      <c r="F14" s="57">
        <v>37467177.780000001</v>
      </c>
      <c r="G14" s="26">
        <v>13551894.040000003</v>
      </c>
      <c r="H14" s="26"/>
      <c r="I14" s="27"/>
      <c r="J14" s="27">
        <f t="shared" ref="J14:J46" si="0">IF(ISERROR(+G14/E14)=TRUE,0,++G14/E14)</f>
        <v>0.32616031053823497</v>
      </c>
      <c r="K14" s="27">
        <f t="shared" ref="K14:K46" si="1">IF(ISERROR(+H14/E14)=TRUE,0,++H14/E14)</f>
        <v>0</v>
      </c>
      <c r="L14" s="28">
        <f t="shared" ref="L14:L46" si="2">+D14-G14</f>
        <v>29998169.959999997</v>
      </c>
    </row>
    <row r="15" spans="1:13" ht="20.100000000000001" customHeight="1" x14ac:dyDescent="0.25">
      <c r="B15" s="25" t="s">
        <v>64</v>
      </c>
      <c r="C15" s="26">
        <v>55526427</v>
      </c>
      <c r="D15" s="26">
        <v>58877454</v>
      </c>
      <c r="E15" s="57">
        <v>54609448</v>
      </c>
      <c r="F15" s="57">
        <v>50020019.489999995</v>
      </c>
      <c r="G15" s="26">
        <v>18168921.780000005</v>
      </c>
      <c r="H15" s="26"/>
      <c r="I15" s="27"/>
      <c r="J15" s="27">
        <f t="shared" si="0"/>
        <v>0.33270656352358668</v>
      </c>
      <c r="K15" s="27">
        <f t="shared" si="1"/>
        <v>0</v>
      </c>
      <c r="L15" s="28">
        <f t="shared" si="2"/>
        <v>40708532.219999999</v>
      </c>
    </row>
    <row r="16" spans="1:13" ht="20.100000000000001" customHeight="1" x14ac:dyDescent="0.25">
      <c r="B16" s="25" t="s">
        <v>29</v>
      </c>
      <c r="C16" s="26">
        <v>34797818</v>
      </c>
      <c r="D16" s="26">
        <v>36363137</v>
      </c>
      <c r="E16" s="57">
        <v>35345106</v>
      </c>
      <c r="F16" s="57">
        <v>31525487.270000003</v>
      </c>
      <c r="G16" s="26">
        <v>10886449.749999998</v>
      </c>
      <c r="H16" s="26"/>
      <c r="I16" s="27"/>
      <c r="J16" s="27">
        <f t="shared" si="0"/>
        <v>0.30800444480206107</v>
      </c>
      <c r="K16" s="27">
        <f t="shared" si="1"/>
        <v>0</v>
      </c>
      <c r="L16" s="28">
        <f t="shared" si="2"/>
        <v>25476687.25</v>
      </c>
    </row>
    <row r="17" spans="2:12" ht="20.100000000000001" customHeight="1" x14ac:dyDescent="0.25">
      <c r="B17" s="25" t="s">
        <v>30</v>
      </c>
      <c r="C17" s="26">
        <v>41904084</v>
      </c>
      <c r="D17" s="26">
        <v>43738441</v>
      </c>
      <c r="E17" s="57">
        <v>42036836</v>
      </c>
      <c r="F17" s="57">
        <v>36885766.509999983</v>
      </c>
      <c r="G17" s="26">
        <v>13494106.300000003</v>
      </c>
      <c r="H17" s="26"/>
      <c r="I17" s="27"/>
      <c r="J17" s="27">
        <f t="shared" si="0"/>
        <v>0.32100670706996126</v>
      </c>
      <c r="K17" s="27">
        <f t="shared" si="1"/>
        <v>0</v>
      </c>
      <c r="L17" s="28">
        <f t="shared" si="2"/>
        <v>30244334.699999996</v>
      </c>
    </row>
    <row r="18" spans="2:12" ht="20.100000000000001" customHeight="1" x14ac:dyDescent="0.25">
      <c r="B18" s="25" t="s">
        <v>31</v>
      </c>
      <c r="C18" s="26">
        <v>197493588</v>
      </c>
      <c r="D18" s="26">
        <v>225554880</v>
      </c>
      <c r="E18" s="57">
        <v>223626302</v>
      </c>
      <c r="F18" s="57">
        <v>193861401.29999986</v>
      </c>
      <c r="G18" s="26">
        <v>70672877.420000017</v>
      </c>
      <c r="H18" s="26"/>
      <c r="I18" s="27"/>
      <c r="J18" s="27">
        <f t="shared" si="0"/>
        <v>0.31603115012830651</v>
      </c>
      <c r="K18" s="27">
        <f t="shared" si="1"/>
        <v>0</v>
      </c>
      <c r="L18" s="28">
        <f t="shared" si="2"/>
        <v>154882002.57999998</v>
      </c>
    </row>
    <row r="19" spans="2:12" ht="20.100000000000001" customHeight="1" x14ac:dyDescent="0.25">
      <c r="B19" s="25" t="s">
        <v>32</v>
      </c>
      <c r="C19" s="26">
        <v>139405863</v>
      </c>
      <c r="D19" s="26">
        <v>151667042</v>
      </c>
      <c r="E19" s="57">
        <v>148535375</v>
      </c>
      <c r="F19" s="57">
        <v>143391441.96000001</v>
      </c>
      <c r="G19" s="26">
        <v>49386630.579999954</v>
      </c>
      <c r="H19" s="26"/>
      <c r="I19" s="27"/>
      <c r="J19" s="27">
        <f t="shared" si="0"/>
        <v>0.33249069846156143</v>
      </c>
      <c r="K19" s="27">
        <f t="shared" si="1"/>
        <v>0</v>
      </c>
      <c r="L19" s="28">
        <f t="shared" si="2"/>
        <v>102280411.42000005</v>
      </c>
    </row>
    <row r="20" spans="2:12" ht="20.100000000000001" customHeight="1" x14ac:dyDescent="0.25">
      <c r="B20" s="25" t="s">
        <v>33</v>
      </c>
      <c r="C20" s="26">
        <v>187331921</v>
      </c>
      <c r="D20" s="26">
        <v>206119953</v>
      </c>
      <c r="E20" s="57">
        <v>193300664</v>
      </c>
      <c r="F20" s="57">
        <v>84861890.900000036</v>
      </c>
      <c r="G20" s="26">
        <v>60164311.730000004</v>
      </c>
      <c r="H20" s="26"/>
      <c r="I20" s="27"/>
      <c r="J20" s="27">
        <f t="shared" si="0"/>
        <v>0.31124731020065199</v>
      </c>
      <c r="K20" s="27">
        <f t="shared" si="1"/>
        <v>0</v>
      </c>
      <c r="L20" s="28">
        <f t="shared" si="2"/>
        <v>145955641.26999998</v>
      </c>
    </row>
    <row r="21" spans="2:12" ht="20.100000000000001" customHeight="1" x14ac:dyDescent="0.25">
      <c r="B21" s="25" t="s">
        <v>34</v>
      </c>
      <c r="C21" s="26">
        <v>42196011</v>
      </c>
      <c r="D21" s="26">
        <v>44388547</v>
      </c>
      <c r="E21" s="57">
        <v>43107872</v>
      </c>
      <c r="F21" s="57">
        <v>38368111.769999988</v>
      </c>
      <c r="G21" s="26">
        <v>14052275.270000005</v>
      </c>
      <c r="H21" s="26"/>
      <c r="I21" s="27"/>
      <c r="J21" s="27">
        <f t="shared" si="0"/>
        <v>0.32597933087488068</v>
      </c>
      <c r="K21" s="27">
        <f t="shared" si="1"/>
        <v>0</v>
      </c>
      <c r="L21" s="28">
        <f t="shared" si="2"/>
        <v>30336271.729999997</v>
      </c>
    </row>
    <row r="22" spans="2:12" ht="20.100000000000001" customHeight="1" x14ac:dyDescent="0.25">
      <c r="B22" s="25" t="s">
        <v>35</v>
      </c>
      <c r="C22" s="26">
        <v>100819995</v>
      </c>
      <c r="D22" s="26">
        <v>111830412</v>
      </c>
      <c r="E22" s="57">
        <v>105643071</v>
      </c>
      <c r="F22" s="57">
        <v>45877689.930000044</v>
      </c>
      <c r="G22" s="26">
        <v>33852861.790000007</v>
      </c>
      <c r="H22" s="26"/>
      <c r="I22" s="27"/>
      <c r="J22" s="27">
        <f t="shared" si="0"/>
        <v>0.32044564276250553</v>
      </c>
      <c r="K22" s="27">
        <f t="shared" si="1"/>
        <v>0</v>
      </c>
      <c r="L22" s="28">
        <f t="shared" si="2"/>
        <v>77977550.209999993</v>
      </c>
    </row>
    <row r="23" spans="2:12" ht="20.100000000000001" customHeight="1" x14ac:dyDescent="0.25">
      <c r="B23" s="25" t="s">
        <v>36</v>
      </c>
      <c r="C23" s="26">
        <v>190234741</v>
      </c>
      <c r="D23" s="26">
        <v>209456246</v>
      </c>
      <c r="E23" s="57">
        <v>199882306</v>
      </c>
      <c r="F23" s="57">
        <v>180988057.19999999</v>
      </c>
      <c r="G23" s="26">
        <v>63898528.250000007</v>
      </c>
      <c r="H23" s="26"/>
      <c r="I23" s="27"/>
      <c r="J23" s="27">
        <f t="shared" si="0"/>
        <v>0.31968076378906701</v>
      </c>
      <c r="K23" s="27">
        <f t="shared" si="1"/>
        <v>0</v>
      </c>
      <c r="L23" s="28">
        <f t="shared" si="2"/>
        <v>145557717.75</v>
      </c>
    </row>
    <row r="24" spans="2:12" ht="20.100000000000001" customHeight="1" x14ac:dyDescent="0.25">
      <c r="B24" s="25" t="s">
        <v>37</v>
      </c>
      <c r="C24" s="26">
        <v>153893630</v>
      </c>
      <c r="D24" s="26">
        <v>170905800</v>
      </c>
      <c r="E24" s="57">
        <v>168904371</v>
      </c>
      <c r="F24" s="57">
        <v>147611861.34999993</v>
      </c>
      <c r="G24" s="26">
        <v>54077010.779999994</v>
      </c>
      <c r="H24" s="26"/>
      <c r="I24" s="27"/>
      <c r="J24" s="27">
        <f t="shared" si="0"/>
        <v>0.32016347747448165</v>
      </c>
      <c r="K24" s="27">
        <f t="shared" si="1"/>
        <v>0</v>
      </c>
      <c r="L24" s="28">
        <f t="shared" si="2"/>
        <v>116828789.22</v>
      </c>
    </row>
    <row r="25" spans="2:12" ht="20.100000000000001" customHeight="1" x14ac:dyDescent="0.25">
      <c r="B25" s="25" t="s">
        <v>38</v>
      </c>
      <c r="C25" s="26">
        <v>248078947</v>
      </c>
      <c r="D25" s="26">
        <v>278348906</v>
      </c>
      <c r="E25" s="57">
        <v>266829969</v>
      </c>
      <c r="F25" s="57">
        <v>246557612.0699999</v>
      </c>
      <c r="G25" s="26">
        <v>82682847.439999938</v>
      </c>
      <c r="H25" s="26"/>
      <c r="I25" s="27"/>
      <c r="J25" s="27">
        <f t="shared" si="0"/>
        <v>0.30987091798522803</v>
      </c>
      <c r="K25" s="27">
        <f t="shared" si="1"/>
        <v>0</v>
      </c>
      <c r="L25" s="28">
        <f t="shared" si="2"/>
        <v>195666058.56000006</v>
      </c>
    </row>
    <row r="26" spans="2:12" ht="20.100000000000001" customHeight="1" x14ac:dyDescent="0.25">
      <c r="B26" s="25" t="s">
        <v>39</v>
      </c>
      <c r="C26" s="26">
        <v>212265148</v>
      </c>
      <c r="D26" s="26">
        <v>256751642</v>
      </c>
      <c r="E26" s="57">
        <v>249268121</v>
      </c>
      <c r="F26" s="57">
        <v>205339205.67999998</v>
      </c>
      <c r="G26" s="26">
        <v>70439345.890000015</v>
      </c>
      <c r="H26" s="26"/>
      <c r="I26" s="27"/>
      <c r="J26" s="27">
        <f t="shared" si="0"/>
        <v>0.28258465465786542</v>
      </c>
      <c r="K26" s="27">
        <f t="shared" si="1"/>
        <v>0</v>
      </c>
      <c r="L26" s="28">
        <f t="shared" si="2"/>
        <v>186312296.10999998</v>
      </c>
    </row>
    <row r="27" spans="2:12" ht="20.100000000000001" customHeight="1" x14ac:dyDescent="0.25">
      <c r="B27" s="25" t="s">
        <v>40</v>
      </c>
      <c r="C27" s="26">
        <v>109012664</v>
      </c>
      <c r="D27" s="26">
        <v>121499754</v>
      </c>
      <c r="E27" s="57">
        <v>116171943</v>
      </c>
      <c r="F27" s="57">
        <v>100811395.22999999</v>
      </c>
      <c r="G27" s="26">
        <v>35000241.709999979</v>
      </c>
      <c r="H27" s="26"/>
      <c r="I27" s="27"/>
      <c r="J27" s="27">
        <f t="shared" si="0"/>
        <v>0.30127964469011231</v>
      </c>
      <c r="K27" s="27">
        <f t="shared" si="1"/>
        <v>0</v>
      </c>
      <c r="L27" s="28">
        <f t="shared" si="2"/>
        <v>86499512.290000021</v>
      </c>
    </row>
    <row r="28" spans="2:12" ht="20.100000000000001" customHeight="1" x14ac:dyDescent="0.25">
      <c r="B28" s="25" t="s">
        <v>41</v>
      </c>
      <c r="C28" s="26">
        <v>73483983</v>
      </c>
      <c r="D28" s="26">
        <v>77124843</v>
      </c>
      <c r="E28" s="57">
        <v>75194642</v>
      </c>
      <c r="F28" s="57">
        <v>69977761.329999998</v>
      </c>
      <c r="G28" s="26">
        <v>24320872.179999977</v>
      </c>
      <c r="H28" s="26"/>
      <c r="I28" s="27"/>
      <c r="J28" s="27">
        <f t="shared" si="0"/>
        <v>0.32343889847896312</v>
      </c>
      <c r="K28" s="27">
        <f t="shared" si="1"/>
        <v>0</v>
      </c>
      <c r="L28" s="28">
        <f t="shared" si="2"/>
        <v>52803970.820000023</v>
      </c>
    </row>
    <row r="29" spans="2:12" ht="20.100000000000001" customHeight="1" x14ac:dyDescent="0.25">
      <c r="B29" s="25" t="s">
        <v>42</v>
      </c>
      <c r="C29" s="26">
        <v>51072733</v>
      </c>
      <c r="D29" s="26">
        <v>53409339</v>
      </c>
      <c r="E29" s="57">
        <v>51696240</v>
      </c>
      <c r="F29" s="57">
        <v>47731542.61999999</v>
      </c>
      <c r="G29" s="26">
        <v>16776096.399999989</v>
      </c>
      <c r="H29" s="26"/>
      <c r="I29" s="27"/>
      <c r="J29" s="27">
        <f t="shared" si="0"/>
        <v>0.32451289300730557</v>
      </c>
      <c r="K29" s="27">
        <f t="shared" si="1"/>
        <v>0</v>
      </c>
      <c r="L29" s="28">
        <f t="shared" si="2"/>
        <v>36633242.600000009</v>
      </c>
    </row>
    <row r="30" spans="2:12" ht="20.100000000000001" customHeight="1" x14ac:dyDescent="0.25">
      <c r="B30" s="25" t="s">
        <v>43</v>
      </c>
      <c r="C30" s="26">
        <v>57621090</v>
      </c>
      <c r="D30" s="26">
        <v>61187854</v>
      </c>
      <c r="E30" s="57">
        <v>60740139</v>
      </c>
      <c r="F30" s="57">
        <v>55166138.920000009</v>
      </c>
      <c r="G30" s="26">
        <v>18387284.930000003</v>
      </c>
      <c r="H30" s="26"/>
      <c r="I30" s="27"/>
      <c r="J30" s="27">
        <f t="shared" si="0"/>
        <v>0.30272049476212104</v>
      </c>
      <c r="K30" s="27">
        <f t="shared" si="1"/>
        <v>0</v>
      </c>
      <c r="L30" s="28">
        <f t="shared" si="2"/>
        <v>42800569.069999993</v>
      </c>
    </row>
    <row r="31" spans="2:12" ht="20.100000000000001" customHeight="1" x14ac:dyDescent="0.25">
      <c r="B31" s="25" t="s">
        <v>44</v>
      </c>
      <c r="C31" s="26">
        <v>109453988</v>
      </c>
      <c r="D31" s="26">
        <v>116087242</v>
      </c>
      <c r="E31" s="57">
        <v>107771439</v>
      </c>
      <c r="F31" s="57">
        <v>96391146.480000034</v>
      </c>
      <c r="G31" s="26">
        <v>37873115.250000045</v>
      </c>
      <c r="H31" s="26"/>
      <c r="I31" s="27"/>
      <c r="J31" s="27">
        <f t="shared" si="0"/>
        <v>0.3514207066493753</v>
      </c>
      <c r="K31" s="27">
        <f t="shared" si="1"/>
        <v>0</v>
      </c>
      <c r="L31" s="28">
        <f t="shared" si="2"/>
        <v>78214126.749999955</v>
      </c>
    </row>
    <row r="32" spans="2:12" ht="20.100000000000001" customHeight="1" x14ac:dyDescent="0.25">
      <c r="B32" s="25" t="s">
        <v>45</v>
      </c>
      <c r="C32" s="26">
        <v>67006384</v>
      </c>
      <c r="D32" s="26">
        <v>69963518</v>
      </c>
      <c r="E32" s="57">
        <v>66709076</v>
      </c>
      <c r="F32" s="57">
        <v>59708617.929999992</v>
      </c>
      <c r="G32" s="26">
        <v>21274685.839999992</v>
      </c>
      <c r="H32" s="26"/>
      <c r="I32" s="27"/>
      <c r="J32" s="27">
        <f t="shared" si="0"/>
        <v>0.31891741147786234</v>
      </c>
      <c r="K32" s="27">
        <f t="shared" si="1"/>
        <v>0</v>
      </c>
      <c r="L32" s="28">
        <f t="shared" si="2"/>
        <v>48688832.160000011</v>
      </c>
    </row>
    <row r="33" spans="2:12" ht="20.100000000000001" customHeight="1" x14ac:dyDescent="0.25">
      <c r="B33" s="25" t="s">
        <v>46</v>
      </c>
      <c r="C33" s="26">
        <v>35585666</v>
      </c>
      <c r="D33" s="26">
        <v>37660255</v>
      </c>
      <c r="E33" s="57">
        <v>37163899</v>
      </c>
      <c r="F33" s="57">
        <v>33676942.649999999</v>
      </c>
      <c r="G33" s="26">
        <v>13256273.079999998</v>
      </c>
      <c r="H33" s="26"/>
      <c r="I33" s="27"/>
      <c r="J33" s="27">
        <f t="shared" si="0"/>
        <v>0.35669758654763317</v>
      </c>
      <c r="K33" s="27">
        <f t="shared" si="1"/>
        <v>0</v>
      </c>
      <c r="L33" s="28">
        <f t="shared" si="2"/>
        <v>24403981.920000002</v>
      </c>
    </row>
    <row r="34" spans="2:12" ht="20.100000000000001" customHeight="1" x14ac:dyDescent="0.25">
      <c r="B34" s="25" t="s">
        <v>47</v>
      </c>
      <c r="C34" s="26">
        <v>83080464</v>
      </c>
      <c r="D34" s="26">
        <v>94877353</v>
      </c>
      <c r="E34" s="57">
        <v>93198056</v>
      </c>
      <c r="F34" s="57">
        <v>39537161.669999987</v>
      </c>
      <c r="G34" s="26">
        <v>28383288.739999998</v>
      </c>
      <c r="H34" s="26"/>
      <c r="I34" s="27"/>
      <c r="J34" s="27">
        <f t="shared" si="0"/>
        <v>0.30454807705431108</v>
      </c>
      <c r="K34" s="27">
        <f t="shared" si="1"/>
        <v>0</v>
      </c>
      <c r="L34" s="28">
        <f t="shared" si="2"/>
        <v>66494064.260000005</v>
      </c>
    </row>
    <row r="35" spans="2:12" ht="20.100000000000001" customHeight="1" x14ac:dyDescent="0.25">
      <c r="B35" s="25" t="s">
        <v>48</v>
      </c>
      <c r="C35" s="26">
        <v>61019960</v>
      </c>
      <c r="D35" s="26">
        <v>63660247</v>
      </c>
      <c r="E35" s="57">
        <v>62797126</v>
      </c>
      <c r="F35" s="57">
        <v>61477641.720000006</v>
      </c>
      <c r="G35" s="26">
        <v>19720123.959999982</v>
      </c>
      <c r="H35" s="26"/>
      <c r="I35" s="27"/>
      <c r="J35" s="27">
        <f t="shared" si="0"/>
        <v>0.31402908406986624</v>
      </c>
      <c r="K35" s="27">
        <f t="shared" si="1"/>
        <v>0</v>
      </c>
      <c r="L35" s="28">
        <f t="shared" si="2"/>
        <v>43940123.040000021</v>
      </c>
    </row>
    <row r="36" spans="2:12" ht="20.100000000000001" customHeight="1" x14ac:dyDescent="0.25">
      <c r="B36" s="25" t="s">
        <v>49</v>
      </c>
      <c r="C36" s="26">
        <v>1503693340</v>
      </c>
      <c r="D36" s="26">
        <v>1508922160</v>
      </c>
      <c r="E36" s="57">
        <v>1215460926</v>
      </c>
      <c r="F36" s="57">
        <v>571963638.14999998</v>
      </c>
      <c r="G36" s="26">
        <v>266344063.20000002</v>
      </c>
      <c r="H36" s="26"/>
      <c r="I36" s="27"/>
      <c r="J36" s="27">
        <f t="shared" si="0"/>
        <v>0.21913009090018251</v>
      </c>
      <c r="K36" s="27">
        <f t="shared" si="1"/>
        <v>0</v>
      </c>
      <c r="L36" s="28">
        <f t="shared" si="2"/>
        <v>1242578096.8</v>
      </c>
    </row>
    <row r="37" spans="2:12" ht="20.100000000000001" customHeight="1" x14ac:dyDescent="0.25">
      <c r="B37" s="25" t="s">
        <v>50</v>
      </c>
      <c r="C37" s="26">
        <v>814620665</v>
      </c>
      <c r="D37" s="26">
        <v>625397394</v>
      </c>
      <c r="E37" s="57">
        <v>509613850</v>
      </c>
      <c r="F37" s="57">
        <v>419042348.46000016</v>
      </c>
      <c r="G37" s="26">
        <v>181016757.81000003</v>
      </c>
      <c r="H37" s="26"/>
      <c r="I37" s="27"/>
      <c r="J37" s="27">
        <f t="shared" si="0"/>
        <v>0.3552037642030334</v>
      </c>
      <c r="K37" s="27">
        <f t="shared" si="1"/>
        <v>0</v>
      </c>
      <c r="L37" s="28">
        <f t="shared" si="2"/>
        <v>444380636.18999994</v>
      </c>
    </row>
    <row r="38" spans="2:12" ht="20.100000000000001" customHeight="1" x14ac:dyDescent="0.25">
      <c r="B38" s="25" t="s">
        <v>51</v>
      </c>
      <c r="C38" s="26">
        <v>128460213</v>
      </c>
      <c r="D38" s="26">
        <v>167010837</v>
      </c>
      <c r="E38" s="57">
        <v>167010837</v>
      </c>
      <c r="F38" s="57">
        <v>121452239.02999993</v>
      </c>
      <c r="G38" s="26">
        <v>41937369.309999943</v>
      </c>
      <c r="H38" s="26"/>
      <c r="I38" s="27"/>
      <c r="J38" s="27">
        <f t="shared" si="0"/>
        <v>0.25110567711243759</v>
      </c>
      <c r="K38" s="27">
        <f t="shared" si="1"/>
        <v>0</v>
      </c>
      <c r="L38" s="28">
        <f t="shared" si="2"/>
        <v>125073467.69000006</v>
      </c>
    </row>
    <row r="39" spans="2:12" ht="20.100000000000001" customHeight="1" x14ac:dyDescent="0.25">
      <c r="B39" s="25" t="s">
        <v>52</v>
      </c>
      <c r="C39" s="26">
        <v>35671499</v>
      </c>
      <c r="D39" s="26">
        <v>36639590</v>
      </c>
      <c r="E39" s="57">
        <v>33902188</v>
      </c>
      <c r="F39" s="57">
        <v>28716774.349999975</v>
      </c>
      <c r="G39" s="26">
        <v>10787943.639999993</v>
      </c>
      <c r="H39" s="26"/>
      <c r="I39" s="27"/>
      <c r="J39" s="27">
        <f t="shared" si="0"/>
        <v>0.31820788793926791</v>
      </c>
      <c r="K39" s="27">
        <f t="shared" si="1"/>
        <v>0</v>
      </c>
      <c r="L39" s="28">
        <f t="shared" si="2"/>
        <v>25851646.360000007</v>
      </c>
    </row>
    <row r="40" spans="2:12" ht="20.100000000000001" customHeight="1" x14ac:dyDescent="0.25">
      <c r="B40" s="25" t="s">
        <v>53</v>
      </c>
      <c r="C40" s="26">
        <v>119179248</v>
      </c>
      <c r="D40" s="26">
        <v>123256042</v>
      </c>
      <c r="E40" s="57">
        <v>112762776</v>
      </c>
      <c r="F40" s="57">
        <v>107030971.78000002</v>
      </c>
      <c r="G40" s="26">
        <v>39132743.849999994</v>
      </c>
      <c r="H40" s="26"/>
      <c r="I40" s="27"/>
      <c r="J40" s="27">
        <f t="shared" si="0"/>
        <v>0.34703600991518685</v>
      </c>
      <c r="K40" s="27">
        <f t="shared" si="1"/>
        <v>0</v>
      </c>
      <c r="L40" s="28">
        <f t="shared" si="2"/>
        <v>84123298.150000006</v>
      </c>
    </row>
    <row r="41" spans="2:12" ht="20.100000000000001" customHeight="1" x14ac:dyDescent="0.25">
      <c r="B41" s="25" t="s">
        <v>54</v>
      </c>
      <c r="C41" s="26">
        <v>277199935</v>
      </c>
      <c r="D41" s="26">
        <v>302774676</v>
      </c>
      <c r="E41" s="57">
        <v>286256350</v>
      </c>
      <c r="F41" s="57">
        <v>272779351.52999997</v>
      </c>
      <c r="G41" s="26">
        <v>89649876.719999999</v>
      </c>
      <c r="H41" s="26"/>
      <c r="I41" s="27"/>
      <c r="J41" s="27">
        <f t="shared" si="0"/>
        <v>0.31318039484538945</v>
      </c>
      <c r="K41" s="27">
        <f t="shared" si="1"/>
        <v>0</v>
      </c>
      <c r="L41" s="28">
        <f t="shared" si="2"/>
        <v>213124799.28</v>
      </c>
    </row>
    <row r="42" spans="2:12" ht="20.100000000000001" customHeight="1" x14ac:dyDescent="0.25">
      <c r="B42" s="25" t="s">
        <v>55</v>
      </c>
      <c r="C42" s="26">
        <v>331297629</v>
      </c>
      <c r="D42" s="26">
        <v>356215214</v>
      </c>
      <c r="E42" s="57">
        <v>317181325</v>
      </c>
      <c r="F42" s="57">
        <v>275024911.50999993</v>
      </c>
      <c r="G42" s="26">
        <v>107830764.07999998</v>
      </c>
      <c r="H42" s="26"/>
      <c r="I42" s="27"/>
      <c r="J42" s="27">
        <f t="shared" si="0"/>
        <v>0.33996567761358581</v>
      </c>
      <c r="K42" s="27">
        <f t="shared" si="1"/>
        <v>0</v>
      </c>
      <c r="L42" s="28">
        <f t="shared" si="2"/>
        <v>248384449.92000002</v>
      </c>
    </row>
    <row r="43" spans="2:12" ht="20.100000000000001" customHeight="1" x14ac:dyDescent="0.25">
      <c r="B43" s="25" t="s">
        <v>56</v>
      </c>
      <c r="C43" s="26">
        <v>360857228</v>
      </c>
      <c r="D43" s="26">
        <v>377483054</v>
      </c>
      <c r="E43" s="57">
        <v>353181452</v>
      </c>
      <c r="F43" s="57">
        <v>327067385.38000005</v>
      </c>
      <c r="G43" s="26">
        <v>109294002.87999994</v>
      </c>
      <c r="H43" s="26"/>
      <c r="I43" s="27"/>
      <c r="J43" s="27">
        <f t="shared" si="0"/>
        <v>0.30945567005596869</v>
      </c>
      <c r="K43" s="27">
        <f t="shared" si="1"/>
        <v>0</v>
      </c>
      <c r="L43" s="28">
        <f t="shared" si="2"/>
        <v>268189051.12000006</v>
      </c>
    </row>
    <row r="44" spans="2:12" ht="20.100000000000001" customHeight="1" x14ac:dyDescent="0.25">
      <c r="B44" s="25" t="s">
        <v>57</v>
      </c>
      <c r="C44" s="26">
        <v>176547846</v>
      </c>
      <c r="D44" s="26">
        <v>193734646</v>
      </c>
      <c r="E44" s="57">
        <v>189208717</v>
      </c>
      <c r="F44" s="57">
        <v>167944030.40000001</v>
      </c>
      <c r="G44" s="26">
        <v>59739862.369999982</v>
      </c>
      <c r="H44" s="26"/>
      <c r="I44" s="27"/>
      <c r="J44" s="27">
        <f t="shared" ref="J44" si="3">IF(ISERROR(+G44/E44)=TRUE,0,++G44/E44)</f>
        <v>0.31573525425892501</v>
      </c>
      <c r="K44" s="27">
        <f t="shared" ref="K44" si="4">IF(ISERROR(+H44/E44)=TRUE,0,++H44/E44)</f>
        <v>0</v>
      </c>
      <c r="L44" s="28">
        <f t="shared" ref="L44" si="5">+D44-G44</f>
        <v>133994783.63000003</v>
      </c>
    </row>
    <row r="45" spans="2:12" ht="20.100000000000001" customHeight="1" x14ac:dyDescent="0.25">
      <c r="B45" s="25" t="s">
        <v>58</v>
      </c>
      <c r="C45" s="26">
        <v>80801306</v>
      </c>
      <c r="D45" s="26">
        <v>81350305</v>
      </c>
      <c r="E45" s="57">
        <v>189208717</v>
      </c>
      <c r="F45" s="57">
        <v>72583121.450000003</v>
      </c>
      <c r="G45" s="26">
        <v>20178428.680000003</v>
      </c>
      <c r="H45" s="26"/>
      <c r="I45" s="27"/>
      <c r="J45" s="27">
        <f t="shared" ref="J45" si="6">IF(ISERROR(+G45/E45)=TRUE,0,++G45/E45)</f>
        <v>0.10664640086323297</v>
      </c>
      <c r="K45" s="27">
        <f t="shared" ref="K45" si="7">IF(ISERROR(+H45/E45)=TRUE,0,++H45/E45)</f>
        <v>0</v>
      </c>
      <c r="L45" s="28">
        <f t="shared" ref="L45" si="8">+D45-G45</f>
        <v>61171876.319999993</v>
      </c>
    </row>
    <row r="46" spans="2:12" ht="20.100000000000001" customHeight="1" x14ac:dyDescent="0.25">
      <c r="B46" s="25" t="s">
        <v>59</v>
      </c>
      <c r="C46" s="26">
        <v>37817400</v>
      </c>
      <c r="D46" s="26">
        <v>37817400</v>
      </c>
      <c r="E46" s="57">
        <v>37767401</v>
      </c>
      <c r="F46" s="57">
        <v>16050375.469999999</v>
      </c>
      <c r="G46" s="26">
        <v>8139476.0200000023</v>
      </c>
      <c r="H46" s="26"/>
      <c r="I46" s="27"/>
      <c r="J46" s="27">
        <f t="shared" si="0"/>
        <v>0.21551591596149289</v>
      </c>
      <c r="K46" s="27">
        <f t="shared" si="1"/>
        <v>0</v>
      </c>
      <c r="L46" s="28">
        <f t="shared" si="2"/>
        <v>29677923.979999997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8422207969</v>
      </c>
      <c r="E47" s="53">
        <f>SUM(E13:E46)</f>
        <v>7284659453</v>
      </c>
      <c r="F47" s="53">
        <f t="shared" si="9"/>
        <v>5588806038.1799994</v>
      </c>
      <c r="G47" s="53">
        <f t="shared" si="9"/>
        <v>2121690649.7099993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0.29125461023936206</v>
      </c>
      <c r="K47" s="54">
        <f>IF(ISERROR(+H47/E47)=TRUE,0,++H47/E47)</f>
        <v>0</v>
      </c>
      <c r="L47" s="55">
        <f>SUM(L13:L46)</f>
        <v>6300517319.289999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ABRIL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8422.2079689999991</v>
      </c>
      <c r="E54" s="33">
        <f>+E47/$C$52</f>
        <v>7284.6594530000002</v>
      </c>
      <c r="F54" s="67">
        <f>+F47/$C$52</f>
        <v>5588.8060381799996</v>
      </c>
      <c r="G54" s="67">
        <f>+G47/$C$52</f>
        <v>2121.6906497099994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101120</v>
      </c>
      <c r="D46" s="53">
        <f t="shared" si="6"/>
        <v>101120</v>
      </c>
      <c r="E46" s="53">
        <f t="shared" si="6"/>
        <v>101120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101120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ABRIL
(4)</v>
      </c>
      <c r="K52" s="23"/>
    </row>
    <row r="53" spans="2:11" s="22" customFormat="1" x14ac:dyDescent="0.25">
      <c r="B53" s="22" t="s">
        <v>24</v>
      </c>
      <c r="C53" s="39">
        <f>+C46/$C$51</f>
        <v>0.10112</v>
      </c>
      <c r="D53" s="39">
        <f>+D46/$C$51</f>
        <v>0.10112</v>
      </c>
      <c r="E53" s="39">
        <f>+E46/$C$51</f>
        <v>0.10112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>
      <selection activeCell="C12" sqref="C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ref="J16" si="3">IF(ISERROR(+G16/E16)=TRUE,0,++G16/E16)</f>
        <v>0</v>
      </c>
      <c r="K16" s="27">
        <f t="shared" ref="K16" si="4">IF(ISERROR(+H16/E16)=TRUE,0,++H16/E16)</f>
        <v>0</v>
      </c>
      <c r="L16" s="28">
        <f t="shared" ref="L16" si="5">+D16-G16</f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ref="J18" si="6">IF(ISERROR(+G18/E18)=TRUE,0,++G18/E18)</f>
        <v>0</v>
      </c>
      <c r="K18" s="27">
        <f t="shared" ref="K18" si="7">IF(ISERROR(+H18/E18)=TRUE,0,++H18/E18)</f>
        <v>0</v>
      </c>
      <c r="L18" s="28">
        <f t="shared" ref="L18" si="8">+D18-G18</f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9">IF(ISERROR(+G20/E20)=TRUE,0,++G20/E20)</f>
        <v>0</v>
      </c>
      <c r="K20" s="27">
        <f t="shared" ref="K20" si="10">IF(ISERROR(+H20/E20)=TRUE,0,++H20/E20)</f>
        <v>0</v>
      </c>
      <c r="L20" s="28">
        <f t="shared" ref="L20" si="11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12">IF(ISERROR(+G41/E41)=TRUE,0,++G41/E41)</f>
        <v>0</v>
      </c>
      <c r="K41" s="13">
        <f t="shared" ref="K41:K42" si="13">IF(ISERROR(+H41/E41)=TRUE,0,++H41/E41)</f>
        <v>0</v>
      </c>
      <c r="L41" s="15">
        <f t="shared" ref="L41:L42" si="14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12"/>
        <v>0</v>
      </c>
      <c r="K42" s="13">
        <f t="shared" si="13"/>
        <v>0</v>
      </c>
      <c r="L42" s="15">
        <f t="shared" si="14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5">IF(ISERROR(+G44/E44)=TRUE,0,++G44/E44)</f>
        <v>0</v>
      </c>
      <c r="K44" s="13">
        <f t="shared" ref="K44" si="16">IF(ISERROR(+H44/E44)=TRUE,0,++H44/E44)</f>
        <v>0</v>
      </c>
      <c r="L44" s="15">
        <f t="shared" ref="L44" si="17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744088219</v>
      </c>
      <c r="D46" s="42">
        <v>744088219</v>
      </c>
      <c r="E46" s="64">
        <v>744088219</v>
      </c>
      <c r="F46" s="64">
        <v>41594603.81000001</v>
      </c>
      <c r="G46" s="43">
        <v>18645358.159999996</v>
      </c>
      <c r="H46" s="9"/>
      <c r="I46" s="13">
        <f>IF(ISERROR(+#REF!/E46)=TRUE,0,++#REF!/E46)</f>
        <v>0</v>
      </c>
      <c r="J46" s="13">
        <f t="shared" si="0"/>
        <v>2.5057994044117498E-2</v>
      </c>
      <c r="K46" s="13">
        <f t="shared" si="1"/>
        <v>0</v>
      </c>
      <c r="L46" s="15">
        <f t="shared" si="2"/>
        <v>725442860.84000003</v>
      </c>
    </row>
    <row r="47" spans="2:12" ht="23.25" customHeight="1" x14ac:dyDescent="0.25">
      <c r="B47" s="52" t="s">
        <v>4</v>
      </c>
      <c r="C47" s="65">
        <f t="shared" ref="C47:H47" si="18">SUM(C13:C46)</f>
        <v>744088219</v>
      </c>
      <c r="D47" s="65">
        <f t="shared" si="18"/>
        <v>744088219</v>
      </c>
      <c r="E47" s="65">
        <f t="shared" si="18"/>
        <v>744088219</v>
      </c>
      <c r="F47" s="65">
        <f t="shared" si="18"/>
        <v>41594603.81000001</v>
      </c>
      <c r="G47" s="65">
        <f t="shared" si="18"/>
        <v>18645358.159999996</v>
      </c>
      <c r="H47" s="53">
        <f t="shared" si="18"/>
        <v>0</v>
      </c>
      <c r="I47" s="54">
        <f>IF(ISERROR(+#REF!/E47)=TRUE,0,++#REF!/E47)</f>
        <v>0</v>
      </c>
      <c r="J47" s="54">
        <f>IF(ISERROR(+G47/E47)=TRUE,0,++G47/E47)</f>
        <v>2.5057994044117498E-2</v>
      </c>
      <c r="K47" s="54">
        <f>IF(ISERROR(+H47/E47)=TRUE,0,++H47/E47)</f>
        <v>0</v>
      </c>
      <c r="L47" s="55">
        <f>SUM(L13:L46)</f>
        <v>725442860.84000003</v>
      </c>
    </row>
    <row r="48" spans="2:12" x14ac:dyDescent="0.2">
      <c r="B48" s="11" t="s">
        <v>62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ABRIL
(4)</v>
      </c>
      <c r="K53" s="23"/>
    </row>
    <row r="54" spans="2:11" s="22" customFormat="1" x14ac:dyDescent="0.25">
      <c r="B54" s="22" t="s">
        <v>24</v>
      </c>
      <c r="C54" s="39">
        <f>+C47/$B$52</f>
        <v>744.08821899999998</v>
      </c>
      <c r="D54" s="39">
        <f t="shared" ref="D54:G54" si="19">+D47/$B$52</f>
        <v>744.08821899999998</v>
      </c>
      <c r="E54" s="39">
        <f t="shared" si="19"/>
        <v>744.08821899999998</v>
      </c>
      <c r="F54" s="39">
        <f t="shared" si="19"/>
        <v>41.59460381000001</v>
      </c>
      <c r="G54" s="39">
        <f t="shared" si="19"/>
        <v>18.645358159999997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508259</v>
      </c>
      <c r="F13" s="60">
        <v>292389.13</v>
      </c>
      <c r="G13" s="41">
        <v>10151.07</v>
      </c>
      <c r="H13" s="8"/>
      <c r="I13" s="12">
        <f>IF(ISERROR(+#REF!/E13)=TRUE,0,++#REF!/E13)</f>
        <v>0</v>
      </c>
      <c r="J13" s="12">
        <f>IF(ISERROR(+G13/E13)=TRUE,0,++G13/E13)</f>
        <v>1.99722385634096E-2</v>
      </c>
      <c r="K13" s="12">
        <f>IF(ISERROR(+H13/E13)=TRUE,0,++H13/E13)</f>
        <v>0</v>
      </c>
      <c r="L13" s="14">
        <f>+D13-G13</f>
        <v>500460.93</v>
      </c>
    </row>
    <row r="14" spans="1:13" ht="20.100000000000001" customHeight="1" x14ac:dyDescent="0.25">
      <c r="B14" s="29" t="s">
        <v>63</v>
      </c>
      <c r="C14" s="45">
        <v>0</v>
      </c>
      <c r="D14" s="45">
        <v>2813106</v>
      </c>
      <c r="E14" s="61">
        <v>2231006</v>
      </c>
      <c r="F14" s="61">
        <v>503593</v>
      </c>
      <c r="G14" s="42">
        <v>166534</v>
      </c>
      <c r="H14" s="26"/>
      <c r="I14" s="27"/>
      <c r="J14" s="27">
        <f t="shared" ref="J14:J41" si="0">IF(ISERROR(+G14/E14)=TRUE,0,++G14/E14)</f>
        <v>7.4645249721426124E-2</v>
      </c>
      <c r="K14" s="27">
        <f t="shared" ref="K14:K41" si="1">IF(ISERROR(+H14/E14)=TRUE,0,++H14/E14)</f>
        <v>0</v>
      </c>
      <c r="L14" s="28">
        <f t="shared" ref="L14:L41" si="2">+D14-G14</f>
        <v>2646572</v>
      </c>
    </row>
    <row r="15" spans="1:13" ht="20.100000000000001" customHeight="1" x14ac:dyDescent="0.25">
      <c r="B15" s="29" t="s">
        <v>64</v>
      </c>
      <c r="C15" s="45">
        <v>0</v>
      </c>
      <c r="D15" s="45">
        <v>7934482</v>
      </c>
      <c r="E15" s="61">
        <v>7931004</v>
      </c>
      <c r="F15" s="61">
        <v>4792034.5</v>
      </c>
      <c r="G15" s="42">
        <v>3278140.04</v>
      </c>
      <c r="H15" s="26"/>
      <c r="I15" s="27"/>
      <c r="J15" s="27">
        <f t="shared" si="0"/>
        <v>0.41333228932932076</v>
      </c>
      <c r="K15" s="27">
        <f t="shared" si="1"/>
        <v>0</v>
      </c>
      <c r="L15" s="28">
        <f t="shared" si="2"/>
        <v>4656341.96</v>
      </c>
    </row>
    <row r="16" spans="1:13" ht="20.100000000000001" customHeight="1" x14ac:dyDescent="0.25">
      <c r="B16" s="29" t="s">
        <v>29</v>
      </c>
      <c r="C16" s="45">
        <v>0</v>
      </c>
      <c r="D16" s="45">
        <v>12057663</v>
      </c>
      <c r="E16" s="61">
        <v>12057663</v>
      </c>
      <c r="F16" s="61">
        <v>9613719.7800000012</v>
      </c>
      <c r="G16" s="42">
        <v>5773783.4899999993</v>
      </c>
      <c r="H16" s="26"/>
      <c r="I16" s="27"/>
      <c r="J16" s="27">
        <f t="shared" si="0"/>
        <v>0.47884764153717013</v>
      </c>
      <c r="K16" s="27">
        <f t="shared" si="1"/>
        <v>0</v>
      </c>
      <c r="L16" s="28">
        <f t="shared" si="2"/>
        <v>6283879.5100000007</v>
      </c>
    </row>
    <row r="17" spans="2:12" ht="20.100000000000001" customHeight="1" x14ac:dyDescent="0.25">
      <c r="B17" s="29" t="s">
        <v>30</v>
      </c>
      <c r="C17" s="45">
        <v>0</v>
      </c>
      <c r="D17" s="45">
        <v>2511556</v>
      </c>
      <c r="E17" s="61">
        <v>2511556</v>
      </c>
      <c r="F17" s="61">
        <v>980031.60000000009</v>
      </c>
      <c r="G17" s="42">
        <v>250651.65000000002</v>
      </c>
      <c r="H17" s="26"/>
      <c r="I17" s="27"/>
      <c r="J17" s="27">
        <f t="shared" si="0"/>
        <v>9.9799347496133881E-2</v>
      </c>
      <c r="K17" s="27">
        <f t="shared" si="1"/>
        <v>0</v>
      </c>
      <c r="L17" s="28">
        <f t="shared" si="2"/>
        <v>2260904.35</v>
      </c>
    </row>
    <row r="18" spans="2:12" ht="20.100000000000001" customHeight="1" x14ac:dyDescent="0.25">
      <c r="B18" s="29" t="s">
        <v>31</v>
      </c>
      <c r="C18" s="45">
        <v>0</v>
      </c>
      <c r="D18" s="45">
        <v>27895224</v>
      </c>
      <c r="E18" s="61">
        <v>25706973</v>
      </c>
      <c r="F18" s="61">
        <v>16349726.539999997</v>
      </c>
      <c r="G18" s="42">
        <v>7910903.6499999994</v>
      </c>
      <c r="H18" s="26"/>
      <c r="I18" s="27"/>
      <c r="J18" s="27">
        <f t="shared" si="0"/>
        <v>0.30773376741011083</v>
      </c>
      <c r="K18" s="27">
        <f t="shared" si="1"/>
        <v>0</v>
      </c>
      <c r="L18" s="28">
        <f t="shared" si="2"/>
        <v>19984320.350000001</v>
      </c>
    </row>
    <row r="19" spans="2:12" ht="20.100000000000001" customHeight="1" x14ac:dyDescent="0.25">
      <c r="B19" s="29" t="s">
        <v>32</v>
      </c>
      <c r="C19" s="45">
        <v>0</v>
      </c>
      <c r="D19" s="45">
        <v>21459432</v>
      </c>
      <c r="E19" s="61">
        <v>20710516</v>
      </c>
      <c r="F19" s="61">
        <v>12725839.59</v>
      </c>
      <c r="G19" s="42">
        <v>4619532.1700000009</v>
      </c>
      <c r="H19" s="26"/>
      <c r="I19" s="27"/>
      <c r="J19" s="27">
        <f t="shared" si="0"/>
        <v>0.22305249033872457</v>
      </c>
      <c r="K19" s="27">
        <f t="shared" si="1"/>
        <v>0</v>
      </c>
      <c r="L19" s="28">
        <f t="shared" si="2"/>
        <v>16839899.829999998</v>
      </c>
    </row>
    <row r="20" spans="2:12" ht="20.100000000000001" customHeight="1" x14ac:dyDescent="0.25">
      <c r="B20" s="29" t="s">
        <v>33</v>
      </c>
      <c r="C20" s="45">
        <v>0</v>
      </c>
      <c r="D20" s="45">
        <v>25544724</v>
      </c>
      <c r="E20" s="61">
        <v>24378986</v>
      </c>
      <c r="F20" s="61">
        <v>19856518.109999999</v>
      </c>
      <c r="G20" s="42">
        <v>9983244.1600000001</v>
      </c>
      <c r="H20" s="26"/>
      <c r="I20" s="27"/>
      <c r="J20" s="27">
        <f t="shared" si="0"/>
        <v>0.40950202604817115</v>
      </c>
      <c r="K20" s="27">
        <f t="shared" si="1"/>
        <v>0</v>
      </c>
      <c r="L20" s="28">
        <f t="shared" si="2"/>
        <v>15561479.84</v>
      </c>
    </row>
    <row r="21" spans="2:12" ht="20.100000000000001" customHeight="1" x14ac:dyDescent="0.25">
      <c r="B21" s="29" t="s">
        <v>34</v>
      </c>
      <c r="C21" s="45">
        <v>0</v>
      </c>
      <c r="D21" s="45">
        <v>6586013</v>
      </c>
      <c r="E21" s="61">
        <v>5772907</v>
      </c>
      <c r="F21" s="61">
        <v>3404536.72</v>
      </c>
      <c r="G21" s="42">
        <v>1153040.46</v>
      </c>
      <c r="H21" s="26"/>
      <c r="I21" s="27"/>
      <c r="J21" s="27">
        <f t="shared" si="0"/>
        <v>0.1997330738222528</v>
      </c>
      <c r="K21" s="27">
        <f t="shared" si="1"/>
        <v>0</v>
      </c>
      <c r="L21" s="28">
        <f t="shared" si="2"/>
        <v>5432972.54</v>
      </c>
    </row>
    <row r="22" spans="2:12" ht="20.100000000000001" customHeight="1" x14ac:dyDescent="0.25">
      <c r="B22" s="29" t="s">
        <v>35</v>
      </c>
      <c r="C22" s="45">
        <v>0</v>
      </c>
      <c r="D22" s="45">
        <v>10008191</v>
      </c>
      <c r="E22" s="61">
        <v>9514194</v>
      </c>
      <c r="F22" s="61">
        <v>6371141.120000001</v>
      </c>
      <c r="G22" s="42">
        <v>2357099.6100000003</v>
      </c>
      <c r="H22" s="26"/>
      <c r="I22" s="27"/>
      <c r="J22" s="27">
        <f t="shared" si="0"/>
        <v>0.24774559043046634</v>
      </c>
      <c r="K22" s="27">
        <f t="shared" si="1"/>
        <v>0</v>
      </c>
      <c r="L22" s="28">
        <f t="shared" si="2"/>
        <v>7651091.3899999997</v>
      </c>
    </row>
    <row r="23" spans="2:12" ht="20.100000000000001" customHeight="1" x14ac:dyDescent="0.25">
      <c r="B23" s="29" t="s">
        <v>36</v>
      </c>
      <c r="C23" s="45">
        <v>0</v>
      </c>
      <c r="D23" s="45">
        <v>37308304</v>
      </c>
      <c r="E23" s="61">
        <v>30155484</v>
      </c>
      <c r="F23" s="61">
        <v>23137839.589999996</v>
      </c>
      <c r="G23" s="42">
        <v>11653552.17</v>
      </c>
      <c r="H23" s="26"/>
      <c r="I23" s="27"/>
      <c r="J23" s="27">
        <f t="shared" si="0"/>
        <v>0.38644885189042233</v>
      </c>
      <c r="K23" s="27">
        <f t="shared" si="1"/>
        <v>0</v>
      </c>
      <c r="L23" s="28">
        <f t="shared" si="2"/>
        <v>25654751.829999998</v>
      </c>
    </row>
    <row r="24" spans="2:12" ht="20.100000000000001" customHeight="1" x14ac:dyDescent="0.25">
      <c r="B24" s="29" t="s">
        <v>37</v>
      </c>
      <c r="C24" s="45">
        <v>0</v>
      </c>
      <c r="D24" s="45">
        <v>37060993</v>
      </c>
      <c r="E24" s="61">
        <v>29399162</v>
      </c>
      <c r="F24" s="61">
        <v>22249403.489999998</v>
      </c>
      <c r="G24" s="42">
        <v>12579525.66</v>
      </c>
      <c r="H24" s="26"/>
      <c r="I24" s="27"/>
      <c r="J24" s="27">
        <f t="shared" si="0"/>
        <v>0.42788721869011098</v>
      </c>
      <c r="K24" s="27">
        <f t="shared" si="1"/>
        <v>0</v>
      </c>
      <c r="L24" s="28">
        <f t="shared" si="2"/>
        <v>24481467.34</v>
      </c>
    </row>
    <row r="25" spans="2:12" ht="20.100000000000001" customHeight="1" x14ac:dyDescent="0.25">
      <c r="B25" s="29" t="s">
        <v>38</v>
      </c>
      <c r="C25" s="45">
        <v>0</v>
      </c>
      <c r="D25" s="45">
        <v>35631174</v>
      </c>
      <c r="E25" s="61">
        <v>29596907</v>
      </c>
      <c r="F25" s="61">
        <v>24532621.020000003</v>
      </c>
      <c r="G25" s="42">
        <v>7680670.9399999985</v>
      </c>
      <c r="H25" s="26"/>
      <c r="I25" s="27"/>
      <c r="J25" s="27">
        <f t="shared" si="0"/>
        <v>0.25950924331383679</v>
      </c>
      <c r="K25" s="27">
        <f t="shared" si="1"/>
        <v>0</v>
      </c>
      <c r="L25" s="28">
        <f t="shared" si="2"/>
        <v>27950503.060000002</v>
      </c>
    </row>
    <row r="26" spans="2:12" ht="20.100000000000001" customHeight="1" x14ac:dyDescent="0.25">
      <c r="B26" s="29" t="s">
        <v>39</v>
      </c>
      <c r="C26" s="45">
        <v>0</v>
      </c>
      <c r="D26" s="45">
        <v>32236973</v>
      </c>
      <c r="E26" s="61">
        <v>30087295</v>
      </c>
      <c r="F26" s="61">
        <v>20898681.819999997</v>
      </c>
      <c r="G26" s="42">
        <v>11286675.01</v>
      </c>
      <c r="H26" s="26"/>
      <c r="I26" s="27"/>
      <c r="J26" s="27">
        <f t="shared" si="0"/>
        <v>0.37513093184349072</v>
      </c>
      <c r="K26" s="27">
        <f t="shared" si="1"/>
        <v>0</v>
      </c>
      <c r="L26" s="28">
        <f t="shared" si="2"/>
        <v>20950297.990000002</v>
      </c>
    </row>
    <row r="27" spans="2:12" ht="20.100000000000001" customHeight="1" x14ac:dyDescent="0.25">
      <c r="B27" s="29" t="s">
        <v>40</v>
      </c>
      <c r="C27" s="45">
        <v>0</v>
      </c>
      <c r="D27" s="45">
        <v>10545714</v>
      </c>
      <c r="E27" s="61">
        <v>7523128</v>
      </c>
      <c r="F27" s="61">
        <v>6020727.5</v>
      </c>
      <c r="G27" s="42">
        <v>1623335.93</v>
      </c>
      <c r="H27" s="26"/>
      <c r="I27" s="27"/>
      <c r="J27" s="27">
        <f t="shared" si="0"/>
        <v>0.21577938458577337</v>
      </c>
      <c r="K27" s="27">
        <f t="shared" si="1"/>
        <v>0</v>
      </c>
      <c r="L27" s="28">
        <f t="shared" si="2"/>
        <v>8922378.0700000003</v>
      </c>
    </row>
    <row r="28" spans="2:12" ht="20.100000000000001" customHeight="1" x14ac:dyDescent="0.25">
      <c r="B28" s="29" t="s">
        <v>41</v>
      </c>
      <c r="C28" s="45">
        <v>0</v>
      </c>
      <c r="D28" s="45">
        <v>7313640</v>
      </c>
      <c r="E28" s="61">
        <v>7090080</v>
      </c>
      <c r="F28" s="61">
        <v>4397508.42</v>
      </c>
      <c r="G28" s="42">
        <v>2453472.64</v>
      </c>
      <c r="H28" s="26"/>
      <c r="I28" s="27"/>
      <c r="J28" s="27">
        <f t="shared" si="0"/>
        <v>0.34604301220860695</v>
      </c>
      <c r="K28" s="27">
        <f t="shared" si="1"/>
        <v>0</v>
      </c>
      <c r="L28" s="28">
        <f t="shared" si="2"/>
        <v>4860167.3599999994</v>
      </c>
    </row>
    <row r="29" spans="2:12" ht="20.100000000000001" customHeight="1" x14ac:dyDescent="0.25">
      <c r="B29" s="29" t="s">
        <v>42</v>
      </c>
      <c r="C29" s="45">
        <v>0</v>
      </c>
      <c r="D29" s="45">
        <v>4823035</v>
      </c>
      <c r="E29" s="61">
        <v>4558303</v>
      </c>
      <c r="F29" s="61">
        <v>3612389.03</v>
      </c>
      <c r="G29" s="42">
        <v>1162179.95</v>
      </c>
      <c r="H29" s="26"/>
      <c r="I29" s="27"/>
      <c r="J29" s="27">
        <f t="shared" si="0"/>
        <v>0.25495890685634542</v>
      </c>
      <c r="K29" s="27">
        <f t="shared" si="1"/>
        <v>0</v>
      </c>
      <c r="L29" s="28">
        <f t="shared" si="2"/>
        <v>3660855.05</v>
      </c>
    </row>
    <row r="30" spans="2:12" ht="20.100000000000001" customHeight="1" x14ac:dyDescent="0.25">
      <c r="B30" s="29" t="s">
        <v>43</v>
      </c>
      <c r="C30" s="45">
        <v>0</v>
      </c>
      <c r="D30" s="45">
        <v>3048689</v>
      </c>
      <c r="E30" s="61">
        <v>3047937</v>
      </c>
      <c r="F30" s="61">
        <v>2696520.2399999998</v>
      </c>
      <c r="G30" s="42">
        <v>1026937.44</v>
      </c>
      <c r="H30" s="26"/>
      <c r="I30" s="27"/>
      <c r="J30" s="27">
        <f t="shared" si="0"/>
        <v>0.33692869636084993</v>
      </c>
      <c r="K30" s="27">
        <f t="shared" si="1"/>
        <v>0</v>
      </c>
      <c r="L30" s="28">
        <f t="shared" si="2"/>
        <v>2021751.56</v>
      </c>
    </row>
    <row r="31" spans="2:12" ht="20.100000000000001" customHeight="1" x14ac:dyDescent="0.25">
      <c r="B31" s="29" t="s">
        <v>44</v>
      </c>
      <c r="C31" s="45">
        <v>0</v>
      </c>
      <c r="D31" s="45">
        <v>19563139</v>
      </c>
      <c r="E31" s="61">
        <v>15639622</v>
      </c>
      <c r="F31" s="61">
        <v>13316835.25</v>
      </c>
      <c r="G31" s="42">
        <v>5820396.8400000008</v>
      </c>
      <c r="H31" s="26"/>
      <c r="I31" s="27"/>
      <c r="J31" s="27">
        <f t="shared" si="0"/>
        <v>0.37215713014035767</v>
      </c>
      <c r="K31" s="27">
        <f t="shared" si="1"/>
        <v>0</v>
      </c>
      <c r="L31" s="28">
        <f t="shared" si="2"/>
        <v>13742742.16</v>
      </c>
    </row>
    <row r="32" spans="2:12" ht="20.100000000000001" customHeight="1" x14ac:dyDescent="0.25">
      <c r="B32" s="29" t="s">
        <v>45</v>
      </c>
      <c r="C32" s="45">
        <v>0</v>
      </c>
      <c r="D32" s="45">
        <v>6422740</v>
      </c>
      <c r="E32" s="61">
        <v>5516727</v>
      </c>
      <c r="F32" s="61">
        <v>3694575.7700000005</v>
      </c>
      <c r="G32" s="42">
        <v>1282426.26</v>
      </c>
      <c r="H32" s="26"/>
      <c r="I32" s="27"/>
      <c r="J32" s="27">
        <f t="shared" si="0"/>
        <v>0.23246143229490965</v>
      </c>
      <c r="K32" s="27">
        <f t="shared" si="1"/>
        <v>0</v>
      </c>
      <c r="L32" s="28">
        <f t="shared" si="2"/>
        <v>5140313.74</v>
      </c>
    </row>
    <row r="33" spans="2:12" ht="20.100000000000001" customHeight="1" x14ac:dyDescent="0.25">
      <c r="B33" s="29" t="s">
        <v>46</v>
      </c>
      <c r="C33" s="45">
        <v>0</v>
      </c>
      <c r="D33" s="45">
        <v>2279449</v>
      </c>
      <c r="E33" s="61">
        <v>2035469</v>
      </c>
      <c r="F33" s="61">
        <v>1466669.38</v>
      </c>
      <c r="G33" s="42">
        <v>804385.51</v>
      </c>
      <c r="H33" s="26"/>
      <c r="I33" s="27"/>
      <c r="J33" s="27">
        <f t="shared" si="0"/>
        <v>0.39518435800299589</v>
      </c>
      <c r="K33" s="27">
        <f t="shared" si="1"/>
        <v>0</v>
      </c>
      <c r="L33" s="28">
        <f t="shared" si="2"/>
        <v>1475063.49</v>
      </c>
    </row>
    <row r="34" spans="2:12" ht="20.100000000000001" customHeight="1" x14ac:dyDescent="0.25">
      <c r="B34" s="29" t="s">
        <v>47</v>
      </c>
      <c r="C34" s="45">
        <v>0</v>
      </c>
      <c r="D34" s="45">
        <v>11491662</v>
      </c>
      <c r="E34" s="61">
        <v>9785411</v>
      </c>
      <c r="F34" s="61">
        <v>5768489.6799999997</v>
      </c>
      <c r="G34" s="42">
        <v>3161027.4299999997</v>
      </c>
      <c r="H34" s="26"/>
      <c r="I34" s="27"/>
      <c r="J34" s="27">
        <f t="shared" si="0"/>
        <v>0.32303471259408517</v>
      </c>
      <c r="K34" s="27">
        <f t="shared" si="1"/>
        <v>0</v>
      </c>
      <c r="L34" s="28">
        <f t="shared" si="2"/>
        <v>8330634.5700000003</v>
      </c>
    </row>
    <row r="35" spans="2:12" ht="20.100000000000001" customHeight="1" x14ac:dyDescent="0.25">
      <c r="B35" s="29" t="s">
        <v>48</v>
      </c>
      <c r="C35" s="45">
        <v>0</v>
      </c>
      <c r="D35" s="45">
        <v>2159423</v>
      </c>
      <c r="E35" s="61">
        <v>2159423</v>
      </c>
      <c r="F35" s="61">
        <v>1823095.2000000002</v>
      </c>
      <c r="G35" s="42">
        <v>458121</v>
      </c>
      <c r="H35" s="26"/>
      <c r="I35" s="27"/>
      <c r="J35" s="27">
        <f t="shared" si="0"/>
        <v>0.21214972703356405</v>
      </c>
      <c r="K35" s="27">
        <f t="shared" si="1"/>
        <v>0</v>
      </c>
      <c r="L35" s="28">
        <f t="shared" si="2"/>
        <v>1701302</v>
      </c>
    </row>
    <row r="36" spans="2:12" ht="20.100000000000001" customHeight="1" x14ac:dyDescent="0.25">
      <c r="B36" s="29" t="s">
        <v>50</v>
      </c>
      <c r="C36" s="45">
        <v>0</v>
      </c>
      <c r="D36" s="45">
        <v>14143253</v>
      </c>
      <c r="E36" s="61">
        <v>7540000</v>
      </c>
      <c r="F36" s="61">
        <v>44000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14143253</v>
      </c>
    </row>
    <row r="37" spans="2:12" ht="20.100000000000001" customHeight="1" x14ac:dyDescent="0.25">
      <c r="B37" s="29" t="s">
        <v>51</v>
      </c>
      <c r="C37" s="45">
        <v>0</v>
      </c>
      <c r="D37" s="45">
        <v>55189431</v>
      </c>
      <c r="E37" s="61">
        <v>47781556</v>
      </c>
      <c r="F37" s="61">
        <v>34246058.200000003</v>
      </c>
      <c r="G37" s="42">
        <v>12465633.789999999</v>
      </c>
      <c r="H37" s="26"/>
      <c r="I37" s="27"/>
      <c r="J37" s="27">
        <f t="shared" ref="J37:J39" si="3">IF(ISERROR(+G37/E37)=TRUE,0,++G37/E37)</f>
        <v>0.26088798343025915</v>
      </c>
      <c r="K37" s="27">
        <f t="shared" ref="K37:K39" si="4">IF(ISERROR(+H37/E37)=TRUE,0,++H37/E37)</f>
        <v>0</v>
      </c>
      <c r="L37" s="28">
        <f t="shared" ref="L37:L39" si="5">+D37-G37</f>
        <v>42723797.210000001</v>
      </c>
    </row>
    <row r="38" spans="2:12" ht="20.100000000000001" customHeight="1" x14ac:dyDescent="0.25">
      <c r="B38" s="29" t="s">
        <v>52</v>
      </c>
      <c r="C38" s="45">
        <v>0</v>
      </c>
      <c r="D38" s="45">
        <v>3089531</v>
      </c>
      <c r="E38" s="61">
        <v>2236069</v>
      </c>
      <c r="F38" s="61">
        <v>1289151.8999999999</v>
      </c>
      <c r="G38" s="42">
        <v>286314.59999999998</v>
      </c>
      <c r="H38" s="26"/>
      <c r="I38" s="27"/>
      <c r="J38" s="27">
        <f t="shared" si="3"/>
        <v>0.12804372315881127</v>
      </c>
      <c r="K38" s="27">
        <f t="shared" si="4"/>
        <v>0</v>
      </c>
      <c r="L38" s="28">
        <f t="shared" si="5"/>
        <v>2803216.4</v>
      </c>
    </row>
    <row r="39" spans="2:12" ht="20.100000000000001" customHeight="1" x14ac:dyDescent="0.25">
      <c r="B39" s="29" t="s">
        <v>53</v>
      </c>
      <c r="C39" s="45">
        <v>0</v>
      </c>
      <c r="D39" s="45">
        <v>34582381</v>
      </c>
      <c r="E39" s="61">
        <v>29901739</v>
      </c>
      <c r="F39" s="61">
        <v>21237997.199999999</v>
      </c>
      <c r="G39" s="42">
        <v>9000060.4499999993</v>
      </c>
      <c r="H39" s="26"/>
      <c r="I39" s="27"/>
      <c r="J39" s="27">
        <f t="shared" si="3"/>
        <v>0.30098786060569921</v>
      </c>
      <c r="K39" s="27">
        <f t="shared" si="4"/>
        <v>0</v>
      </c>
      <c r="L39" s="28">
        <f t="shared" si="5"/>
        <v>25582320.550000001</v>
      </c>
    </row>
    <row r="40" spans="2:12" ht="20.100000000000001" customHeight="1" x14ac:dyDescent="0.25">
      <c r="B40" s="29" t="s">
        <v>54</v>
      </c>
      <c r="C40" s="45">
        <v>0</v>
      </c>
      <c r="D40" s="45">
        <v>57200055</v>
      </c>
      <c r="E40" s="61">
        <v>25424631</v>
      </c>
      <c r="F40" s="61">
        <v>14776365.050000001</v>
      </c>
      <c r="G40" s="42">
        <v>6722872.0600000005</v>
      </c>
      <c r="H40" s="26"/>
      <c r="I40" s="27"/>
      <c r="J40" s="27">
        <f t="shared" si="0"/>
        <v>0.26442358435801883</v>
      </c>
      <c r="K40" s="27">
        <f t="shared" si="1"/>
        <v>0</v>
      </c>
      <c r="L40" s="28">
        <f t="shared" si="2"/>
        <v>50477182.939999998</v>
      </c>
    </row>
    <row r="41" spans="2:12" ht="20.100000000000001" customHeight="1" x14ac:dyDescent="0.25">
      <c r="B41" s="29" t="s">
        <v>55</v>
      </c>
      <c r="C41" s="45">
        <v>0</v>
      </c>
      <c r="D41" s="45">
        <v>60057554</v>
      </c>
      <c r="E41" s="61">
        <v>29575655</v>
      </c>
      <c r="F41" s="61">
        <v>14863557.380000001</v>
      </c>
      <c r="G41" s="42">
        <v>6359555.1099999994</v>
      </c>
      <c r="H41" s="26"/>
      <c r="I41" s="27"/>
      <c r="J41" s="27">
        <f t="shared" si="0"/>
        <v>0.21502668698292562</v>
      </c>
      <c r="K41" s="27">
        <f t="shared" si="1"/>
        <v>0</v>
      </c>
      <c r="L41" s="28">
        <f t="shared" si="2"/>
        <v>53697998.890000001</v>
      </c>
    </row>
    <row r="42" spans="2:12" ht="20.100000000000001" customHeight="1" x14ac:dyDescent="0.25">
      <c r="B42" s="29" t="s">
        <v>56</v>
      </c>
      <c r="C42" s="45">
        <v>0</v>
      </c>
      <c r="D42" s="45">
        <v>50751128</v>
      </c>
      <c r="E42" s="61">
        <v>27975375</v>
      </c>
      <c r="F42" s="61">
        <v>14567435.75</v>
      </c>
      <c r="G42" s="42">
        <v>4633757.6900000004</v>
      </c>
      <c r="H42" s="26"/>
      <c r="I42" s="27"/>
      <c r="J42" s="27">
        <f t="shared" ref="J42:J44" si="6">IF(ISERROR(+G42/E42)=TRUE,0,++G42/E42)</f>
        <v>0.16563701791307536</v>
      </c>
      <c r="K42" s="27">
        <f t="shared" ref="K42:K44" si="7">IF(ISERROR(+H42/E42)=TRUE,0,++H42/E42)</f>
        <v>0</v>
      </c>
      <c r="L42" s="28">
        <f t="shared" ref="L42:L44" si="8">+D42-G42</f>
        <v>46117370.310000002</v>
      </c>
    </row>
    <row r="43" spans="2:12" ht="20.100000000000001" customHeight="1" x14ac:dyDescent="0.25">
      <c r="B43" s="29" t="s">
        <v>57</v>
      </c>
      <c r="C43" s="45">
        <v>0</v>
      </c>
      <c r="D43" s="45">
        <v>33289094</v>
      </c>
      <c r="E43" s="61">
        <v>22056021</v>
      </c>
      <c r="F43" s="61">
        <v>10465459.67</v>
      </c>
      <c r="G43" s="42">
        <v>2217292.5099999998</v>
      </c>
      <c r="H43" s="26"/>
      <c r="I43" s="27"/>
      <c r="J43" s="27">
        <f t="shared" si="6"/>
        <v>0.10053003259291418</v>
      </c>
      <c r="K43" s="27">
        <f t="shared" si="7"/>
        <v>0</v>
      </c>
      <c r="L43" s="28">
        <f t="shared" si="8"/>
        <v>31071801.490000002</v>
      </c>
    </row>
    <row r="44" spans="2:12" ht="20.100000000000001" customHeight="1" x14ac:dyDescent="0.25">
      <c r="B44" s="29" t="s">
        <v>58</v>
      </c>
      <c r="C44" s="45">
        <v>0</v>
      </c>
      <c r="D44" s="45">
        <v>18190843</v>
      </c>
      <c r="E44" s="61">
        <v>17607703</v>
      </c>
      <c r="F44" s="61">
        <v>8654604.9600000009</v>
      </c>
      <c r="G44" s="42">
        <v>1307050.5</v>
      </c>
      <c r="H44" s="26"/>
      <c r="I44" s="27"/>
      <c r="J44" s="27">
        <f t="shared" si="6"/>
        <v>7.4231743913445156E-2</v>
      </c>
      <c r="K44" s="27">
        <f t="shared" si="7"/>
        <v>0</v>
      </c>
      <c r="L44" s="28">
        <f t="shared" si="8"/>
        <v>16883792.5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653699208</v>
      </c>
      <c r="E45" s="65">
        <f t="shared" si="9"/>
        <v>498016761</v>
      </c>
      <c r="F45" s="65">
        <f t="shared" si="9"/>
        <v>328649516.58999997</v>
      </c>
      <c r="G45" s="65">
        <f t="shared" si="9"/>
        <v>139488323.79000002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0.28008760891884926</v>
      </c>
      <c r="K45" s="54">
        <f>IF(ISERROR(+H45/E45)=TRUE,0,++H45/E45)</f>
        <v>0</v>
      </c>
      <c r="L45" s="55">
        <f>SUM(L13:L44)</f>
        <v>514210884.21000004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ABRIL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653.699208</v>
      </c>
      <c r="E52" s="40">
        <f>+E45/$C$50</f>
        <v>498.01676099999997</v>
      </c>
      <c r="F52" s="40">
        <f>+F45/$C$50</f>
        <v>328.64951658999996</v>
      </c>
      <c r="G52" s="40">
        <f>+G45/$C$50</f>
        <v>139.48832379000001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G17" sqref="G17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105051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55</v>
      </c>
      <c r="C14" s="19">
        <v>0</v>
      </c>
      <c r="D14" s="19">
        <v>22557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22557</v>
      </c>
    </row>
    <row r="15" spans="1:13" ht="20.100000000000001" customHeight="1" x14ac:dyDescent="0.25">
      <c r="B15" s="16" t="s">
        <v>56</v>
      </c>
      <c r="C15" s="19">
        <v>0</v>
      </c>
      <c r="D15" s="19">
        <v>297406</v>
      </c>
      <c r="E15" s="59">
        <v>297406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297406</v>
      </c>
    </row>
    <row r="16" spans="1:13" ht="20.100000000000001" customHeight="1" x14ac:dyDescent="0.25">
      <c r="B16" s="68" t="s">
        <v>57</v>
      </c>
      <c r="C16" s="69">
        <v>0</v>
      </c>
      <c r="D16" s="69">
        <v>284835</v>
      </c>
      <c r="E16" s="74">
        <v>284835</v>
      </c>
      <c r="F16" s="74">
        <v>16825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284835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582241</v>
      </c>
      <c r="F17" s="65">
        <f t="shared" si="0"/>
        <v>16825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709849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ABRIL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0.58224100000000001</v>
      </c>
      <c r="F24" s="40">
        <f>+F17/$C$22</f>
        <v>1.6825E-2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2023-05-29T21:17:45Z</dcterms:modified>
</cp:coreProperties>
</file>