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ño 2023\2.- Informacion Portal MINSA - Transparencia\PCA - 2023\"/>
    </mc:Choice>
  </mc:AlternateContent>
  <bookViews>
    <workbookView xWindow="-120" yWindow="-120" windowWidth="29040" windowHeight="15840"/>
  </bookViews>
  <sheets>
    <sheet name="RO" sheetId="1" r:id="rId1"/>
    <sheet name="RDR" sheetId="4" r:id="rId2"/>
    <sheet name="ROOC" sheetId="5" r:id="rId3"/>
    <sheet name="DYT" sheetId="6" r:id="rId4"/>
    <sheet name="RD" sheetId="7" r:id="rId5"/>
  </sheets>
  <definedNames>
    <definedName name="_xlnm._FilterDatabase" localSheetId="0" hidden="1">RO!$B$11:$L$46</definedName>
    <definedName name="_xlnm.Print_Area" localSheetId="3">DYT!$B$2:$L$47</definedName>
    <definedName name="_xlnm.Print_Area" localSheetId="4">RD!$B$2:$L$19</definedName>
    <definedName name="_xlnm.Print_Area" localSheetId="1">RDR!$B$2:$L$49</definedName>
    <definedName name="_xlnm.Print_Area" localSheetId="0">RO!$B$2:$L$49</definedName>
    <definedName name="_xlnm.Print_Area" localSheetId="2">ROOC!$B$2:$L$48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4" l="1"/>
  <c r="K45" i="4"/>
  <c r="J45" i="4"/>
  <c r="C47" i="4"/>
  <c r="D47" i="4"/>
  <c r="F47" i="4"/>
  <c r="G47" i="4"/>
  <c r="L45" i="1" l="1"/>
  <c r="K45" i="1"/>
  <c r="J45" i="1"/>
  <c r="C47" i="1"/>
  <c r="D47" i="1"/>
  <c r="C46" i="5" l="1"/>
  <c r="D46" i="5"/>
  <c r="L44" i="6"/>
  <c r="K44" i="6"/>
  <c r="J44" i="6"/>
  <c r="L43" i="6"/>
  <c r="K43" i="6"/>
  <c r="J43" i="6"/>
  <c r="L42" i="6"/>
  <c r="K42" i="6"/>
  <c r="J42" i="6"/>
  <c r="L43" i="5"/>
  <c r="K43" i="5"/>
  <c r="J43" i="5"/>
  <c r="L43" i="4"/>
  <c r="K43" i="4"/>
  <c r="J43" i="4"/>
  <c r="L16" i="5" l="1"/>
  <c r="K16" i="5"/>
  <c r="J16" i="5"/>
  <c r="E46" i="5" l="1"/>
  <c r="L19" i="5"/>
  <c r="K19" i="5"/>
  <c r="J19" i="5"/>
  <c r="L41" i="5" l="1"/>
  <c r="K41" i="5"/>
  <c r="J41" i="5"/>
  <c r="L40" i="5"/>
  <c r="K40" i="5"/>
  <c r="J40" i="5"/>
  <c r="L45" i="5" l="1"/>
  <c r="L44" i="5"/>
  <c r="L42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8" i="5"/>
  <c r="L17" i="5"/>
  <c r="L15" i="5"/>
  <c r="L14" i="5"/>
  <c r="K14" i="5"/>
  <c r="J14" i="5"/>
  <c r="K15" i="5" l="1"/>
  <c r="J15" i="5"/>
  <c r="L44" i="1"/>
  <c r="K44" i="1"/>
  <c r="J44" i="1"/>
  <c r="J17" i="5" l="1"/>
  <c r="K17" i="5"/>
  <c r="E47" i="1"/>
  <c r="K18" i="5" l="1"/>
  <c r="J18" i="5"/>
  <c r="C45" i="6"/>
  <c r="D45" i="6"/>
  <c r="K20" i="5" l="1"/>
  <c r="J20" i="5"/>
  <c r="J37" i="6"/>
  <c r="K21" i="5" l="1"/>
  <c r="J21" i="5"/>
  <c r="G23" i="7"/>
  <c r="G51" i="6"/>
  <c r="G52" i="5"/>
  <c r="G53" i="4"/>
  <c r="G53" i="1"/>
  <c r="K22" i="5" l="1"/>
  <c r="J22" i="5"/>
  <c r="K36" i="6"/>
  <c r="J23" i="5" l="1"/>
  <c r="K23" i="5"/>
  <c r="J36" i="6"/>
  <c r="L36" i="6"/>
  <c r="K24" i="5" l="1"/>
  <c r="J24" i="5"/>
  <c r="L39" i="6"/>
  <c r="K39" i="6"/>
  <c r="J39" i="6"/>
  <c r="L38" i="6"/>
  <c r="K38" i="6"/>
  <c r="J38" i="6"/>
  <c r="L37" i="6"/>
  <c r="K37" i="6"/>
  <c r="C52" i="6"/>
  <c r="D52" i="6"/>
  <c r="K25" i="5" l="1"/>
  <c r="J25" i="5"/>
  <c r="G46" i="5"/>
  <c r="G53" i="5" s="1"/>
  <c r="F46" i="5"/>
  <c r="F53" i="5" s="1"/>
  <c r="D53" i="5"/>
  <c r="C53" i="5"/>
  <c r="J26" i="5" l="1"/>
  <c r="K26" i="5"/>
  <c r="G45" i="6"/>
  <c r="G52" i="6" s="1"/>
  <c r="F45" i="6"/>
  <c r="F52" i="6" s="1"/>
  <c r="E45" i="6"/>
  <c r="E52" i="6" s="1"/>
  <c r="K27" i="5" l="1"/>
  <c r="J27" i="5"/>
  <c r="L41" i="6"/>
  <c r="K41" i="6"/>
  <c r="J41" i="6"/>
  <c r="L40" i="6"/>
  <c r="K40" i="6"/>
  <c r="J40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K28" i="5" l="1"/>
  <c r="J28" i="5"/>
  <c r="L46" i="4"/>
  <c r="K46" i="4"/>
  <c r="J46" i="4"/>
  <c r="L44" i="4"/>
  <c r="K44" i="4"/>
  <c r="J44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K46" i="1"/>
  <c r="K42" i="1"/>
  <c r="K40" i="1"/>
  <c r="J39" i="1"/>
  <c r="K38" i="1"/>
  <c r="J37" i="1"/>
  <c r="K36" i="1"/>
  <c r="K34" i="1"/>
  <c r="J32" i="1"/>
  <c r="J31" i="1"/>
  <c r="K30" i="1"/>
  <c r="K29" i="1"/>
  <c r="K28" i="1"/>
  <c r="K26" i="1"/>
  <c r="K24" i="1"/>
  <c r="J23" i="1"/>
  <c r="J22" i="1"/>
  <c r="K21" i="1"/>
  <c r="K20" i="1"/>
  <c r="K18" i="1"/>
  <c r="J16" i="1"/>
  <c r="J15" i="1"/>
  <c r="J14" i="1"/>
  <c r="L46" i="1"/>
  <c r="L43" i="1"/>
  <c r="K43" i="1"/>
  <c r="J43" i="1"/>
  <c r="L42" i="1"/>
  <c r="L41" i="1"/>
  <c r="K41" i="1"/>
  <c r="J41" i="1"/>
  <c r="L40" i="1"/>
  <c r="J40" i="1"/>
  <c r="L39" i="1"/>
  <c r="K39" i="1"/>
  <c r="L38" i="1"/>
  <c r="L37" i="1"/>
  <c r="L36" i="1"/>
  <c r="L35" i="1"/>
  <c r="K35" i="1"/>
  <c r="J35" i="1"/>
  <c r="L34" i="1"/>
  <c r="L33" i="1"/>
  <c r="K33" i="1"/>
  <c r="J33" i="1"/>
  <c r="L32" i="1"/>
  <c r="K32" i="1"/>
  <c r="L31" i="1"/>
  <c r="L30" i="1"/>
  <c r="L29" i="1"/>
  <c r="J29" i="1"/>
  <c r="L28" i="1"/>
  <c r="L27" i="1"/>
  <c r="K27" i="1"/>
  <c r="J27" i="1"/>
  <c r="L26" i="1"/>
  <c r="L25" i="1"/>
  <c r="K25" i="1"/>
  <c r="J25" i="1"/>
  <c r="L24" i="1"/>
  <c r="J24" i="1"/>
  <c r="L23" i="1"/>
  <c r="K23" i="1"/>
  <c r="L22" i="1"/>
  <c r="L21" i="1"/>
  <c r="J21" i="1"/>
  <c r="L20" i="1"/>
  <c r="L19" i="1"/>
  <c r="K19" i="1"/>
  <c r="J19" i="1"/>
  <c r="L18" i="1"/>
  <c r="L17" i="1"/>
  <c r="K17" i="1"/>
  <c r="J17" i="1"/>
  <c r="L16" i="1"/>
  <c r="K16" i="1"/>
  <c r="L15" i="1"/>
  <c r="L14" i="1"/>
  <c r="K14" i="1"/>
  <c r="K29" i="5" l="1"/>
  <c r="J29" i="5"/>
  <c r="J18" i="1"/>
  <c r="J26" i="1"/>
  <c r="J34" i="1"/>
  <c r="J42" i="1"/>
  <c r="K22" i="1"/>
  <c r="K31" i="1"/>
  <c r="J38" i="1"/>
  <c r="J30" i="1"/>
  <c r="K15" i="1"/>
  <c r="K37" i="1"/>
  <c r="J20" i="1"/>
  <c r="J28" i="1"/>
  <c r="J36" i="1"/>
  <c r="J46" i="1"/>
  <c r="C54" i="1"/>
  <c r="D54" i="1"/>
  <c r="K30" i="5" l="1"/>
  <c r="J30" i="5"/>
  <c r="C54" i="4"/>
  <c r="J31" i="5" l="1"/>
  <c r="K31" i="5"/>
  <c r="G54" i="4"/>
  <c r="F54" i="4"/>
  <c r="D54" i="4"/>
  <c r="G17" i="7"/>
  <c r="G24" i="7" s="1"/>
  <c r="F17" i="7"/>
  <c r="F24" i="7" s="1"/>
  <c r="E17" i="7"/>
  <c r="E24" i="7" s="1"/>
  <c r="D17" i="7"/>
  <c r="D24" i="7" s="1"/>
  <c r="G47" i="1"/>
  <c r="G54" i="1" s="1"/>
  <c r="F47" i="1"/>
  <c r="F54" i="1" s="1"/>
  <c r="C17" i="7"/>
  <c r="C24" i="7" s="1"/>
  <c r="K32" i="5" l="1"/>
  <c r="J32" i="5"/>
  <c r="L16" i="7"/>
  <c r="L15" i="7"/>
  <c r="L14" i="7"/>
  <c r="L13" i="4"/>
  <c r="L13" i="6"/>
  <c r="L13" i="5"/>
  <c r="L13" i="7"/>
  <c r="L13" i="1"/>
  <c r="E47" i="4"/>
  <c r="E54" i="4" s="1"/>
  <c r="K33" i="5" l="1"/>
  <c r="J33" i="5"/>
  <c r="E54" i="1"/>
  <c r="J34" i="5" l="1"/>
  <c r="K34" i="5"/>
  <c r="H17" i="7"/>
  <c r="K16" i="7"/>
  <c r="J16" i="7"/>
  <c r="I16" i="7"/>
  <c r="K15" i="7"/>
  <c r="J15" i="7"/>
  <c r="I15" i="7"/>
  <c r="K14" i="7"/>
  <c r="J14" i="7"/>
  <c r="I14" i="7"/>
  <c r="L17" i="7"/>
  <c r="K13" i="7"/>
  <c r="J13" i="7"/>
  <c r="I13" i="7"/>
  <c r="H47" i="1"/>
  <c r="I13" i="1"/>
  <c r="H45" i="6"/>
  <c r="K13" i="6"/>
  <c r="J13" i="6"/>
  <c r="I13" i="6"/>
  <c r="H46" i="5"/>
  <c r="K13" i="5"/>
  <c r="J13" i="5"/>
  <c r="I13" i="5"/>
  <c r="H47" i="4"/>
  <c r="I14" i="4"/>
  <c r="K13" i="4"/>
  <c r="J13" i="4"/>
  <c r="I13" i="4"/>
  <c r="K13" i="1"/>
  <c r="J13" i="1"/>
  <c r="K35" i="5" l="1"/>
  <c r="J35" i="5"/>
  <c r="L46" i="5"/>
  <c r="L45" i="6"/>
  <c r="L47" i="4"/>
  <c r="L47" i="1"/>
  <c r="I17" i="7"/>
  <c r="K17" i="7"/>
  <c r="J17" i="7"/>
  <c r="J45" i="6"/>
  <c r="I45" i="6"/>
  <c r="K45" i="6"/>
  <c r="I47" i="4"/>
  <c r="K47" i="4"/>
  <c r="J47" i="4"/>
  <c r="K47" i="1"/>
  <c r="K36" i="5" l="1"/>
  <c r="J36" i="5"/>
  <c r="I47" i="1"/>
  <c r="J47" i="1"/>
  <c r="K37" i="5" l="1"/>
  <c r="J37" i="5"/>
  <c r="K38" i="5" l="1"/>
  <c r="J38" i="5"/>
  <c r="J39" i="5" l="1"/>
  <c r="K39" i="5"/>
  <c r="K42" i="5" l="1"/>
  <c r="J42" i="5"/>
  <c r="K44" i="5" l="1"/>
  <c r="J44" i="5"/>
  <c r="J45" i="5" l="1"/>
  <c r="K45" i="5"/>
  <c r="I45" i="5"/>
  <c r="E53" i="5" l="1"/>
  <c r="J46" i="5"/>
  <c r="I46" i="5"/>
  <c r="K46" i="5"/>
</calcChain>
</file>

<file path=xl/sharedStrings.xml><?xml version="1.0" encoding="utf-8"?>
<sst xmlns="http://schemas.openxmlformats.org/spreadsheetml/2006/main" count="263" uniqueCount="63">
  <si>
    <t>PRESUPUESTO</t>
  </si>
  <si>
    <t>PLIEGO 011 MINISTERIO DE SALUD</t>
  </si>
  <si>
    <t>PIM</t>
  </si>
  <si>
    <t>PIA</t>
  </si>
  <si>
    <t>TOTAL PLIEGO &gt;&gt;&gt;&gt;&gt;&gt;&gt;&gt;&gt;&gt;&gt;&gt;&gt;&gt;&gt;&gt;&gt;&gt;</t>
  </si>
  <si>
    <t>SEGÚN FUENTE DE FINANCIAMIENTO 1: RECURSOS ORDINARIOS</t>
  </si>
  <si>
    <t>SEGÚN FUENTE DE FINANCIAMIENTO 2: RECURSOS DIRECTAMENTE RECAUDADOS</t>
  </si>
  <si>
    <t>SEGÚN FUENTE DE FINANCIAMIENTO 4: DONACIONES Y TRANSFERENCIAS</t>
  </si>
  <si>
    <t>PCA
(1)</t>
  </si>
  <si>
    <t>(COM/PCA)
(3/1)</t>
  </si>
  <si>
    <t>(DEV/PCA)
(4/1)</t>
  </si>
  <si>
    <t>(GIR/PCA)
(5/1)</t>
  </si>
  <si>
    <t>SEGÚN FUENTE DE FINANCIAMIENTO 3: RECURSOS POR OPERACIONES OFICIALES DE CREDITO</t>
  </si>
  <si>
    <t xml:space="preserve">PCA
(1) </t>
  </si>
  <si>
    <t>SEGÚN FUENTE DE FINANCIAMIENTO 5: RECURSOS DETERMINADOS</t>
  </si>
  <si>
    <t>GIRO
ENE-SET
(5)</t>
  </si>
  <si>
    <t>SALDO
PIM - DEV</t>
  </si>
  <si>
    <t>INDICADOR</t>
  </si>
  <si>
    <t>PCA</t>
  </si>
  <si>
    <t>COMP. ANUAL</t>
  </si>
  <si>
    <t>UNIDADES EJECUTORAS</t>
  </si>
  <si>
    <t>(EN SOLES)</t>
  </si>
  <si>
    <t>COMPROMETIDO
ANUAL
(2)</t>
  </si>
  <si>
    <t>PLIEGO</t>
  </si>
  <si>
    <t>011 MINISTERIO DE SALUD</t>
  </si>
  <si>
    <t>COMP ANUAL</t>
  </si>
  <si>
    <t>001-117: ADMINISTRACION CENTRAL - MINSA</t>
  </si>
  <si>
    <t>008-124: INSTITUTO NACIONAL DE OFTALMOLOGIA</t>
  </si>
  <si>
    <t>009-125: INSTITUTO NACIONAL DE REHABILITACION</t>
  </si>
  <si>
    <t>010-126: INSTITUTO NACIONAL DE SALUD DEL NIÑO</t>
  </si>
  <si>
    <t>011-127: INSTITUTO NACIONAL MATERNO PERINATAL</t>
  </si>
  <si>
    <t>016-132: HOSPITAL NACIONAL HIPOLITO UNANUE</t>
  </si>
  <si>
    <t>017-133: HOSPITAL HERMILIO VALDIZAN</t>
  </si>
  <si>
    <t>020-136: HOSPITAL SERGIO BERNALES</t>
  </si>
  <si>
    <t>021-137: HOSPITAL CAYETANO HEREDIA</t>
  </si>
  <si>
    <t>025-141: HOSPITAL DE APOYO DEPARTAMENTAL MARIA AUXILIADORA</t>
  </si>
  <si>
    <t>027-143: HOSPITAL NACIONAL ARZOBISPO LOAYZA</t>
  </si>
  <si>
    <t>028-144: HOSPITAL NACIONAL DOS DE MAYO</t>
  </si>
  <si>
    <t>029-145: HOSPITAL DE APOYO SANTA ROSA</t>
  </si>
  <si>
    <t>030-146: HOSPITAL DE EMERGENCIAS CASIMIRO ULLOA</t>
  </si>
  <si>
    <t>031-147: HOSPITAL DE EMERGENCIAS PEDIATRICAS</t>
  </si>
  <si>
    <t>032-148: HOSPITAL NACIONAL VICTOR LARCO HERRERA</t>
  </si>
  <si>
    <t>033-149: HOSPITAL NACIONAL DOCENTE MADRE NIÑO - SAN BARTOLOME</t>
  </si>
  <si>
    <t>036-522: HOSPITAL CARLOS LANFRANCO LA HOZ</t>
  </si>
  <si>
    <t>042-1138: HOSPITAL "JOSE AGURTO TELLO DE CHOSICA"</t>
  </si>
  <si>
    <t>049-1216: HOSPITAL SAN JUAN DE LURIGANCHO</t>
  </si>
  <si>
    <t>050-1217: HOSPITAL VITARTE</t>
  </si>
  <si>
    <t>124-1345: CENTRO NACIONAL DE ABASTECIMIENTOS DE RECURSOS ESTRATEGICOS DE SALUD</t>
  </si>
  <si>
    <t>125-1655: PROGRAMA NACIONAL DE INVERSIONES EN SALUD</t>
  </si>
  <si>
    <t>139-1512: INSTITUTO NACIONAL DE SALUD DEL NIÑO - SAN BORJA</t>
  </si>
  <si>
    <t>140-1528: HOSPITAL DE HUAYCAN</t>
  </si>
  <si>
    <t>142-1670: HOSPITAL DE EMERGENCIAS VILLA EL SALVADOR</t>
  </si>
  <si>
    <t>143-1683: DIRECCION DE REDES INTEGRADAS DE SALUD LIMA CENTRO</t>
  </si>
  <si>
    <t>144-1684: DIRECCION DE REDES INTEGRADAS DE SALUD LIMA NORTE</t>
  </si>
  <si>
    <t>145-1685: DIRECCION DE REDES INTEGRADAS DE SALUD LIMA SUR</t>
  </si>
  <si>
    <t>146-1686: DIRECCION DE REDES INTEGRADAS DE SALUD LIMA ESTE</t>
  </si>
  <si>
    <t>148-1726: HOSPITAL EMERGENCIA ATE VITARTE</t>
  </si>
  <si>
    <t>149-1734: PROGRAMA DE CREACIÓN DE REDES INTEGRADAS EN SALUD</t>
  </si>
  <si>
    <t>DEVENGADO
A MAYO
(4)</t>
  </si>
  <si>
    <t>005-121: INSTITUTO NACIONAL DE SALUD MENTAL</t>
  </si>
  <si>
    <t>007-123: INSTITUTO NACIONAL DE CIENCIAS NEUROLOGICAS</t>
  </si>
  <si>
    <t>EJECUCION PRESUPUESTAL MENSUALIZADA DE GASTOS 
AL MES DE MAYO 2023</t>
  </si>
  <si>
    <t>Fuente: Reporte SIAF Operaciones en Linea al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</si>
</sst>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0.0%"/>
    <numFmt numFmtId="166" formatCode="#,##0.0"/>
    <numFmt numFmtId="167" formatCode="0.0"/>
    <numFmt numFmtId="168" formatCode="_ * #,##0.0_ ;_ * \-#,##0.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sz val="11"/>
      <color theme="1"/>
      <name val="Calibri"/>
      <family val="2"/>
      <scheme val="minor"/>
    </font>
    <font>
      <b/>
      <sz val="18"/>
      <color indexed="18"/>
      <name val="Arial Narrow"/>
      <family val="2"/>
    </font>
    <font>
      <b/>
      <sz val="12"/>
      <color theme="1"/>
      <name val="Calibri"/>
      <family val="2"/>
      <scheme val="minor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4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26" fillId="0" borderId="0"/>
    <xf numFmtId="43" fontId="26" fillId="0" borderId="0" applyNumberFormat="0" applyFill="0" applyBorder="0" applyAlignment="0" applyProtection="0"/>
    <xf numFmtId="43" fontId="26" fillId="0" borderId="0" applyNumberFormat="0" applyFill="0" applyBorder="0" applyAlignment="0" applyProtection="0"/>
  </cellStyleXfs>
  <cellXfs count="88">
    <xf numFmtId="0" fontId="0" fillId="0" borderId="0" xfId="0"/>
    <xf numFmtId="3" fontId="0" fillId="0" borderId="0" xfId="0" applyNumberFormat="1" applyAlignment="1">
      <alignment vertical="center"/>
    </xf>
    <xf numFmtId="3" fontId="2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5" fontId="0" fillId="0" borderId="0" xfId="1" applyNumberFormat="1" applyFont="1" applyAlignment="1">
      <alignment vertical="center"/>
    </xf>
    <xf numFmtId="0" fontId="7" fillId="0" borderId="0" xfId="0" applyNumberFormat="1" applyFont="1" applyFill="1" applyBorder="1" applyAlignment="1" applyProtection="1">
      <alignment horizontal="left"/>
    </xf>
    <xf numFmtId="165" fontId="1" fillId="33" borderId="2" xfId="1" applyNumberFormat="1" applyFont="1" applyFill="1" applyBorder="1" applyAlignment="1">
      <alignment vertical="center"/>
    </xf>
    <xf numFmtId="165" fontId="1" fillId="33" borderId="3" xfId="1" applyNumberFormat="1" applyFont="1" applyFill="1" applyBorder="1" applyAlignment="1">
      <alignment vertical="center"/>
    </xf>
    <xf numFmtId="3" fontId="1" fillId="33" borderId="2" xfId="1" applyNumberFormat="1" applyFont="1" applyFill="1" applyBorder="1" applyAlignment="1">
      <alignment vertical="center"/>
    </xf>
    <xf numFmtId="3" fontId="1" fillId="33" borderId="3" xfId="1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3" fontId="23" fillId="0" borderId="2" xfId="0" applyNumberFormat="1" applyFont="1" applyBorder="1" applyAlignment="1">
      <alignment vertical="center"/>
    </xf>
    <xf numFmtId="164" fontId="23" fillId="0" borderId="2" xfId="0" applyNumberFormat="1" applyFont="1" applyBorder="1" applyAlignment="1">
      <alignment vertical="center"/>
    </xf>
    <xf numFmtId="164" fontId="23" fillId="0" borderId="3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/>
    </xf>
    <xf numFmtId="3" fontId="23" fillId="0" borderId="0" xfId="0" applyNumberFormat="1" applyFont="1" applyAlignment="1">
      <alignment vertical="center"/>
    </xf>
    <xf numFmtId="165" fontId="23" fillId="0" borderId="0" xfId="1" applyNumberFormat="1" applyFont="1" applyAlignment="1">
      <alignment vertical="center"/>
    </xf>
    <xf numFmtId="165" fontId="22" fillId="0" borderId="0" xfId="1" applyNumberFormat="1" applyFont="1" applyAlignment="1">
      <alignment vertical="center"/>
    </xf>
    <xf numFmtId="3" fontId="0" fillId="0" borderId="23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5" fontId="1" fillId="33" borderId="23" xfId="1" applyNumberFormat="1" applyFont="1" applyFill="1" applyBorder="1" applyAlignment="1">
      <alignment vertical="center"/>
    </xf>
    <xf numFmtId="3" fontId="1" fillId="33" borderId="23" xfId="1" applyNumberFormat="1" applyFont="1" applyFill="1" applyBorder="1" applyAlignment="1">
      <alignment vertical="center"/>
    </xf>
    <xf numFmtId="3" fontId="23" fillId="0" borderId="23" xfId="0" applyNumberFormat="1" applyFont="1" applyBorder="1" applyAlignment="1">
      <alignment vertical="center"/>
    </xf>
    <xf numFmtId="3" fontId="24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wrapText="1"/>
    </xf>
    <xf numFmtId="3" fontId="24" fillId="34" borderId="2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164" fontId="23" fillId="0" borderId="21" xfId="0" applyNumberFormat="1" applyFont="1" applyBorder="1" applyAlignment="1">
      <alignment vertical="center"/>
    </xf>
    <xf numFmtId="165" fontId="24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164" fontId="23" fillId="0" borderId="22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23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3" fillId="0" borderId="2" xfId="0" applyNumberFormat="1" applyFont="1" applyBorder="1" applyAlignment="1">
      <alignment vertical="center"/>
    </xf>
    <xf numFmtId="41" fontId="23" fillId="0" borderId="23" xfId="0" applyNumberFormat="1" applyFont="1" applyBorder="1" applyAlignment="1">
      <alignment vertical="center"/>
    </xf>
    <xf numFmtId="3" fontId="5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25" fillId="0" borderId="0" xfId="0" applyNumberFormat="1" applyFont="1" applyFill="1" applyBorder="1" applyAlignment="1" applyProtection="1">
      <alignment vertical="center"/>
    </xf>
    <xf numFmtId="3" fontId="24" fillId="35" borderId="18" xfId="0" applyNumberFormat="1" applyFont="1" applyFill="1" applyBorder="1" applyAlignment="1">
      <alignment horizontal="center" vertical="center" wrapText="1"/>
    </xf>
    <xf numFmtId="165" fontId="24" fillId="35" borderId="18" xfId="1" applyNumberFormat="1" applyFont="1" applyFill="1" applyBorder="1" applyAlignment="1">
      <alignment horizontal="center" vertical="center" wrapText="1"/>
    </xf>
    <xf numFmtId="3" fontId="6" fillId="35" borderId="1" xfId="0" applyNumberFormat="1" applyFont="1" applyFill="1" applyBorder="1" applyAlignment="1">
      <alignment horizontal="center" vertical="center"/>
    </xf>
    <xf numFmtId="3" fontId="6" fillId="35" borderId="1" xfId="0" applyNumberFormat="1" applyFont="1" applyFill="1" applyBorder="1" applyAlignment="1">
      <alignment vertical="center"/>
    </xf>
    <xf numFmtId="165" fontId="6" fillId="35" borderId="1" xfId="1" applyNumberFormat="1" applyFont="1" applyFill="1" applyBorder="1" applyAlignment="1">
      <alignment vertical="center"/>
    </xf>
    <xf numFmtId="3" fontId="6" fillId="35" borderId="1" xfId="1" applyNumberFormat="1" applyFont="1" applyFill="1" applyBorder="1" applyAlignment="1">
      <alignment vertical="center"/>
    </xf>
    <xf numFmtId="164" fontId="0" fillId="36" borderId="2" xfId="0" applyNumberFormat="1" applyFill="1" applyBorder="1" applyAlignment="1">
      <alignment vertical="center"/>
    </xf>
    <xf numFmtId="164" fontId="0" fillId="36" borderId="23" xfId="0" applyNumberFormat="1" applyFill="1" applyBorder="1" applyAlignment="1">
      <alignment vertical="center"/>
    </xf>
    <xf numFmtId="164" fontId="0" fillId="36" borderId="3" xfId="0" applyNumberFormat="1" applyFill="1" applyBorder="1" applyAlignment="1">
      <alignment vertical="center"/>
    </xf>
    <xf numFmtId="164" fontId="23" fillId="36" borderId="3" xfId="0" applyNumberFormat="1" applyFont="1" applyFill="1" applyBorder="1" applyAlignment="1">
      <alignment vertical="center"/>
    </xf>
    <xf numFmtId="41" fontId="23" fillId="36" borderId="2" xfId="0" applyNumberFormat="1" applyFont="1" applyFill="1" applyBorder="1" applyAlignment="1">
      <alignment vertical="center"/>
    </xf>
    <xf numFmtId="41" fontId="23" fillId="36" borderId="23" xfId="0" applyNumberFormat="1" applyFont="1" applyFill="1" applyBorder="1" applyAlignment="1">
      <alignment vertical="center"/>
    </xf>
    <xf numFmtId="41" fontId="0" fillId="36" borderId="2" xfId="0" applyNumberFormat="1" applyFill="1" applyBorder="1" applyAlignment="1">
      <alignment vertical="center"/>
    </xf>
    <xf numFmtId="41" fontId="0" fillId="36" borderId="23" xfId="0" applyNumberFormat="1" applyFill="1" applyBorder="1" applyAlignment="1">
      <alignment vertical="center"/>
    </xf>
    <xf numFmtId="41" fontId="0" fillId="36" borderId="3" xfId="0" applyNumberFormat="1" applyFill="1" applyBorder="1" applyAlignment="1">
      <alignment vertical="center"/>
    </xf>
    <xf numFmtId="41" fontId="6" fillId="35" borderId="1" xfId="0" applyNumberFormat="1" applyFont="1" applyFill="1" applyBorder="1" applyAlignment="1">
      <alignment vertical="center"/>
    </xf>
    <xf numFmtId="0" fontId="23" fillId="0" borderId="0" xfId="0" applyNumberFormat="1" applyFont="1" applyAlignment="1">
      <alignment vertical="center"/>
    </xf>
    <xf numFmtId="168" fontId="23" fillId="0" borderId="0" xfId="0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/>
    </xf>
    <xf numFmtId="164" fontId="23" fillId="0" borderId="24" xfId="0" applyNumberFormat="1" applyFon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5" fontId="1" fillId="33" borderId="24" xfId="1" applyNumberFormat="1" applyFont="1" applyFill="1" applyBorder="1" applyAlignment="1">
      <alignment vertical="center"/>
    </xf>
    <xf numFmtId="3" fontId="1" fillId="33" borderId="24" xfId="1" applyNumberFormat="1" applyFont="1" applyFill="1" applyBorder="1" applyAlignment="1">
      <alignment vertical="center"/>
    </xf>
    <xf numFmtId="164" fontId="23" fillId="36" borderId="2" xfId="0" applyNumberFormat="1" applyFont="1" applyFill="1" applyBorder="1" applyAlignment="1">
      <alignment vertical="center"/>
    </xf>
    <xf numFmtId="164" fontId="23" fillId="36" borderId="24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vertical="center"/>
    </xf>
    <xf numFmtId="43" fontId="0" fillId="36" borderId="2" xfId="0" applyNumberFormat="1" applyFill="1" applyBorder="1" applyAlignment="1">
      <alignment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165" fontId="24" fillId="0" borderId="0" xfId="1" applyNumberFormat="1" applyFont="1" applyFill="1" applyBorder="1" applyAlignment="1">
      <alignment horizontal="center" vertical="center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9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 wrapText="1"/>
    </xf>
    <xf numFmtId="3" fontId="24" fillId="35" borderId="18" xfId="0" applyNumberFormat="1" applyFont="1" applyFill="1" applyBorder="1" applyAlignment="1">
      <alignment horizontal="center" vertical="center"/>
    </xf>
    <xf numFmtId="3" fontId="24" fillId="35" borderId="15" xfId="0" applyNumberFormat="1" applyFont="1" applyFill="1" applyBorder="1" applyAlignment="1">
      <alignment horizontal="center" vertical="center"/>
    </xf>
    <xf numFmtId="3" fontId="24" fillId="35" borderId="14" xfId="0" applyNumberFormat="1" applyFont="1" applyFill="1" applyBorder="1" applyAlignment="1">
      <alignment horizontal="center" vertical="center"/>
    </xf>
    <xf numFmtId="3" fontId="24" fillId="35" borderId="17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 vertical="center"/>
    </xf>
    <xf numFmtId="165" fontId="24" fillId="35" borderId="15" xfId="1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44"/>
    <cellStyle name="Millares 3" xfId="45"/>
    <cellStyle name="Neutral" xfId="9" builtinId="28" customBuiltin="1"/>
    <cellStyle name="Normal" xfId="0" builtinId="0"/>
    <cellStyle name="Normal 2" xfId="43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RO!$B$54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85-4DA9-A368-E84D3FF245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85-4DA9-A368-E84D3FF245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85-4DA9-A368-E84D3FF2455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585-4DA9-A368-E84D3FF2455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585-4DA9-A368-E84D3FF24551}"/>
              </c:ext>
            </c:extLst>
          </c:dPt>
          <c:dLbls>
            <c:dLbl>
              <c:idx val="0"/>
              <c:layout>
                <c:manualLayout>
                  <c:x val="1.0069101521650001E-2"/>
                  <c:y val="-1.465516793726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87890579611053E-2"/>
                  <c:y val="-1.2212639947718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069101521649939E-2"/>
                  <c:y val="-1.2212639947718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187890579611136E-2"/>
                  <c:y val="-7.3275839686310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187890579610971E-2"/>
                  <c:y val="-4.88505597908734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585-4DA9-A368-E84D3FF2455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RO!$C$53:$G$53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MAYO
(4)</c:v>
                </c:pt>
              </c:strCache>
            </c:strRef>
          </c:cat>
          <c:val>
            <c:numRef>
              <c:f>RO!$C$54:$G$54</c:f>
              <c:numCache>
                <c:formatCode>_ * #,##0.0_ ;_ * \-#,##0.0_ ;_ * "-"??_ ;_ @_ </c:formatCode>
                <c:ptCount val="5"/>
                <c:pt idx="0">
                  <c:v>8963.3897519999991</c:v>
                </c:pt>
                <c:pt idx="1">
                  <c:v>8681.9387299999999</c:v>
                </c:pt>
                <c:pt idx="2" formatCode="#,##0">
                  <c:v>7582.8828540000004</c:v>
                </c:pt>
                <c:pt idx="3">
                  <c:v>6092.5327229099985</c:v>
                </c:pt>
                <c:pt idx="4">
                  <c:v>2636.9491722199996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585-4DA9-A368-E84D3FF24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78946896"/>
        <c:axId val="978947440"/>
        <c:axId val="0"/>
      </c:bar3DChart>
      <c:catAx>
        <c:axId val="97894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8947440"/>
        <c:crosses val="autoZero"/>
        <c:auto val="1"/>
        <c:lblAlgn val="ctr"/>
        <c:lblOffset val="100"/>
        <c:noMultiLvlLbl val="0"/>
      </c:catAx>
      <c:valAx>
        <c:axId val="978947440"/>
        <c:scaling>
          <c:orientation val="minMax"/>
        </c:scaling>
        <c:delete val="0"/>
        <c:axPos val="l"/>
        <c:numFmt formatCode="_ * #,##0.0_ ;_ * \-#,##0.0_ ;_ * &quot;-&quot;??_ ;_ @_ " sourceLinked="1"/>
        <c:majorTickMark val="out"/>
        <c:minorTickMark val="none"/>
        <c:tickLblPos val="nextTo"/>
        <c:crossAx val="97894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RDR!$B$54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E59-459B-A063-30CD633763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E59-459B-A063-30CD633763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E59-459B-A063-30CD633763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E59-459B-A063-30CD633763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E59-459B-A063-30CD63376309}"/>
              </c:ext>
            </c:extLst>
          </c:dPt>
          <c:dLbls>
            <c:dLbl>
              <c:idx val="0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98945923464598E-2"/>
                  <c:y val="-1.3625068581299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392621464252483E-3"/>
                  <c:y val="-2.180010973007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318840515811103E-2"/>
                  <c:y val="-1.9075096013819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392621464252483E-3"/>
                  <c:y val="-1.635008229755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E59-459B-A063-30CD633763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RDR!$C$53:$G$53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MAYO
(4)</c:v>
                </c:pt>
              </c:strCache>
            </c:strRef>
          </c:cat>
          <c:val>
            <c:numRef>
              <c:f>RDR!$C$54:$G$54</c:f>
              <c:numCache>
                <c:formatCode>#,##0.0</c:formatCode>
                <c:ptCount val="5"/>
                <c:pt idx="0">
                  <c:v>0.10112</c:v>
                </c:pt>
                <c:pt idx="1">
                  <c:v>0.10112</c:v>
                </c:pt>
                <c:pt idx="2">
                  <c:v>0.10112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E59-459B-A063-30CD633763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908611296"/>
        <c:axId val="-1757660176"/>
        <c:axId val="0"/>
      </c:bar3DChart>
      <c:catAx>
        <c:axId val="190861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757660176"/>
        <c:crosses val="autoZero"/>
        <c:auto val="1"/>
        <c:lblAlgn val="ctr"/>
        <c:lblOffset val="100"/>
        <c:noMultiLvlLbl val="0"/>
      </c:catAx>
      <c:valAx>
        <c:axId val="-1757660176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1908611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ROOC!$B$53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EB-47E0-B94E-B082B07EC66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9EB-47E0-B94E-B082B07EC66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9EB-47E0-B94E-B082B07EC6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9EB-47E0-B94E-B082B07EC66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9EB-47E0-B94E-B082B07EC6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ROOC!$C$52:$G$52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 ANUAL</c:v>
                </c:pt>
                <c:pt idx="4">
                  <c:v>DEVENGADO
A MAYO
(4)</c:v>
                </c:pt>
              </c:strCache>
            </c:strRef>
          </c:cat>
          <c:val>
            <c:numRef>
              <c:f>ROOC!$C$53:$G$53</c:f>
              <c:numCache>
                <c:formatCode>#,##0.0</c:formatCode>
                <c:ptCount val="5"/>
                <c:pt idx="0">
                  <c:v>744.08821899999998</c:v>
                </c:pt>
                <c:pt idx="1">
                  <c:v>744.08821899999998</c:v>
                </c:pt>
                <c:pt idx="2">
                  <c:v>738.08821899999998</c:v>
                </c:pt>
                <c:pt idx="3">
                  <c:v>58.415620439999998</c:v>
                </c:pt>
                <c:pt idx="4">
                  <c:v>19.292653619999996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9EB-47E0-B94E-B082B07EC6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757658000"/>
        <c:axId val="-1757660720"/>
        <c:axId val="0"/>
      </c:bar3DChart>
      <c:catAx>
        <c:axId val="-175765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757660720"/>
        <c:crosses val="autoZero"/>
        <c:auto val="1"/>
        <c:lblAlgn val="ctr"/>
        <c:lblOffset val="100"/>
        <c:noMultiLvlLbl val="0"/>
      </c:catAx>
      <c:valAx>
        <c:axId val="-175766072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-175765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DYT!$B$52</c:f>
              <c:strCache>
                <c:ptCount val="1"/>
                <c:pt idx="0">
                  <c:v>011 MINISTERIO DE SALUD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9A-4661-BCDB-99F4EB9F66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9A-4661-BCDB-99F4EB9F66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9A-4661-BCDB-99F4EB9F66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79A-4661-BCDB-99F4EB9F66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79A-4661-BCDB-99F4EB9F6690}"/>
              </c:ext>
            </c:extLst>
          </c:dPt>
          <c:dLbls>
            <c:dLbl>
              <c:idx val="1"/>
              <c:layout>
                <c:manualLayout>
                  <c:x val="5.610561143586058E-3"/>
                  <c:y val="-1.453363953918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8547856010205384E-3"/>
                  <c:y val="-1.4533639539189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6105611435860996E-3"/>
                  <c:y val="-1.7440367447027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68978297377587E-3"/>
                  <c:y val="-1.162691163135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79A-4661-BCDB-99F4EB9F66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DYT!$C$51:$G$51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MAYO
(4)</c:v>
                </c:pt>
              </c:strCache>
            </c:strRef>
          </c:cat>
          <c:val>
            <c:numRef>
              <c:f>DYT!$C$52:$G$52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712.75280599999996</c:v>
                </c:pt>
                <c:pt idx="2">
                  <c:v>625.35128099999997</c:v>
                </c:pt>
                <c:pt idx="3">
                  <c:v>476.94528495999998</c:v>
                </c:pt>
                <c:pt idx="4">
                  <c:v>214.85939216000003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79A-4661-BCDB-99F4EB9F66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-1757659632"/>
        <c:axId val="-1757656912"/>
        <c:axId val="0"/>
      </c:bar3DChart>
      <c:catAx>
        <c:axId val="-1757659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757656912"/>
        <c:crosses val="autoZero"/>
        <c:auto val="1"/>
        <c:lblAlgn val="ctr"/>
        <c:lblOffset val="100"/>
        <c:noMultiLvlLbl val="0"/>
      </c:catAx>
      <c:valAx>
        <c:axId val="-1757656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1757659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017914482763904E-2"/>
          <c:y val="8.7079054648118118E-2"/>
          <c:w val="0.95881716189458277"/>
          <c:h val="0.818837565617598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RD!$B$24</c:f>
              <c:strCache>
                <c:ptCount val="1"/>
                <c:pt idx="0">
                  <c:v>011 MINISTERIO DE SALUD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36C-4201-80E6-B25E8D6604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6C-4201-80E6-B25E8D6604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6C-4201-80E6-B25E8D66041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6C-4201-80E6-B25E8D66041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36C-4201-80E6-B25E8D660418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36C-4201-80E6-B25E8D66041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RD!$C$23:$G$23</c:f>
              <c:strCache>
                <c:ptCount val="5"/>
                <c:pt idx="0">
                  <c:v>PIA</c:v>
                </c:pt>
                <c:pt idx="1">
                  <c:v>PIM</c:v>
                </c:pt>
                <c:pt idx="2">
                  <c:v>PCA</c:v>
                </c:pt>
                <c:pt idx="3">
                  <c:v>COMP. ANUAL</c:v>
                </c:pt>
                <c:pt idx="4">
                  <c:v>DEVENGADO
A MAYO
(4)</c:v>
                </c:pt>
              </c:strCache>
            </c:strRef>
          </c:cat>
          <c:val>
            <c:numRef>
              <c:f>RD!$C$24:$G$24</c:f>
              <c:numCache>
                <c:formatCode>0.0</c:formatCode>
                <c:ptCount val="5"/>
                <c:pt idx="0" formatCode="General">
                  <c:v>0</c:v>
                </c:pt>
                <c:pt idx="1">
                  <c:v>0.70984899999999995</c:v>
                </c:pt>
                <c:pt idx="2">
                  <c:v>0.34297650000000002</c:v>
                </c:pt>
                <c:pt idx="3">
                  <c:v>0.34297650000000002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36C-4201-80E6-B25E8D66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757659088"/>
        <c:axId val="-1757655280"/>
        <c:axId val="0"/>
      </c:bar3DChart>
      <c:catAx>
        <c:axId val="-17576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757655280"/>
        <c:crosses val="autoZero"/>
        <c:auto val="1"/>
        <c:lblAlgn val="ctr"/>
        <c:lblOffset val="100"/>
        <c:noMultiLvlLbl val="0"/>
      </c:catAx>
      <c:valAx>
        <c:axId val="-175765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7576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303420</xdr:colOff>
      <xdr:row>48</xdr:row>
      <xdr:rowOff>145246</xdr:rowOff>
    </xdr:from>
    <xdr:to>
      <xdr:col>11</xdr:col>
      <xdr:colOff>964567</xdr:colOff>
      <xdr:row>74</xdr:row>
      <xdr:rowOff>111629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0</xdr:row>
      <xdr:rowOff>168519</xdr:rowOff>
    </xdr:from>
    <xdr:to>
      <xdr:col>1</xdr:col>
      <xdr:colOff>4313360</xdr:colOff>
      <xdr:row>3</xdr:row>
      <xdr:rowOff>69697</xdr:rowOff>
    </xdr:to>
    <xdr:grpSp>
      <xdr:nvGrpSpPr>
        <xdr:cNvPr id="7" name="Grup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425918" y="168519"/>
          <a:ext cx="4276725" cy="472678"/>
          <a:chOff x="76200" y="76200"/>
          <a:chExt cx="4257675" cy="476250"/>
        </a:xfrm>
      </xdr:grpSpPr>
      <xdr:pic>
        <xdr:nvPicPr>
          <xdr:cNvPr id="8" name="Imagen 2" descr="Imagen relacionada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uadroTexto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1158</xdr:colOff>
      <xdr:row>49</xdr:row>
      <xdr:rowOff>49072</xdr:rowOff>
    </xdr:from>
    <xdr:to>
      <xdr:col>12</xdr:col>
      <xdr:colOff>20478</xdr:colOff>
      <xdr:row>91</xdr:row>
      <xdr:rowOff>15455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6569</xdr:colOff>
      <xdr:row>0</xdr:row>
      <xdr:rowOff>170793</xdr:rowOff>
    </xdr:from>
    <xdr:to>
      <xdr:col>1</xdr:col>
      <xdr:colOff>4283294</xdr:colOff>
      <xdr:row>3</xdr:row>
      <xdr:rowOff>71971</xdr:rowOff>
    </xdr:to>
    <xdr:grpSp>
      <xdr:nvGrpSpPr>
        <xdr:cNvPr id="6" name="Grup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394896" y="170793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376528</xdr:colOff>
      <xdr:row>48</xdr:row>
      <xdr:rowOff>108929</xdr:rowOff>
    </xdr:from>
    <xdr:to>
      <xdr:col>12</xdr:col>
      <xdr:colOff>51557</xdr:colOff>
      <xdr:row>74</xdr:row>
      <xdr:rowOff>40575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5443</xdr:colOff>
      <xdr:row>0</xdr:row>
      <xdr:rowOff>168729</xdr:rowOff>
    </xdr:from>
    <xdr:to>
      <xdr:col>1</xdr:col>
      <xdr:colOff>4282168</xdr:colOff>
      <xdr:row>3</xdr:row>
      <xdr:rowOff>69907</xdr:rowOff>
    </xdr:to>
    <xdr:grpSp>
      <xdr:nvGrpSpPr>
        <xdr:cNvPr id="6" name="Grup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393770" y="168729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363839</xdr:colOff>
      <xdr:row>47</xdr:row>
      <xdr:rowOff>5953</xdr:rowOff>
    </xdr:from>
    <xdr:to>
      <xdr:col>11</xdr:col>
      <xdr:colOff>991368</xdr:colOff>
      <xdr:row>83</xdr:row>
      <xdr:rowOff>104706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0</xdr:row>
      <xdr:rowOff>160734</xdr:rowOff>
    </xdr:from>
    <xdr:to>
      <xdr:col>1</xdr:col>
      <xdr:colOff>4324350</xdr:colOff>
      <xdr:row>3</xdr:row>
      <xdr:rowOff>61912</xdr:rowOff>
    </xdr:to>
    <xdr:grpSp>
      <xdr:nvGrpSpPr>
        <xdr:cNvPr id="6" name="Grup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435952" y="160734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348582</xdr:colOff>
      <xdr:row>18</xdr:row>
      <xdr:rowOff>145117</xdr:rowOff>
    </xdr:from>
    <xdr:to>
      <xdr:col>12</xdr:col>
      <xdr:colOff>87680</xdr:colOff>
      <xdr:row>46</xdr:row>
      <xdr:rowOff>29989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39414</xdr:colOff>
      <xdr:row>0</xdr:row>
      <xdr:rowOff>151086</xdr:rowOff>
    </xdr:from>
    <xdr:to>
      <xdr:col>1</xdr:col>
      <xdr:colOff>4316139</xdr:colOff>
      <xdr:row>3</xdr:row>
      <xdr:rowOff>52264</xdr:rowOff>
    </xdr:to>
    <xdr:grpSp>
      <xdr:nvGrpSpPr>
        <xdr:cNvPr id="6" name="Grup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427741" y="151086"/>
          <a:ext cx="4276725" cy="472678"/>
          <a:chOff x="76200" y="76200"/>
          <a:chExt cx="4257675" cy="476250"/>
        </a:xfrm>
      </xdr:grpSpPr>
      <xdr:pic>
        <xdr:nvPicPr>
          <xdr:cNvPr id="7" name="Imagen 2" descr="Imagen relacionada">
            <a:extLst>
              <a:ext uri="{FF2B5EF4-FFF2-40B4-BE49-F238E27FC236}">
                <a16:creationId xmlns="" xmlns:a16="http://schemas.microsoft.com/office/drawing/2014/main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400-000008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="" xmlns:a16="http://schemas.microsoft.com/office/drawing/2014/main" id="{00000000-0008-0000-0400-000009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3"/>
  <sheetViews>
    <sheetView showGridLines="0" tabSelected="1" zoomScale="115" zoomScaleNormal="115" workbookViewId="0"/>
  </sheetViews>
  <sheetFormatPr baseColWidth="10" defaultRowHeight="15" x14ac:dyDescent="0.25"/>
  <cols>
    <col min="1" max="1" width="5.85546875" style="1" customWidth="1"/>
    <col min="2" max="2" width="81.42578125" style="1" bestFit="1" customWidth="1"/>
    <col min="3" max="4" width="14.7109375" style="1" customWidth="1"/>
    <col min="5" max="5" width="17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3" width="13.7109375" style="1" bestFit="1" customWidth="1"/>
    <col min="14" max="14" width="12.7109375" style="1" bestFit="1" customWidth="1"/>
    <col min="15" max="16384" width="11.42578125" style="1"/>
  </cols>
  <sheetData>
    <row r="1" spans="1:13" s="48" customFormat="1" x14ac:dyDescent="0.25">
      <c r="A1"/>
      <c r="B1" s="47"/>
      <c r="C1" s="47"/>
      <c r="D1" s="47"/>
      <c r="E1" s="75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75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75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75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7" t="s">
        <v>61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.75" x14ac:dyDescent="0.25">
      <c r="B8" s="2" t="s">
        <v>5</v>
      </c>
    </row>
    <row r="9" spans="1:13" x14ac:dyDescent="0.2">
      <c r="B9" s="3" t="s">
        <v>1</v>
      </c>
    </row>
    <row r="10" spans="1:13" x14ac:dyDescent="0.25">
      <c r="B10" s="4"/>
      <c r="I10" s="86"/>
      <c r="J10" s="86"/>
      <c r="K10" s="86"/>
      <c r="L10" s="21" t="s">
        <v>21</v>
      </c>
    </row>
    <row r="11" spans="1:13" s="5" customFormat="1" ht="15" customHeight="1" x14ac:dyDescent="0.25">
      <c r="B11" s="84" t="s">
        <v>20</v>
      </c>
      <c r="C11" s="83" t="s">
        <v>0</v>
      </c>
      <c r="D11" s="83"/>
      <c r="E11" s="81" t="s">
        <v>13</v>
      </c>
      <c r="F11" s="81" t="s">
        <v>22</v>
      </c>
      <c r="G11" s="81" t="s">
        <v>58</v>
      </c>
      <c r="H11" s="81" t="s">
        <v>15</v>
      </c>
      <c r="I11" s="87" t="s">
        <v>17</v>
      </c>
      <c r="J11" s="87"/>
      <c r="K11" s="87"/>
      <c r="L11" s="79" t="s">
        <v>16</v>
      </c>
    </row>
    <row r="12" spans="1:13" s="5" customFormat="1" ht="50.1" customHeight="1" x14ac:dyDescent="0.25">
      <c r="B12" s="85"/>
      <c r="C12" s="50" t="s">
        <v>3</v>
      </c>
      <c r="D12" s="50" t="s">
        <v>2</v>
      </c>
      <c r="E12" s="82"/>
      <c r="F12" s="82"/>
      <c r="G12" s="82"/>
      <c r="H12" s="82"/>
      <c r="I12" s="50" t="s">
        <v>9</v>
      </c>
      <c r="J12" s="50" t="s">
        <v>10</v>
      </c>
      <c r="K12" s="51" t="s">
        <v>11</v>
      </c>
      <c r="L12" s="80"/>
    </row>
    <row r="13" spans="1:13" ht="20.100000000000001" customHeight="1" x14ac:dyDescent="0.25">
      <c r="B13" s="6" t="s">
        <v>26</v>
      </c>
      <c r="C13" s="8">
        <v>2804482024</v>
      </c>
      <c r="D13" s="8">
        <v>2060461397</v>
      </c>
      <c r="E13" s="76">
        <v>1478519125</v>
      </c>
      <c r="F13" s="56">
        <v>1276007727.170001</v>
      </c>
      <c r="G13" s="8">
        <v>500360102.79000032</v>
      </c>
      <c r="H13" s="8"/>
      <c r="I13" s="12">
        <f>IF(ISERROR(+#REF!/E13)=TRUE,0,++#REF!/E13)</f>
        <v>0</v>
      </c>
      <c r="J13" s="12">
        <f>IF(ISERROR(+G13/E13)=TRUE,0,++G13/E13)</f>
        <v>0.33841977038342358</v>
      </c>
      <c r="K13" s="12">
        <f>IF(ISERROR(+H13/E13)=TRUE,0,++H13/E13)</f>
        <v>0</v>
      </c>
      <c r="L13" s="14">
        <f>+D13-G13</f>
        <v>1560101294.2099996</v>
      </c>
    </row>
    <row r="14" spans="1:13" ht="20.100000000000001" customHeight="1" x14ac:dyDescent="0.25">
      <c r="B14" s="25" t="s">
        <v>59</v>
      </c>
      <c r="C14" s="26">
        <v>41476314</v>
      </c>
      <c r="D14" s="26">
        <v>46957904</v>
      </c>
      <c r="E14" s="57">
        <v>46461579</v>
      </c>
      <c r="F14" s="57">
        <v>41583507.460000008</v>
      </c>
      <c r="G14" s="26">
        <v>17019853.469999999</v>
      </c>
      <c r="H14" s="26"/>
      <c r="I14" s="27"/>
      <c r="J14" s="27">
        <f t="shared" ref="J14:J46" si="0">IF(ISERROR(+G14/E14)=TRUE,0,++G14/E14)</f>
        <v>0.36632102989870402</v>
      </c>
      <c r="K14" s="27">
        <f t="shared" ref="K14:K46" si="1">IF(ISERROR(+H14/E14)=TRUE,0,++H14/E14)</f>
        <v>0</v>
      </c>
      <c r="L14" s="28">
        <f t="shared" ref="L14:L46" si="2">+D14-G14</f>
        <v>29938050.530000001</v>
      </c>
    </row>
    <row r="15" spans="1:13" ht="20.100000000000001" customHeight="1" x14ac:dyDescent="0.25">
      <c r="B15" s="25" t="s">
        <v>60</v>
      </c>
      <c r="C15" s="26">
        <v>55526427</v>
      </c>
      <c r="D15" s="26">
        <v>59629989</v>
      </c>
      <c r="E15" s="57">
        <v>56269927</v>
      </c>
      <c r="F15" s="57">
        <v>53856753.840000004</v>
      </c>
      <c r="G15" s="26">
        <v>22909812.779999994</v>
      </c>
      <c r="H15" s="26"/>
      <c r="I15" s="27"/>
      <c r="J15" s="27">
        <f t="shared" si="0"/>
        <v>0.40714132755139337</v>
      </c>
      <c r="K15" s="27">
        <f t="shared" si="1"/>
        <v>0</v>
      </c>
      <c r="L15" s="28">
        <f t="shared" si="2"/>
        <v>36720176.220000006</v>
      </c>
    </row>
    <row r="16" spans="1:13" ht="20.100000000000001" customHeight="1" x14ac:dyDescent="0.25">
      <c r="B16" s="25" t="s">
        <v>27</v>
      </c>
      <c r="C16" s="26">
        <v>34797818</v>
      </c>
      <c r="D16" s="26">
        <v>37567007</v>
      </c>
      <c r="E16" s="57">
        <v>37360800</v>
      </c>
      <c r="F16" s="57">
        <v>33491601.510000002</v>
      </c>
      <c r="G16" s="26">
        <v>14154198.470000001</v>
      </c>
      <c r="H16" s="26"/>
      <c r="I16" s="27"/>
      <c r="J16" s="27">
        <f t="shared" si="0"/>
        <v>0.37885158963405496</v>
      </c>
      <c r="K16" s="27">
        <f t="shared" si="1"/>
        <v>0</v>
      </c>
      <c r="L16" s="28">
        <f t="shared" si="2"/>
        <v>23412808.530000001</v>
      </c>
    </row>
    <row r="17" spans="2:12" ht="20.100000000000001" customHeight="1" x14ac:dyDescent="0.25">
      <c r="B17" s="25" t="s">
        <v>28</v>
      </c>
      <c r="C17" s="26">
        <v>41904084</v>
      </c>
      <c r="D17" s="26">
        <v>49416474</v>
      </c>
      <c r="E17" s="57">
        <v>47363536</v>
      </c>
      <c r="F17" s="57">
        <v>40031287.830000006</v>
      </c>
      <c r="G17" s="26">
        <v>17406978.899999995</v>
      </c>
      <c r="H17" s="26"/>
      <c r="I17" s="27"/>
      <c r="J17" s="27">
        <f t="shared" si="0"/>
        <v>0.36751856744817352</v>
      </c>
      <c r="K17" s="27">
        <f t="shared" si="1"/>
        <v>0</v>
      </c>
      <c r="L17" s="28">
        <f t="shared" si="2"/>
        <v>32009495.100000005</v>
      </c>
    </row>
    <row r="18" spans="2:12" ht="20.100000000000001" customHeight="1" x14ac:dyDescent="0.25">
      <c r="B18" s="25" t="s">
        <v>29</v>
      </c>
      <c r="C18" s="26">
        <v>197493588</v>
      </c>
      <c r="D18" s="26">
        <v>225630218</v>
      </c>
      <c r="E18" s="57">
        <v>224582040</v>
      </c>
      <c r="F18" s="57">
        <v>195893681.94999993</v>
      </c>
      <c r="G18" s="26">
        <v>88912731.670000032</v>
      </c>
      <c r="H18" s="26"/>
      <c r="I18" s="27"/>
      <c r="J18" s="27">
        <f t="shared" si="0"/>
        <v>0.39590312595789062</v>
      </c>
      <c r="K18" s="27">
        <f t="shared" si="1"/>
        <v>0</v>
      </c>
      <c r="L18" s="28">
        <f t="shared" si="2"/>
        <v>136717486.32999998</v>
      </c>
    </row>
    <row r="19" spans="2:12" ht="20.100000000000001" customHeight="1" x14ac:dyDescent="0.25">
      <c r="B19" s="25" t="s">
        <v>30</v>
      </c>
      <c r="C19" s="26">
        <v>139405863</v>
      </c>
      <c r="D19" s="26">
        <v>164502788</v>
      </c>
      <c r="E19" s="57">
        <v>158014974</v>
      </c>
      <c r="F19" s="57">
        <v>146041175.52999991</v>
      </c>
      <c r="G19" s="26">
        <v>63307099.990000017</v>
      </c>
      <c r="H19" s="26"/>
      <c r="I19" s="27"/>
      <c r="J19" s="27">
        <f t="shared" si="0"/>
        <v>0.40063987853454963</v>
      </c>
      <c r="K19" s="27">
        <f t="shared" si="1"/>
        <v>0</v>
      </c>
      <c r="L19" s="28">
        <f t="shared" si="2"/>
        <v>101195688.00999999</v>
      </c>
    </row>
    <row r="20" spans="2:12" ht="20.100000000000001" customHeight="1" x14ac:dyDescent="0.25">
      <c r="B20" s="25" t="s">
        <v>31</v>
      </c>
      <c r="C20" s="26">
        <v>187331921</v>
      </c>
      <c r="D20" s="26">
        <v>217416987</v>
      </c>
      <c r="E20" s="57">
        <v>204477834</v>
      </c>
      <c r="F20" s="57">
        <v>119164851.89000009</v>
      </c>
      <c r="G20" s="26">
        <v>75836518.350000039</v>
      </c>
      <c r="H20" s="26"/>
      <c r="I20" s="27"/>
      <c r="J20" s="27">
        <f t="shared" si="0"/>
        <v>0.37087892054842503</v>
      </c>
      <c r="K20" s="27">
        <f t="shared" si="1"/>
        <v>0</v>
      </c>
      <c r="L20" s="28">
        <f t="shared" si="2"/>
        <v>141580468.64999998</v>
      </c>
    </row>
    <row r="21" spans="2:12" ht="20.100000000000001" customHeight="1" x14ac:dyDescent="0.25">
      <c r="B21" s="25" t="s">
        <v>32</v>
      </c>
      <c r="C21" s="26">
        <v>42196011</v>
      </c>
      <c r="D21" s="26">
        <v>44917625</v>
      </c>
      <c r="E21" s="57">
        <v>44107872</v>
      </c>
      <c r="F21" s="57">
        <v>39346649.069999993</v>
      </c>
      <c r="G21" s="26">
        <v>18365915.419999998</v>
      </c>
      <c r="H21" s="26"/>
      <c r="I21" s="27"/>
      <c r="J21" s="27">
        <f t="shared" si="0"/>
        <v>0.41638634074207881</v>
      </c>
      <c r="K21" s="27">
        <f t="shared" si="1"/>
        <v>0</v>
      </c>
      <c r="L21" s="28">
        <f t="shared" si="2"/>
        <v>26551709.580000002</v>
      </c>
    </row>
    <row r="22" spans="2:12" ht="20.100000000000001" customHeight="1" x14ac:dyDescent="0.25">
      <c r="B22" s="25" t="s">
        <v>33</v>
      </c>
      <c r="C22" s="26">
        <v>100819995</v>
      </c>
      <c r="D22" s="26">
        <v>119247894</v>
      </c>
      <c r="E22" s="57">
        <v>114779576</v>
      </c>
      <c r="F22" s="57">
        <v>63446885.379999988</v>
      </c>
      <c r="G22" s="26">
        <v>42128456.33000005</v>
      </c>
      <c r="H22" s="26"/>
      <c r="I22" s="27"/>
      <c r="J22" s="27">
        <f t="shared" si="0"/>
        <v>0.36703791561314053</v>
      </c>
      <c r="K22" s="27">
        <f t="shared" si="1"/>
        <v>0</v>
      </c>
      <c r="L22" s="28">
        <f t="shared" si="2"/>
        <v>77119437.669999957</v>
      </c>
    </row>
    <row r="23" spans="2:12" ht="20.100000000000001" customHeight="1" x14ac:dyDescent="0.25">
      <c r="B23" s="25" t="s">
        <v>34</v>
      </c>
      <c r="C23" s="26">
        <v>190234741</v>
      </c>
      <c r="D23" s="26">
        <v>222081079</v>
      </c>
      <c r="E23" s="57">
        <v>216683789</v>
      </c>
      <c r="F23" s="57">
        <v>202466010.97</v>
      </c>
      <c r="G23" s="26">
        <v>83736873.589999989</v>
      </c>
      <c r="H23" s="26"/>
      <c r="I23" s="27"/>
      <c r="J23" s="27">
        <f t="shared" si="0"/>
        <v>0.38644733866085379</v>
      </c>
      <c r="K23" s="27">
        <f t="shared" si="1"/>
        <v>0</v>
      </c>
      <c r="L23" s="28">
        <f t="shared" si="2"/>
        <v>138344205.41000003</v>
      </c>
    </row>
    <row r="24" spans="2:12" ht="20.100000000000001" customHeight="1" x14ac:dyDescent="0.25">
      <c r="B24" s="25" t="s">
        <v>35</v>
      </c>
      <c r="C24" s="26">
        <v>153893630</v>
      </c>
      <c r="D24" s="26">
        <v>183862352</v>
      </c>
      <c r="E24" s="57">
        <v>176948478</v>
      </c>
      <c r="F24" s="57">
        <v>158444517.26999998</v>
      </c>
      <c r="G24" s="26">
        <v>68406267.38000001</v>
      </c>
      <c r="H24" s="26"/>
      <c r="I24" s="27"/>
      <c r="J24" s="27">
        <f t="shared" si="0"/>
        <v>0.38658861694193275</v>
      </c>
      <c r="K24" s="27">
        <f t="shared" si="1"/>
        <v>0</v>
      </c>
      <c r="L24" s="28">
        <f t="shared" si="2"/>
        <v>115456084.61999999</v>
      </c>
    </row>
    <row r="25" spans="2:12" ht="20.100000000000001" customHeight="1" x14ac:dyDescent="0.25">
      <c r="B25" s="25" t="s">
        <v>36</v>
      </c>
      <c r="C25" s="26">
        <v>248078947</v>
      </c>
      <c r="D25" s="26">
        <v>288918345</v>
      </c>
      <c r="E25" s="57">
        <v>281954453</v>
      </c>
      <c r="F25" s="57">
        <v>253985318.04999992</v>
      </c>
      <c r="G25" s="26">
        <v>103991779.57999994</v>
      </c>
      <c r="H25" s="26"/>
      <c r="I25" s="27"/>
      <c r="J25" s="27">
        <f t="shared" si="0"/>
        <v>0.36882474624367767</v>
      </c>
      <c r="K25" s="27">
        <f t="shared" si="1"/>
        <v>0</v>
      </c>
      <c r="L25" s="28">
        <f t="shared" si="2"/>
        <v>184926565.42000008</v>
      </c>
    </row>
    <row r="26" spans="2:12" ht="20.100000000000001" customHeight="1" x14ac:dyDescent="0.25">
      <c r="B26" s="25" t="s">
        <v>37</v>
      </c>
      <c r="C26" s="26">
        <v>212265148</v>
      </c>
      <c r="D26" s="26">
        <v>266660784</v>
      </c>
      <c r="E26" s="57">
        <v>260578392</v>
      </c>
      <c r="F26" s="57">
        <v>220131063.47999996</v>
      </c>
      <c r="G26" s="26">
        <v>88667119.609999925</v>
      </c>
      <c r="H26" s="26"/>
      <c r="I26" s="27"/>
      <c r="J26" s="27">
        <f t="shared" si="0"/>
        <v>0.3402704227678246</v>
      </c>
      <c r="K26" s="27">
        <f t="shared" si="1"/>
        <v>0</v>
      </c>
      <c r="L26" s="28">
        <f t="shared" si="2"/>
        <v>177993664.39000008</v>
      </c>
    </row>
    <row r="27" spans="2:12" ht="20.100000000000001" customHeight="1" x14ac:dyDescent="0.25">
      <c r="B27" s="25" t="s">
        <v>38</v>
      </c>
      <c r="C27" s="26">
        <v>109012664</v>
      </c>
      <c r="D27" s="26">
        <v>128882801</v>
      </c>
      <c r="E27" s="57">
        <v>124674418</v>
      </c>
      <c r="F27" s="57">
        <v>106784603.90000001</v>
      </c>
      <c r="G27" s="26">
        <v>44938608.869999975</v>
      </c>
      <c r="H27" s="26"/>
      <c r="I27" s="27"/>
      <c r="J27" s="27">
        <f t="shared" si="0"/>
        <v>0.36044771325902619</v>
      </c>
      <c r="K27" s="27">
        <f t="shared" si="1"/>
        <v>0</v>
      </c>
      <c r="L27" s="28">
        <f t="shared" si="2"/>
        <v>83944192.130000025</v>
      </c>
    </row>
    <row r="28" spans="2:12" ht="20.100000000000001" customHeight="1" x14ac:dyDescent="0.25">
      <c r="B28" s="25" t="s">
        <v>39</v>
      </c>
      <c r="C28" s="26">
        <v>73483983</v>
      </c>
      <c r="D28" s="26">
        <v>81394772</v>
      </c>
      <c r="E28" s="57">
        <v>79421436</v>
      </c>
      <c r="F28" s="57">
        <v>72200764.519999996</v>
      </c>
      <c r="G28" s="26">
        <v>31037873.66</v>
      </c>
      <c r="H28" s="26"/>
      <c r="I28" s="27"/>
      <c r="J28" s="27">
        <f t="shared" si="0"/>
        <v>0.39079970374748702</v>
      </c>
      <c r="K28" s="27">
        <f t="shared" si="1"/>
        <v>0</v>
      </c>
      <c r="L28" s="28">
        <f t="shared" si="2"/>
        <v>50356898.340000004</v>
      </c>
    </row>
    <row r="29" spans="2:12" ht="20.100000000000001" customHeight="1" x14ac:dyDescent="0.25">
      <c r="B29" s="25" t="s">
        <v>40</v>
      </c>
      <c r="C29" s="26">
        <v>51072733</v>
      </c>
      <c r="D29" s="26">
        <v>55424482</v>
      </c>
      <c r="E29" s="57">
        <v>54717769</v>
      </c>
      <c r="F29" s="57">
        <v>49491982.919999979</v>
      </c>
      <c r="G29" s="26">
        <v>21209067.529999983</v>
      </c>
      <c r="H29" s="26"/>
      <c r="I29" s="27"/>
      <c r="J29" s="27">
        <f t="shared" si="0"/>
        <v>0.3876084116295016</v>
      </c>
      <c r="K29" s="27">
        <f t="shared" si="1"/>
        <v>0</v>
      </c>
      <c r="L29" s="28">
        <f t="shared" si="2"/>
        <v>34215414.470000014</v>
      </c>
    </row>
    <row r="30" spans="2:12" ht="20.100000000000001" customHeight="1" x14ac:dyDescent="0.25">
      <c r="B30" s="25" t="s">
        <v>41</v>
      </c>
      <c r="C30" s="26">
        <v>57621090</v>
      </c>
      <c r="D30" s="26">
        <v>63760991</v>
      </c>
      <c r="E30" s="57">
        <v>63525684</v>
      </c>
      <c r="F30" s="57">
        <v>57179432.13000001</v>
      </c>
      <c r="G30" s="26">
        <v>23325742.239999998</v>
      </c>
      <c r="H30" s="26"/>
      <c r="I30" s="27"/>
      <c r="J30" s="27">
        <f t="shared" si="0"/>
        <v>0.36718600684409786</v>
      </c>
      <c r="K30" s="27">
        <f t="shared" si="1"/>
        <v>0</v>
      </c>
      <c r="L30" s="28">
        <f t="shared" si="2"/>
        <v>40435248.760000005</v>
      </c>
    </row>
    <row r="31" spans="2:12" ht="20.100000000000001" customHeight="1" x14ac:dyDescent="0.25">
      <c r="B31" s="25" t="s">
        <v>42</v>
      </c>
      <c r="C31" s="26">
        <v>109453988</v>
      </c>
      <c r="D31" s="26">
        <v>125971242</v>
      </c>
      <c r="E31" s="57">
        <v>118289889</v>
      </c>
      <c r="F31" s="57">
        <v>106080022.15000004</v>
      </c>
      <c r="G31" s="26">
        <v>48127207.310000025</v>
      </c>
      <c r="H31" s="26"/>
      <c r="I31" s="27"/>
      <c r="J31" s="27">
        <f t="shared" si="0"/>
        <v>0.40685816612779158</v>
      </c>
      <c r="K31" s="27">
        <f t="shared" si="1"/>
        <v>0</v>
      </c>
      <c r="L31" s="28">
        <f t="shared" si="2"/>
        <v>77844034.689999968</v>
      </c>
    </row>
    <row r="32" spans="2:12" ht="20.100000000000001" customHeight="1" x14ac:dyDescent="0.25">
      <c r="B32" s="25" t="s">
        <v>43</v>
      </c>
      <c r="C32" s="26">
        <v>67006384</v>
      </c>
      <c r="D32" s="26">
        <v>78561358</v>
      </c>
      <c r="E32" s="57">
        <v>73285353</v>
      </c>
      <c r="F32" s="57">
        <v>60223724.699999996</v>
      </c>
      <c r="G32" s="26">
        <v>27986615.020000003</v>
      </c>
      <c r="H32" s="26"/>
      <c r="I32" s="27"/>
      <c r="J32" s="27">
        <f t="shared" si="0"/>
        <v>0.38188551837909551</v>
      </c>
      <c r="K32" s="27">
        <f t="shared" si="1"/>
        <v>0</v>
      </c>
      <c r="L32" s="28">
        <f t="shared" si="2"/>
        <v>50574742.979999997</v>
      </c>
    </row>
    <row r="33" spans="2:12" ht="20.100000000000001" customHeight="1" x14ac:dyDescent="0.25">
      <c r="B33" s="25" t="s">
        <v>44</v>
      </c>
      <c r="C33" s="26">
        <v>35585666</v>
      </c>
      <c r="D33" s="26">
        <v>48523517</v>
      </c>
      <c r="E33" s="57">
        <v>48408909</v>
      </c>
      <c r="F33" s="57">
        <v>38406348.099999987</v>
      </c>
      <c r="G33" s="26">
        <v>17157742.57</v>
      </c>
      <c r="H33" s="26"/>
      <c r="I33" s="27"/>
      <c r="J33" s="27">
        <f t="shared" si="0"/>
        <v>0.35443357275413911</v>
      </c>
      <c r="K33" s="27">
        <f t="shared" si="1"/>
        <v>0</v>
      </c>
      <c r="L33" s="28">
        <f t="shared" si="2"/>
        <v>31365774.43</v>
      </c>
    </row>
    <row r="34" spans="2:12" ht="20.100000000000001" customHeight="1" x14ac:dyDescent="0.25">
      <c r="B34" s="25" t="s">
        <v>45</v>
      </c>
      <c r="C34" s="26">
        <v>83080464</v>
      </c>
      <c r="D34" s="26">
        <v>104021245</v>
      </c>
      <c r="E34" s="57">
        <v>102815059</v>
      </c>
      <c r="F34" s="57">
        <v>57183980.689999968</v>
      </c>
      <c r="G34" s="26">
        <v>35541933.519999966</v>
      </c>
      <c r="H34" s="26"/>
      <c r="I34" s="27"/>
      <c r="J34" s="27">
        <f t="shared" si="0"/>
        <v>0.34568801365955515</v>
      </c>
      <c r="K34" s="27">
        <f t="shared" si="1"/>
        <v>0</v>
      </c>
      <c r="L34" s="28">
        <f t="shared" si="2"/>
        <v>68479311.480000034</v>
      </c>
    </row>
    <row r="35" spans="2:12" ht="20.100000000000001" customHeight="1" x14ac:dyDescent="0.25">
      <c r="B35" s="25" t="s">
        <v>46</v>
      </c>
      <c r="C35" s="26">
        <v>61019960</v>
      </c>
      <c r="D35" s="26">
        <v>69394287</v>
      </c>
      <c r="E35" s="57">
        <v>68206166</v>
      </c>
      <c r="F35" s="57">
        <v>63599947.36999999</v>
      </c>
      <c r="G35" s="26">
        <v>25060118.169999994</v>
      </c>
      <c r="H35" s="26"/>
      <c r="I35" s="27"/>
      <c r="J35" s="27">
        <f t="shared" si="0"/>
        <v>0.36741719465656514</v>
      </c>
      <c r="K35" s="27">
        <f t="shared" si="1"/>
        <v>0</v>
      </c>
      <c r="L35" s="28">
        <f t="shared" si="2"/>
        <v>44334168.830000006</v>
      </c>
    </row>
    <row r="36" spans="2:12" ht="20.100000000000001" customHeight="1" x14ac:dyDescent="0.25">
      <c r="B36" s="25" t="s">
        <v>47</v>
      </c>
      <c r="C36" s="26">
        <v>1503693340</v>
      </c>
      <c r="D36" s="26">
        <v>1521894088</v>
      </c>
      <c r="E36" s="57">
        <v>1268499106</v>
      </c>
      <c r="F36" s="57">
        <v>669326529.65999949</v>
      </c>
      <c r="G36" s="26">
        <v>316436371.14999998</v>
      </c>
      <c r="H36" s="26"/>
      <c r="I36" s="27"/>
      <c r="J36" s="27">
        <f t="shared" si="0"/>
        <v>0.24945730718552037</v>
      </c>
      <c r="K36" s="27">
        <f t="shared" si="1"/>
        <v>0</v>
      </c>
      <c r="L36" s="28">
        <f t="shared" si="2"/>
        <v>1205457716.8499999</v>
      </c>
    </row>
    <row r="37" spans="2:12" ht="20.100000000000001" customHeight="1" x14ac:dyDescent="0.25">
      <c r="B37" s="25" t="s">
        <v>48</v>
      </c>
      <c r="C37" s="26">
        <v>814620665</v>
      </c>
      <c r="D37" s="26">
        <v>644615269</v>
      </c>
      <c r="E37" s="57">
        <v>515260417</v>
      </c>
      <c r="F37" s="57">
        <v>426491162.70999998</v>
      </c>
      <c r="G37" s="26">
        <v>217844663.99000007</v>
      </c>
      <c r="H37" s="26"/>
      <c r="I37" s="27"/>
      <c r="J37" s="27">
        <f t="shared" si="0"/>
        <v>0.42278556008310664</v>
      </c>
      <c r="K37" s="27">
        <f t="shared" si="1"/>
        <v>0</v>
      </c>
      <c r="L37" s="28">
        <f t="shared" si="2"/>
        <v>426770605.00999993</v>
      </c>
    </row>
    <row r="38" spans="2:12" ht="20.100000000000001" customHeight="1" x14ac:dyDescent="0.25">
      <c r="B38" s="25" t="s">
        <v>49</v>
      </c>
      <c r="C38" s="26">
        <v>128460213</v>
      </c>
      <c r="D38" s="26">
        <v>176628772</v>
      </c>
      <c r="E38" s="57">
        <v>172528772</v>
      </c>
      <c r="F38" s="57">
        <v>128128852.20999995</v>
      </c>
      <c r="G38" s="26">
        <v>53302336.759999976</v>
      </c>
      <c r="H38" s="26"/>
      <c r="I38" s="27"/>
      <c r="J38" s="27">
        <f t="shared" si="0"/>
        <v>0.3089475230253188</v>
      </c>
      <c r="K38" s="27">
        <f t="shared" si="1"/>
        <v>0</v>
      </c>
      <c r="L38" s="28">
        <f t="shared" si="2"/>
        <v>123326435.24000002</v>
      </c>
    </row>
    <row r="39" spans="2:12" ht="20.100000000000001" customHeight="1" x14ac:dyDescent="0.25">
      <c r="B39" s="25" t="s">
        <v>50</v>
      </c>
      <c r="C39" s="26">
        <v>35671499</v>
      </c>
      <c r="D39" s="26">
        <v>43885391</v>
      </c>
      <c r="E39" s="57">
        <v>39428938</v>
      </c>
      <c r="F39" s="57">
        <v>32979907.609999985</v>
      </c>
      <c r="G39" s="26">
        <v>13640516.039999995</v>
      </c>
      <c r="H39" s="26"/>
      <c r="I39" s="27"/>
      <c r="J39" s="27">
        <f t="shared" si="0"/>
        <v>0.34595190060660513</v>
      </c>
      <c r="K39" s="27">
        <f t="shared" si="1"/>
        <v>0</v>
      </c>
      <c r="L39" s="28">
        <f t="shared" si="2"/>
        <v>30244874.960000005</v>
      </c>
    </row>
    <row r="40" spans="2:12" ht="20.100000000000001" customHeight="1" x14ac:dyDescent="0.25">
      <c r="B40" s="25" t="s">
        <v>51</v>
      </c>
      <c r="C40" s="26">
        <v>119179248</v>
      </c>
      <c r="D40" s="26">
        <v>129419623</v>
      </c>
      <c r="E40" s="57">
        <v>121923776</v>
      </c>
      <c r="F40" s="57">
        <v>114639256.23999999</v>
      </c>
      <c r="G40" s="26">
        <v>50321211.639999986</v>
      </c>
      <c r="H40" s="26"/>
      <c r="I40" s="27"/>
      <c r="J40" s="27">
        <f t="shared" si="0"/>
        <v>0.41272681416953477</v>
      </c>
      <c r="K40" s="27">
        <f t="shared" si="1"/>
        <v>0</v>
      </c>
      <c r="L40" s="28">
        <f t="shared" si="2"/>
        <v>79098411.360000014</v>
      </c>
    </row>
    <row r="41" spans="2:12" ht="20.100000000000001" customHeight="1" x14ac:dyDescent="0.25">
      <c r="B41" s="25" t="s">
        <v>52</v>
      </c>
      <c r="C41" s="26">
        <v>277199935</v>
      </c>
      <c r="D41" s="26">
        <v>319174952</v>
      </c>
      <c r="E41" s="57">
        <v>305344006</v>
      </c>
      <c r="F41" s="57">
        <v>291374071.78999996</v>
      </c>
      <c r="G41" s="26">
        <v>112057351.96999986</v>
      </c>
      <c r="H41" s="26"/>
      <c r="I41" s="27"/>
      <c r="J41" s="27">
        <f t="shared" si="0"/>
        <v>0.36698723331087713</v>
      </c>
      <c r="K41" s="27">
        <f t="shared" si="1"/>
        <v>0</v>
      </c>
      <c r="L41" s="28">
        <f t="shared" si="2"/>
        <v>207117600.03000015</v>
      </c>
    </row>
    <row r="42" spans="2:12" ht="20.100000000000001" customHeight="1" x14ac:dyDescent="0.25">
      <c r="B42" s="25" t="s">
        <v>53</v>
      </c>
      <c r="C42" s="26">
        <v>331297629</v>
      </c>
      <c r="D42" s="26">
        <v>376547607</v>
      </c>
      <c r="E42" s="57">
        <v>366323929</v>
      </c>
      <c r="F42" s="57">
        <v>320587625.72000009</v>
      </c>
      <c r="G42" s="26">
        <v>139487013.87999997</v>
      </c>
      <c r="H42" s="26"/>
      <c r="I42" s="27"/>
      <c r="J42" s="27">
        <f t="shared" si="0"/>
        <v>0.38077505409153867</v>
      </c>
      <c r="K42" s="27">
        <f t="shared" si="1"/>
        <v>0</v>
      </c>
      <c r="L42" s="28">
        <f t="shared" si="2"/>
        <v>237060593.12000003</v>
      </c>
    </row>
    <row r="43" spans="2:12" ht="20.100000000000001" customHeight="1" x14ac:dyDescent="0.25">
      <c r="B43" s="25" t="s">
        <v>54</v>
      </c>
      <c r="C43" s="26">
        <v>360857228</v>
      </c>
      <c r="D43" s="26">
        <v>396978880</v>
      </c>
      <c r="E43" s="57">
        <v>387828863</v>
      </c>
      <c r="F43" s="57">
        <v>363880042.06999975</v>
      </c>
      <c r="G43" s="26">
        <v>140989033.17999992</v>
      </c>
      <c r="H43" s="26"/>
      <c r="I43" s="27"/>
      <c r="J43" s="27">
        <f t="shared" si="0"/>
        <v>0.3635341425839157</v>
      </c>
      <c r="K43" s="27">
        <f t="shared" si="1"/>
        <v>0</v>
      </c>
      <c r="L43" s="28">
        <f t="shared" si="2"/>
        <v>255989846.82000008</v>
      </c>
    </row>
    <row r="44" spans="2:12" ht="20.100000000000001" customHeight="1" x14ac:dyDescent="0.25">
      <c r="B44" s="25" t="s">
        <v>55</v>
      </c>
      <c r="C44" s="26">
        <v>176547846</v>
      </c>
      <c r="D44" s="26">
        <v>213912890</v>
      </c>
      <c r="E44" s="57">
        <v>208680283</v>
      </c>
      <c r="F44" s="57">
        <v>194208227.10000023</v>
      </c>
      <c r="G44" s="26">
        <v>75517937.679999992</v>
      </c>
      <c r="H44" s="26"/>
      <c r="I44" s="27"/>
      <c r="J44" s="27">
        <f t="shared" ref="J44" si="3">IF(ISERROR(+G44/E44)=TRUE,0,++G44/E44)</f>
        <v>0.36188343524529337</v>
      </c>
      <c r="K44" s="27">
        <f t="shared" ref="K44" si="4">IF(ISERROR(+H44/E44)=TRUE,0,++H44/E44)</f>
        <v>0</v>
      </c>
      <c r="L44" s="28">
        <f t="shared" ref="L44" si="5">+D44-G44</f>
        <v>138394952.31999999</v>
      </c>
    </row>
    <row r="45" spans="2:12" ht="20.100000000000001" customHeight="1" x14ac:dyDescent="0.25">
      <c r="B45" s="25" t="s">
        <v>56</v>
      </c>
      <c r="C45" s="26">
        <v>80801306</v>
      </c>
      <c r="D45" s="26">
        <v>77858320</v>
      </c>
      <c r="E45" s="57">
        <v>77850305</v>
      </c>
      <c r="F45" s="57">
        <v>73334498.379999995</v>
      </c>
      <c r="G45" s="26">
        <v>27606958.620000016</v>
      </c>
      <c r="H45" s="26"/>
      <c r="I45" s="27"/>
      <c r="J45" s="27">
        <f t="shared" ref="J45" si="6">IF(ISERROR(+G45/E45)=TRUE,0,++G45/E45)</f>
        <v>0.35461593400308472</v>
      </c>
      <c r="K45" s="27">
        <f t="shared" ref="K45" si="7">IF(ISERROR(+H45/E45)=TRUE,0,++H45/E45)</f>
        <v>0</v>
      </c>
      <c r="L45" s="28">
        <f t="shared" ref="L45" si="8">+D45-G45</f>
        <v>50251361.37999998</v>
      </c>
    </row>
    <row r="46" spans="2:12" ht="20.100000000000001" customHeight="1" x14ac:dyDescent="0.25">
      <c r="B46" s="25" t="s">
        <v>57</v>
      </c>
      <c r="C46" s="26">
        <v>37817400</v>
      </c>
      <c r="D46" s="26">
        <v>37817400</v>
      </c>
      <c r="E46" s="57">
        <v>37767401</v>
      </c>
      <c r="F46" s="57">
        <v>22540711.539999999</v>
      </c>
      <c r="G46" s="26">
        <v>10157160.090000004</v>
      </c>
      <c r="H46" s="26"/>
      <c r="I46" s="27"/>
      <c r="J46" s="27">
        <f t="shared" si="0"/>
        <v>0.26893987462891616</v>
      </c>
      <c r="K46" s="27">
        <f t="shared" si="1"/>
        <v>0</v>
      </c>
      <c r="L46" s="28">
        <f t="shared" si="2"/>
        <v>27660239.909999996</v>
      </c>
    </row>
    <row r="47" spans="2:12" ht="23.25" customHeight="1" x14ac:dyDescent="0.25">
      <c r="B47" s="52" t="s">
        <v>4</v>
      </c>
      <c r="C47" s="53">
        <f t="shared" ref="C47:H47" si="9">SUM(C13:C46)</f>
        <v>8963389752</v>
      </c>
      <c r="D47" s="53">
        <f t="shared" si="9"/>
        <v>8681938730</v>
      </c>
      <c r="E47" s="53">
        <f>SUM(E13:E46)</f>
        <v>7582882854</v>
      </c>
      <c r="F47" s="53">
        <f t="shared" si="9"/>
        <v>6092532722.9099989</v>
      </c>
      <c r="G47" s="53">
        <f t="shared" si="9"/>
        <v>2636949172.2199998</v>
      </c>
      <c r="H47" s="53">
        <f t="shared" si="9"/>
        <v>0</v>
      </c>
      <c r="I47" s="54">
        <f>IF(ISERROR(+#REF!/E47)=TRUE,0,++#REF!/E47)</f>
        <v>0</v>
      </c>
      <c r="J47" s="54">
        <f>IF(ISERROR(+G47/E47)=TRUE,0,++G47/E47)</f>
        <v>0.34775021888001328</v>
      </c>
      <c r="K47" s="54">
        <f>IF(ISERROR(+H47/E47)=TRUE,0,++H47/E47)</f>
        <v>0</v>
      </c>
      <c r="L47" s="55">
        <f>SUM(L13:L46)</f>
        <v>6044989557.7799978</v>
      </c>
    </row>
    <row r="48" spans="2:12" x14ac:dyDescent="0.2">
      <c r="B48" s="11" t="s">
        <v>62</v>
      </c>
    </row>
    <row r="49" spans="2:12" s="22" customFormat="1" x14ac:dyDescent="0.2">
      <c r="B49" s="11"/>
    </row>
    <row r="50" spans="2:12" s="22" customFormat="1" x14ac:dyDescent="0.25">
      <c r="K50" s="23"/>
    </row>
    <row r="51" spans="2:12" s="22" customFormat="1" x14ac:dyDescent="0.25">
      <c r="K51" s="23"/>
    </row>
    <row r="52" spans="2:12" s="22" customFormat="1" x14ac:dyDescent="0.25">
      <c r="C52" s="22">
        <v>1000000</v>
      </c>
      <c r="K52" s="23"/>
    </row>
    <row r="53" spans="2:12" s="22" customFormat="1" ht="44.25" customHeight="1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19</v>
      </c>
      <c r="G53" s="31" t="str">
        <f>MID(G11,1,25)</f>
        <v>DEVENGADO
A MAYO
(4)</v>
      </c>
      <c r="H53" s="32" t="s">
        <v>15</v>
      </c>
      <c r="I53" s="78"/>
      <c r="J53" s="78"/>
      <c r="K53" s="78"/>
      <c r="L53" s="31"/>
    </row>
    <row r="54" spans="2:12" s="22" customFormat="1" x14ac:dyDescent="0.25">
      <c r="B54" s="33" t="s">
        <v>24</v>
      </c>
      <c r="C54" s="67">
        <f>+C47/$C$52</f>
        <v>8963.3897519999991</v>
      </c>
      <c r="D54" s="67">
        <f>+D47/$C$52</f>
        <v>8681.9387299999999</v>
      </c>
      <c r="E54" s="33">
        <f>+E47/$C$52</f>
        <v>7582.8828540000004</v>
      </c>
      <c r="F54" s="67">
        <f>+F47/$C$52</f>
        <v>6092.5327229099985</v>
      </c>
      <c r="G54" s="67">
        <f>+G47/$C$52</f>
        <v>2636.9491722199996</v>
      </c>
      <c r="H54" s="35"/>
      <c r="I54" s="36"/>
      <c r="J54" s="36"/>
      <c r="K54" s="36"/>
      <c r="L54" s="37"/>
    </row>
    <row r="55" spans="2:12" s="22" customFormat="1" x14ac:dyDescent="0.25">
      <c r="B55" s="33"/>
      <c r="C55" s="34"/>
      <c r="D55" s="34"/>
      <c r="E55" s="33"/>
      <c r="F55" s="34"/>
      <c r="G55" s="34"/>
      <c r="H55" s="38"/>
      <c r="I55" s="36"/>
      <c r="J55" s="36"/>
      <c r="K55" s="36"/>
      <c r="L55" s="37"/>
    </row>
    <row r="56" spans="2:12" s="22" customFormat="1" x14ac:dyDescent="0.25">
      <c r="B56" s="33"/>
      <c r="C56" s="34"/>
      <c r="D56" s="34"/>
      <c r="E56" s="33"/>
      <c r="F56" s="34"/>
      <c r="G56" s="34"/>
      <c r="H56" s="38"/>
      <c r="I56" s="36"/>
      <c r="J56" s="36"/>
      <c r="K56" s="36"/>
      <c r="L56" s="37"/>
    </row>
    <row r="57" spans="2:12" s="22" customFormat="1" x14ac:dyDescent="0.25">
      <c r="B57" s="33"/>
      <c r="C57" s="34"/>
      <c r="D57" s="34"/>
      <c r="E57" s="33"/>
      <c r="F57" s="34"/>
      <c r="G57" s="34"/>
      <c r="H57" s="38"/>
      <c r="I57" s="36"/>
      <c r="J57" s="36"/>
      <c r="K57" s="36"/>
      <c r="L57" s="37"/>
    </row>
    <row r="58" spans="2:12" s="22" customFormat="1" x14ac:dyDescent="0.25">
      <c r="K58" s="23"/>
    </row>
    <row r="59" spans="2:12" s="22" customFormat="1" x14ac:dyDescent="0.25">
      <c r="K59" s="23"/>
    </row>
    <row r="60" spans="2:12" s="22" customFormat="1" x14ac:dyDescent="0.25">
      <c r="K60" s="23"/>
    </row>
    <row r="61" spans="2:12" s="22" customFormat="1" x14ac:dyDescent="0.25">
      <c r="K61" s="23"/>
    </row>
    <row r="62" spans="2:12" s="22" customFormat="1" x14ac:dyDescent="0.25">
      <c r="K62" s="23"/>
    </row>
    <row r="63" spans="2:12" s="22" customFormat="1" x14ac:dyDescent="0.25">
      <c r="K63" s="23"/>
    </row>
    <row r="64" spans="2:12" s="22" customFormat="1" x14ac:dyDescent="0.25">
      <c r="K64" s="23"/>
    </row>
    <row r="65" spans="11:11" s="22" customFormat="1" x14ac:dyDescent="0.25">
      <c r="K65" s="23"/>
    </row>
    <row r="66" spans="11:11" s="22" customFormat="1" x14ac:dyDescent="0.25">
      <c r="K66" s="23"/>
    </row>
    <row r="67" spans="11:11" s="22" customFormat="1" x14ac:dyDescent="0.25">
      <c r="K67" s="23"/>
    </row>
    <row r="68" spans="11:11" s="22" customFormat="1" x14ac:dyDescent="0.25">
      <c r="K68" s="23"/>
    </row>
    <row r="69" spans="11:11" s="22" customFormat="1" x14ac:dyDescent="0.25">
      <c r="K69" s="23"/>
    </row>
    <row r="70" spans="11:11" s="22" customFormat="1" x14ac:dyDescent="0.25">
      <c r="K70" s="23"/>
    </row>
    <row r="71" spans="11:11" s="22" customFormat="1" x14ac:dyDescent="0.25">
      <c r="K71" s="23"/>
    </row>
    <row r="72" spans="11:11" s="22" customFormat="1" x14ac:dyDescent="0.25">
      <c r="K72" s="23"/>
    </row>
    <row r="73" spans="11:11" s="22" customFormat="1" x14ac:dyDescent="0.25">
      <c r="K73" s="23"/>
    </row>
  </sheetData>
  <mergeCells count="11">
    <mergeCell ref="B6:L6"/>
    <mergeCell ref="I53:K53"/>
    <mergeCell ref="L11:L12"/>
    <mergeCell ref="H11:H12"/>
    <mergeCell ref="C11:D11"/>
    <mergeCell ref="B11:B12"/>
    <mergeCell ref="F11:F12"/>
    <mergeCell ref="G11:G12"/>
    <mergeCell ref="I10:K10"/>
    <mergeCell ref="E11:E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0" orientation="portrait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62"/>
  <sheetViews>
    <sheetView showGridLines="0" zoomScale="130" zoomScaleNormal="130" workbookViewId="0"/>
  </sheetViews>
  <sheetFormatPr baseColWidth="10" defaultRowHeight="15" x14ac:dyDescent="0.25"/>
  <cols>
    <col min="1" max="1" width="5.85546875" style="1" customWidth="1"/>
    <col min="2" max="2" width="82" style="1" bestFit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7" t="s">
        <v>61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.75" x14ac:dyDescent="0.25">
      <c r="B8" s="2" t="s">
        <v>6</v>
      </c>
    </row>
    <row r="9" spans="1:13" x14ac:dyDescent="0.2">
      <c r="B9" s="3" t="s">
        <v>1</v>
      </c>
    </row>
    <row r="10" spans="1:13" x14ac:dyDescent="0.25">
      <c r="B10" s="4"/>
      <c r="I10" s="86"/>
      <c r="J10" s="86"/>
      <c r="K10" s="86"/>
      <c r="L10" s="21" t="s">
        <v>21</v>
      </c>
    </row>
    <row r="11" spans="1:13" s="5" customFormat="1" ht="15" customHeight="1" x14ac:dyDescent="0.25">
      <c r="B11" s="84" t="s">
        <v>20</v>
      </c>
      <c r="C11" s="83" t="s">
        <v>0</v>
      </c>
      <c r="D11" s="83"/>
      <c r="E11" s="81" t="s">
        <v>8</v>
      </c>
      <c r="F11" s="81" t="s">
        <v>22</v>
      </c>
      <c r="G11" s="81" t="s">
        <v>58</v>
      </c>
      <c r="H11" s="81" t="s">
        <v>15</v>
      </c>
      <c r="I11" s="87" t="s">
        <v>17</v>
      </c>
      <c r="J11" s="87"/>
      <c r="K11" s="87"/>
      <c r="L11" s="79" t="s">
        <v>16</v>
      </c>
    </row>
    <row r="12" spans="1:13" s="5" customFormat="1" ht="50.1" customHeight="1" x14ac:dyDescent="0.25">
      <c r="B12" s="85"/>
      <c r="C12" s="50" t="s">
        <v>3</v>
      </c>
      <c r="D12" s="50" t="s">
        <v>2</v>
      </c>
      <c r="E12" s="82"/>
      <c r="F12" s="82"/>
      <c r="G12" s="82"/>
      <c r="H12" s="82"/>
      <c r="I12" s="50" t="s">
        <v>9</v>
      </c>
      <c r="J12" s="50" t="s">
        <v>10</v>
      </c>
      <c r="K12" s="51" t="s">
        <v>11</v>
      </c>
      <c r="L12" s="80"/>
    </row>
    <row r="13" spans="1:13" ht="20.100000000000001" customHeight="1" x14ac:dyDescent="0.25">
      <c r="B13" s="6" t="s">
        <v>26</v>
      </c>
      <c r="C13" s="8">
        <v>101120</v>
      </c>
      <c r="D13" s="8">
        <v>101120</v>
      </c>
      <c r="E13" s="56">
        <v>101120</v>
      </c>
      <c r="F13" s="56">
        <v>0</v>
      </c>
      <c r="G13" s="8">
        <v>0</v>
      </c>
      <c r="H13" s="8"/>
      <c r="I13" s="12">
        <f>IF(ISERROR(+#REF!/E13)=TRUE,0,++#REF!/E13)</f>
        <v>0</v>
      </c>
      <c r="J13" s="12">
        <f>IF(ISERROR(+G13/E13)=TRUE,0,++G13/E13)</f>
        <v>0</v>
      </c>
      <c r="K13" s="12">
        <f>IF(ISERROR(+H13/E13)=TRUE,0,++H13/E13)</f>
        <v>0</v>
      </c>
      <c r="L13" s="14">
        <f>+D13-G13</f>
        <v>101120</v>
      </c>
    </row>
    <row r="14" spans="1:13" ht="20.100000000000001" customHeight="1" x14ac:dyDescent="0.25">
      <c r="B14" s="7" t="s">
        <v>59</v>
      </c>
      <c r="C14" s="9">
        <v>0</v>
      </c>
      <c r="D14" s="9">
        <v>0</v>
      </c>
      <c r="E14" s="58">
        <v>0</v>
      </c>
      <c r="F14" s="59">
        <v>0</v>
      </c>
      <c r="G14" s="9">
        <v>0</v>
      </c>
      <c r="H14" s="9"/>
      <c r="I14" s="13">
        <f>IF(ISERROR(+#REF!/E14)=TRUE,0,++#REF!/E14)</f>
        <v>0</v>
      </c>
      <c r="J14" s="13">
        <f t="shared" ref="J14:J46" si="0">IF(ISERROR(+G14/E14)=TRUE,0,++G14/E14)</f>
        <v>0</v>
      </c>
      <c r="K14" s="13">
        <f t="shared" ref="K14:K46" si="1">IF(ISERROR(+H14/E14)=TRUE,0,++H14/E14)</f>
        <v>0</v>
      </c>
      <c r="L14" s="15">
        <f t="shared" ref="L14:L46" si="2">+D14-G14</f>
        <v>0</v>
      </c>
    </row>
    <row r="15" spans="1:13" ht="20.100000000000001" customHeight="1" x14ac:dyDescent="0.25">
      <c r="B15" s="7" t="s">
        <v>60</v>
      </c>
      <c r="C15" s="9">
        <v>0</v>
      </c>
      <c r="D15" s="9">
        <v>0</v>
      </c>
      <c r="E15" s="58">
        <v>0</v>
      </c>
      <c r="F15" s="59">
        <v>0</v>
      </c>
      <c r="G15" s="9">
        <v>0</v>
      </c>
      <c r="H15" s="9"/>
      <c r="I15" s="13"/>
      <c r="J15" s="13">
        <f t="shared" si="0"/>
        <v>0</v>
      </c>
      <c r="K15" s="13">
        <f t="shared" si="1"/>
        <v>0</v>
      </c>
      <c r="L15" s="15">
        <f t="shared" si="2"/>
        <v>0</v>
      </c>
    </row>
    <row r="16" spans="1:13" ht="20.100000000000001" customHeight="1" x14ac:dyDescent="0.25">
      <c r="B16" s="7" t="s">
        <v>27</v>
      </c>
      <c r="C16" s="9">
        <v>0</v>
      </c>
      <c r="D16" s="9">
        <v>0</v>
      </c>
      <c r="E16" s="58">
        <v>0</v>
      </c>
      <c r="F16" s="59">
        <v>0</v>
      </c>
      <c r="G16" s="9">
        <v>0</v>
      </c>
      <c r="H16" s="9"/>
      <c r="I16" s="13"/>
      <c r="J16" s="13">
        <f t="shared" si="0"/>
        <v>0</v>
      </c>
      <c r="K16" s="13">
        <f t="shared" si="1"/>
        <v>0</v>
      </c>
      <c r="L16" s="15">
        <f t="shared" si="2"/>
        <v>0</v>
      </c>
    </row>
    <row r="17" spans="2:12" ht="20.100000000000001" customHeight="1" x14ac:dyDescent="0.25">
      <c r="B17" s="7" t="s">
        <v>28</v>
      </c>
      <c r="C17" s="9">
        <v>0</v>
      </c>
      <c r="D17" s="9">
        <v>0</v>
      </c>
      <c r="E17" s="58">
        <v>0</v>
      </c>
      <c r="F17" s="59">
        <v>0</v>
      </c>
      <c r="G17" s="9">
        <v>0</v>
      </c>
      <c r="H17" s="9"/>
      <c r="I17" s="13"/>
      <c r="J17" s="13">
        <f t="shared" si="0"/>
        <v>0</v>
      </c>
      <c r="K17" s="13">
        <f t="shared" si="1"/>
        <v>0</v>
      </c>
      <c r="L17" s="15">
        <f t="shared" si="2"/>
        <v>0</v>
      </c>
    </row>
    <row r="18" spans="2:12" ht="20.100000000000001" customHeight="1" x14ac:dyDescent="0.25">
      <c r="B18" s="7" t="s">
        <v>29</v>
      </c>
      <c r="C18" s="9">
        <v>0</v>
      </c>
      <c r="D18" s="9">
        <v>0</v>
      </c>
      <c r="E18" s="58">
        <v>0</v>
      </c>
      <c r="F18" s="59">
        <v>0</v>
      </c>
      <c r="G18" s="9">
        <v>0</v>
      </c>
      <c r="H18" s="9"/>
      <c r="I18" s="13"/>
      <c r="J18" s="13">
        <f t="shared" si="0"/>
        <v>0</v>
      </c>
      <c r="K18" s="13">
        <f t="shared" si="1"/>
        <v>0</v>
      </c>
      <c r="L18" s="15">
        <f t="shared" si="2"/>
        <v>0</v>
      </c>
    </row>
    <row r="19" spans="2:12" ht="20.100000000000001" customHeight="1" x14ac:dyDescent="0.25">
      <c r="B19" s="7" t="s">
        <v>30</v>
      </c>
      <c r="C19" s="9">
        <v>0</v>
      </c>
      <c r="D19" s="9">
        <v>0</v>
      </c>
      <c r="E19" s="58">
        <v>0</v>
      </c>
      <c r="F19" s="59">
        <v>0</v>
      </c>
      <c r="G19" s="9">
        <v>0</v>
      </c>
      <c r="H19" s="9"/>
      <c r="I19" s="13"/>
      <c r="J19" s="13">
        <f t="shared" si="0"/>
        <v>0</v>
      </c>
      <c r="K19" s="13">
        <f t="shared" si="1"/>
        <v>0</v>
      </c>
      <c r="L19" s="15">
        <f t="shared" si="2"/>
        <v>0</v>
      </c>
    </row>
    <row r="20" spans="2:12" ht="20.100000000000001" customHeight="1" x14ac:dyDescent="0.25">
      <c r="B20" s="7" t="s">
        <v>31</v>
      </c>
      <c r="C20" s="9">
        <v>0</v>
      </c>
      <c r="D20" s="9">
        <v>0</v>
      </c>
      <c r="E20" s="58">
        <v>0</v>
      </c>
      <c r="F20" s="59">
        <v>0</v>
      </c>
      <c r="G20" s="9">
        <v>0</v>
      </c>
      <c r="H20" s="9"/>
      <c r="I20" s="13"/>
      <c r="J20" s="13">
        <f t="shared" si="0"/>
        <v>0</v>
      </c>
      <c r="K20" s="13">
        <f t="shared" si="1"/>
        <v>0</v>
      </c>
      <c r="L20" s="15">
        <f t="shared" si="2"/>
        <v>0</v>
      </c>
    </row>
    <row r="21" spans="2:12" ht="20.100000000000001" customHeight="1" x14ac:dyDescent="0.25">
      <c r="B21" s="7" t="s">
        <v>32</v>
      </c>
      <c r="C21" s="9">
        <v>0</v>
      </c>
      <c r="D21" s="9">
        <v>0</v>
      </c>
      <c r="E21" s="58">
        <v>0</v>
      </c>
      <c r="F21" s="59">
        <v>0</v>
      </c>
      <c r="G21" s="9">
        <v>0</v>
      </c>
      <c r="H21" s="9"/>
      <c r="I21" s="13"/>
      <c r="J21" s="13">
        <f t="shared" si="0"/>
        <v>0</v>
      </c>
      <c r="K21" s="13">
        <f t="shared" si="1"/>
        <v>0</v>
      </c>
      <c r="L21" s="15">
        <f t="shared" si="2"/>
        <v>0</v>
      </c>
    </row>
    <row r="22" spans="2:12" ht="20.100000000000001" customHeight="1" x14ac:dyDescent="0.25">
      <c r="B22" s="7" t="s">
        <v>33</v>
      </c>
      <c r="C22" s="9">
        <v>0</v>
      </c>
      <c r="D22" s="9">
        <v>0</v>
      </c>
      <c r="E22" s="58">
        <v>0</v>
      </c>
      <c r="F22" s="59">
        <v>0</v>
      </c>
      <c r="G22" s="9">
        <v>0</v>
      </c>
      <c r="H22" s="9"/>
      <c r="I22" s="13"/>
      <c r="J22" s="13">
        <f t="shared" si="0"/>
        <v>0</v>
      </c>
      <c r="K22" s="13">
        <f t="shared" si="1"/>
        <v>0</v>
      </c>
      <c r="L22" s="15">
        <f t="shared" si="2"/>
        <v>0</v>
      </c>
    </row>
    <row r="23" spans="2:12" ht="20.100000000000001" customHeight="1" x14ac:dyDescent="0.25">
      <c r="B23" s="7" t="s">
        <v>34</v>
      </c>
      <c r="C23" s="9">
        <v>0</v>
      </c>
      <c r="D23" s="9">
        <v>0</v>
      </c>
      <c r="E23" s="58">
        <v>0</v>
      </c>
      <c r="F23" s="59">
        <v>0</v>
      </c>
      <c r="G23" s="9">
        <v>0</v>
      </c>
      <c r="H23" s="9"/>
      <c r="I23" s="13"/>
      <c r="J23" s="13">
        <f t="shared" si="0"/>
        <v>0</v>
      </c>
      <c r="K23" s="13">
        <f t="shared" si="1"/>
        <v>0</v>
      </c>
      <c r="L23" s="15">
        <f t="shared" si="2"/>
        <v>0</v>
      </c>
    </row>
    <row r="24" spans="2:12" ht="20.100000000000001" customHeight="1" x14ac:dyDescent="0.25">
      <c r="B24" s="7" t="s">
        <v>35</v>
      </c>
      <c r="C24" s="9">
        <v>0</v>
      </c>
      <c r="D24" s="9">
        <v>0</v>
      </c>
      <c r="E24" s="58">
        <v>0</v>
      </c>
      <c r="F24" s="59">
        <v>0</v>
      </c>
      <c r="G24" s="9">
        <v>0</v>
      </c>
      <c r="H24" s="9"/>
      <c r="I24" s="13"/>
      <c r="J24" s="13">
        <f t="shared" si="0"/>
        <v>0</v>
      </c>
      <c r="K24" s="13">
        <f t="shared" si="1"/>
        <v>0</v>
      </c>
      <c r="L24" s="15">
        <f t="shared" si="2"/>
        <v>0</v>
      </c>
    </row>
    <row r="25" spans="2:12" ht="20.100000000000001" customHeight="1" x14ac:dyDescent="0.25">
      <c r="B25" s="7" t="s">
        <v>36</v>
      </c>
      <c r="C25" s="9">
        <v>0</v>
      </c>
      <c r="D25" s="9">
        <v>0</v>
      </c>
      <c r="E25" s="58">
        <v>0</v>
      </c>
      <c r="F25" s="59">
        <v>0</v>
      </c>
      <c r="G25" s="9">
        <v>0</v>
      </c>
      <c r="H25" s="9"/>
      <c r="I25" s="13"/>
      <c r="J25" s="13">
        <f t="shared" si="0"/>
        <v>0</v>
      </c>
      <c r="K25" s="13">
        <f t="shared" si="1"/>
        <v>0</v>
      </c>
      <c r="L25" s="15">
        <f t="shared" si="2"/>
        <v>0</v>
      </c>
    </row>
    <row r="26" spans="2:12" ht="20.100000000000001" customHeight="1" x14ac:dyDescent="0.25">
      <c r="B26" s="7" t="s">
        <v>37</v>
      </c>
      <c r="C26" s="9">
        <v>0</v>
      </c>
      <c r="D26" s="9">
        <v>0</v>
      </c>
      <c r="E26" s="58">
        <v>0</v>
      </c>
      <c r="F26" s="59">
        <v>0</v>
      </c>
      <c r="G26" s="9">
        <v>0</v>
      </c>
      <c r="H26" s="9"/>
      <c r="I26" s="13"/>
      <c r="J26" s="13">
        <f t="shared" si="0"/>
        <v>0</v>
      </c>
      <c r="K26" s="13">
        <f t="shared" si="1"/>
        <v>0</v>
      </c>
      <c r="L26" s="15">
        <f t="shared" si="2"/>
        <v>0</v>
      </c>
    </row>
    <row r="27" spans="2:12" ht="20.100000000000001" customHeight="1" x14ac:dyDescent="0.25">
      <c r="B27" s="7" t="s">
        <v>38</v>
      </c>
      <c r="C27" s="9">
        <v>0</v>
      </c>
      <c r="D27" s="9">
        <v>0</v>
      </c>
      <c r="E27" s="58">
        <v>0</v>
      </c>
      <c r="F27" s="59">
        <v>0</v>
      </c>
      <c r="G27" s="9">
        <v>0</v>
      </c>
      <c r="H27" s="9"/>
      <c r="I27" s="13"/>
      <c r="J27" s="13">
        <f t="shared" si="0"/>
        <v>0</v>
      </c>
      <c r="K27" s="13">
        <f t="shared" si="1"/>
        <v>0</v>
      </c>
      <c r="L27" s="15">
        <f t="shared" si="2"/>
        <v>0</v>
      </c>
    </row>
    <row r="28" spans="2:12" ht="20.100000000000001" customHeight="1" x14ac:dyDescent="0.25">
      <c r="B28" s="7" t="s">
        <v>39</v>
      </c>
      <c r="C28" s="9">
        <v>0</v>
      </c>
      <c r="D28" s="9">
        <v>0</v>
      </c>
      <c r="E28" s="58">
        <v>0</v>
      </c>
      <c r="F28" s="59">
        <v>0</v>
      </c>
      <c r="G28" s="9">
        <v>0</v>
      </c>
      <c r="H28" s="9"/>
      <c r="I28" s="13"/>
      <c r="J28" s="13">
        <f t="shared" si="0"/>
        <v>0</v>
      </c>
      <c r="K28" s="13">
        <f t="shared" si="1"/>
        <v>0</v>
      </c>
      <c r="L28" s="15">
        <f t="shared" si="2"/>
        <v>0</v>
      </c>
    </row>
    <row r="29" spans="2:12" ht="20.100000000000001" customHeight="1" x14ac:dyDescent="0.25">
      <c r="B29" s="7" t="s">
        <v>40</v>
      </c>
      <c r="C29" s="9">
        <v>0</v>
      </c>
      <c r="D29" s="9">
        <v>0</v>
      </c>
      <c r="E29" s="58">
        <v>0</v>
      </c>
      <c r="F29" s="59">
        <v>0</v>
      </c>
      <c r="G29" s="9">
        <v>0</v>
      </c>
      <c r="H29" s="9"/>
      <c r="I29" s="13"/>
      <c r="J29" s="13">
        <f t="shared" si="0"/>
        <v>0</v>
      </c>
      <c r="K29" s="13">
        <f t="shared" si="1"/>
        <v>0</v>
      </c>
      <c r="L29" s="15">
        <f t="shared" si="2"/>
        <v>0</v>
      </c>
    </row>
    <row r="30" spans="2:12" ht="20.100000000000001" customHeight="1" x14ac:dyDescent="0.25">
      <c r="B30" s="7" t="s">
        <v>41</v>
      </c>
      <c r="C30" s="9">
        <v>0</v>
      </c>
      <c r="D30" s="9">
        <v>0</v>
      </c>
      <c r="E30" s="58">
        <v>0</v>
      </c>
      <c r="F30" s="59">
        <v>0</v>
      </c>
      <c r="G30" s="9">
        <v>0</v>
      </c>
      <c r="H30" s="9"/>
      <c r="I30" s="13"/>
      <c r="J30" s="13">
        <f t="shared" si="0"/>
        <v>0</v>
      </c>
      <c r="K30" s="13">
        <f t="shared" si="1"/>
        <v>0</v>
      </c>
      <c r="L30" s="15">
        <f t="shared" si="2"/>
        <v>0</v>
      </c>
    </row>
    <row r="31" spans="2:12" ht="20.100000000000001" customHeight="1" x14ac:dyDescent="0.25">
      <c r="B31" s="7" t="s">
        <v>42</v>
      </c>
      <c r="C31" s="9">
        <v>0</v>
      </c>
      <c r="D31" s="9">
        <v>0</v>
      </c>
      <c r="E31" s="58">
        <v>0</v>
      </c>
      <c r="F31" s="59">
        <v>0</v>
      </c>
      <c r="G31" s="9">
        <v>0</v>
      </c>
      <c r="H31" s="9"/>
      <c r="I31" s="13"/>
      <c r="J31" s="13">
        <f t="shared" si="0"/>
        <v>0</v>
      </c>
      <c r="K31" s="13">
        <f t="shared" si="1"/>
        <v>0</v>
      </c>
      <c r="L31" s="15">
        <f t="shared" si="2"/>
        <v>0</v>
      </c>
    </row>
    <row r="32" spans="2:12" ht="20.100000000000001" customHeight="1" x14ac:dyDescent="0.25">
      <c r="B32" s="7" t="s">
        <v>43</v>
      </c>
      <c r="C32" s="9">
        <v>0</v>
      </c>
      <c r="D32" s="9">
        <v>0</v>
      </c>
      <c r="E32" s="58">
        <v>0</v>
      </c>
      <c r="F32" s="59">
        <v>0</v>
      </c>
      <c r="G32" s="9">
        <v>0</v>
      </c>
      <c r="H32" s="9"/>
      <c r="I32" s="13"/>
      <c r="J32" s="13">
        <f t="shared" si="0"/>
        <v>0</v>
      </c>
      <c r="K32" s="13">
        <f t="shared" si="1"/>
        <v>0</v>
      </c>
      <c r="L32" s="15">
        <f t="shared" si="2"/>
        <v>0</v>
      </c>
    </row>
    <row r="33" spans="2:12" ht="20.100000000000001" customHeight="1" x14ac:dyDescent="0.25">
      <c r="B33" s="7" t="s">
        <v>44</v>
      </c>
      <c r="C33" s="9">
        <v>0</v>
      </c>
      <c r="D33" s="9">
        <v>0</v>
      </c>
      <c r="E33" s="58">
        <v>0</v>
      </c>
      <c r="F33" s="59">
        <v>0</v>
      </c>
      <c r="G33" s="9">
        <v>0</v>
      </c>
      <c r="H33" s="9"/>
      <c r="I33" s="13"/>
      <c r="J33" s="13">
        <f t="shared" si="0"/>
        <v>0</v>
      </c>
      <c r="K33" s="13">
        <f t="shared" si="1"/>
        <v>0</v>
      </c>
      <c r="L33" s="15">
        <f t="shared" si="2"/>
        <v>0</v>
      </c>
    </row>
    <row r="34" spans="2:12" ht="20.100000000000001" customHeight="1" x14ac:dyDescent="0.25">
      <c r="B34" s="7" t="s">
        <v>45</v>
      </c>
      <c r="C34" s="9">
        <v>0</v>
      </c>
      <c r="D34" s="9">
        <v>0</v>
      </c>
      <c r="E34" s="58">
        <v>0</v>
      </c>
      <c r="F34" s="59">
        <v>0</v>
      </c>
      <c r="G34" s="9">
        <v>0</v>
      </c>
      <c r="H34" s="9"/>
      <c r="I34" s="13"/>
      <c r="J34" s="13">
        <f t="shared" si="0"/>
        <v>0</v>
      </c>
      <c r="K34" s="13">
        <f t="shared" si="1"/>
        <v>0</v>
      </c>
      <c r="L34" s="15">
        <f t="shared" si="2"/>
        <v>0</v>
      </c>
    </row>
    <row r="35" spans="2:12" ht="20.100000000000001" customHeight="1" x14ac:dyDescent="0.25">
      <c r="B35" s="7" t="s">
        <v>46</v>
      </c>
      <c r="C35" s="9">
        <v>0</v>
      </c>
      <c r="D35" s="9">
        <v>0</v>
      </c>
      <c r="E35" s="58">
        <v>0</v>
      </c>
      <c r="F35" s="59">
        <v>0</v>
      </c>
      <c r="G35" s="9">
        <v>0</v>
      </c>
      <c r="H35" s="9"/>
      <c r="I35" s="13"/>
      <c r="J35" s="13">
        <f t="shared" si="0"/>
        <v>0</v>
      </c>
      <c r="K35" s="13">
        <f t="shared" si="1"/>
        <v>0</v>
      </c>
      <c r="L35" s="15">
        <f t="shared" si="2"/>
        <v>0</v>
      </c>
    </row>
    <row r="36" spans="2:12" ht="20.100000000000001" customHeight="1" x14ac:dyDescent="0.25">
      <c r="B36" s="7" t="s">
        <v>47</v>
      </c>
      <c r="C36" s="9">
        <v>0</v>
      </c>
      <c r="D36" s="9">
        <v>0</v>
      </c>
      <c r="E36" s="58">
        <v>0</v>
      </c>
      <c r="F36" s="59">
        <v>0</v>
      </c>
      <c r="G36" s="9">
        <v>0</v>
      </c>
      <c r="H36" s="9"/>
      <c r="I36" s="13"/>
      <c r="J36" s="13">
        <f t="shared" si="0"/>
        <v>0</v>
      </c>
      <c r="K36" s="13">
        <f t="shared" si="1"/>
        <v>0</v>
      </c>
      <c r="L36" s="15">
        <f t="shared" si="2"/>
        <v>0</v>
      </c>
    </row>
    <row r="37" spans="2:12" ht="20.100000000000001" customHeight="1" x14ac:dyDescent="0.25">
      <c r="B37" s="7" t="s">
        <v>48</v>
      </c>
      <c r="C37" s="9">
        <v>0</v>
      </c>
      <c r="D37" s="9">
        <v>0</v>
      </c>
      <c r="E37" s="58">
        <v>0</v>
      </c>
      <c r="F37" s="59">
        <v>0</v>
      </c>
      <c r="G37" s="9">
        <v>0</v>
      </c>
      <c r="H37" s="9"/>
      <c r="I37" s="13"/>
      <c r="J37" s="13">
        <f t="shared" si="0"/>
        <v>0</v>
      </c>
      <c r="K37" s="13">
        <f t="shared" si="1"/>
        <v>0</v>
      </c>
      <c r="L37" s="15">
        <f t="shared" si="2"/>
        <v>0</v>
      </c>
    </row>
    <row r="38" spans="2:12" ht="20.100000000000001" customHeight="1" x14ac:dyDescent="0.25">
      <c r="B38" s="7" t="s">
        <v>49</v>
      </c>
      <c r="C38" s="9">
        <v>0</v>
      </c>
      <c r="D38" s="9">
        <v>0</v>
      </c>
      <c r="E38" s="58">
        <v>0</v>
      </c>
      <c r="F38" s="59">
        <v>0</v>
      </c>
      <c r="G38" s="9">
        <v>0</v>
      </c>
      <c r="H38" s="9"/>
      <c r="I38" s="13"/>
      <c r="J38" s="13">
        <f t="shared" si="0"/>
        <v>0</v>
      </c>
      <c r="K38" s="13">
        <f t="shared" si="1"/>
        <v>0</v>
      </c>
      <c r="L38" s="15">
        <f t="shared" si="2"/>
        <v>0</v>
      </c>
    </row>
    <row r="39" spans="2:12" ht="20.100000000000001" customHeight="1" x14ac:dyDescent="0.25">
      <c r="B39" s="7" t="s">
        <v>50</v>
      </c>
      <c r="C39" s="9">
        <v>0</v>
      </c>
      <c r="D39" s="9">
        <v>0</v>
      </c>
      <c r="E39" s="58">
        <v>0</v>
      </c>
      <c r="F39" s="59">
        <v>0</v>
      </c>
      <c r="G39" s="9">
        <v>0</v>
      </c>
      <c r="H39" s="9"/>
      <c r="I39" s="13"/>
      <c r="J39" s="13">
        <f t="shared" si="0"/>
        <v>0</v>
      </c>
      <c r="K39" s="13">
        <f t="shared" si="1"/>
        <v>0</v>
      </c>
      <c r="L39" s="15">
        <f t="shared" si="2"/>
        <v>0</v>
      </c>
    </row>
    <row r="40" spans="2:12" ht="20.100000000000001" customHeight="1" x14ac:dyDescent="0.25">
      <c r="B40" s="7" t="s">
        <v>51</v>
      </c>
      <c r="C40" s="9">
        <v>0</v>
      </c>
      <c r="D40" s="9">
        <v>0</v>
      </c>
      <c r="E40" s="58">
        <v>0</v>
      </c>
      <c r="F40" s="59">
        <v>0</v>
      </c>
      <c r="G40" s="9">
        <v>0</v>
      </c>
      <c r="H40" s="9"/>
      <c r="I40" s="13"/>
      <c r="J40" s="13">
        <f t="shared" si="0"/>
        <v>0</v>
      </c>
      <c r="K40" s="13">
        <f t="shared" si="1"/>
        <v>0</v>
      </c>
      <c r="L40" s="15">
        <f t="shared" si="2"/>
        <v>0</v>
      </c>
    </row>
    <row r="41" spans="2:12" ht="20.100000000000001" customHeight="1" x14ac:dyDescent="0.25">
      <c r="B41" s="7" t="s">
        <v>52</v>
      </c>
      <c r="C41" s="9">
        <v>0</v>
      </c>
      <c r="D41" s="9">
        <v>0</v>
      </c>
      <c r="E41" s="58">
        <v>0</v>
      </c>
      <c r="F41" s="59">
        <v>0</v>
      </c>
      <c r="G41" s="9">
        <v>0</v>
      </c>
      <c r="H41" s="9"/>
      <c r="I41" s="13"/>
      <c r="J41" s="13">
        <f t="shared" si="0"/>
        <v>0</v>
      </c>
      <c r="K41" s="13">
        <f t="shared" si="1"/>
        <v>0</v>
      </c>
      <c r="L41" s="15">
        <f t="shared" si="2"/>
        <v>0</v>
      </c>
    </row>
    <row r="42" spans="2:12" ht="20.100000000000001" customHeight="1" x14ac:dyDescent="0.25">
      <c r="B42" s="7" t="s">
        <v>53</v>
      </c>
      <c r="C42" s="9">
        <v>0</v>
      </c>
      <c r="D42" s="9">
        <v>0</v>
      </c>
      <c r="E42" s="58">
        <v>0</v>
      </c>
      <c r="F42" s="59">
        <v>0</v>
      </c>
      <c r="G42" s="9">
        <v>0</v>
      </c>
      <c r="H42" s="9"/>
      <c r="I42" s="13"/>
      <c r="J42" s="13">
        <f t="shared" si="0"/>
        <v>0</v>
      </c>
      <c r="K42" s="13">
        <f t="shared" si="1"/>
        <v>0</v>
      </c>
      <c r="L42" s="15">
        <f t="shared" si="2"/>
        <v>0</v>
      </c>
    </row>
    <row r="43" spans="2:12" ht="20.100000000000001" customHeight="1" x14ac:dyDescent="0.25">
      <c r="B43" s="7" t="s">
        <v>54</v>
      </c>
      <c r="C43" s="9">
        <v>0</v>
      </c>
      <c r="D43" s="9">
        <v>0</v>
      </c>
      <c r="E43" s="58">
        <v>0</v>
      </c>
      <c r="F43" s="59">
        <v>0</v>
      </c>
      <c r="G43" s="9">
        <v>0</v>
      </c>
      <c r="H43" s="9"/>
      <c r="I43" s="13"/>
      <c r="J43" s="13">
        <f t="shared" ref="J43" si="3">IF(ISERROR(+G43/E43)=TRUE,0,++G43/E43)</f>
        <v>0</v>
      </c>
      <c r="K43" s="13">
        <f t="shared" ref="K43" si="4">IF(ISERROR(+H43/E43)=TRUE,0,++H43/E43)</f>
        <v>0</v>
      </c>
      <c r="L43" s="15">
        <f t="shared" ref="L43" si="5">+D43-G43</f>
        <v>0</v>
      </c>
    </row>
    <row r="44" spans="2:12" ht="20.100000000000001" customHeight="1" x14ac:dyDescent="0.25">
      <c r="B44" s="7" t="s">
        <v>55</v>
      </c>
      <c r="C44" s="9">
        <v>0</v>
      </c>
      <c r="D44" s="9">
        <v>0</v>
      </c>
      <c r="E44" s="58">
        <v>0</v>
      </c>
      <c r="F44" s="59">
        <v>0</v>
      </c>
      <c r="G44" s="9">
        <v>0</v>
      </c>
      <c r="H44" s="9"/>
      <c r="I44" s="13"/>
      <c r="J44" s="13">
        <f t="shared" si="0"/>
        <v>0</v>
      </c>
      <c r="K44" s="13">
        <f t="shared" si="1"/>
        <v>0</v>
      </c>
      <c r="L44" s="15">
        <f t="shared" si="2"/>
        <v>0</v>
      </c>
    </row>
    <row r="45" spans="2:12" ht="20.100000000000001" customHeight="1" x14ac:dyDescent="0.25">
      <c r="B45" s="7" t="s">
        <v>56</v>
      </c>
      <c r="C45" s="9">
        <v>0</v>
      </c>
      <c r="D45" s="9">
        <v>0</v>
      </c>
      <c r="E45" s="58">
        <v>0</v>
      </c>
      <c r="F45" s="59">
        <v>0</v>
      </c>
      <c r="G45" s="9">
        <v>0</v>
      </c>
      <c r="H45" s="9"/>
      <c r="I45" s="13"/>
      <c r="J45" s="13">
        <f t="shared" ref="J45" si="6">IF(ISERROR(+G45/E45)=TRUE,0,++G45/E45)</f>
        <v>0</v>
      </c>
      <c r="K45" s="13">
        <f t="shared" ref="K45" si="7">IF(ISERROR(+H45/E45)=TRUE,0,++H45/E45)</f>
        <v>0</v>
      </c>
      <c r="L45" s="15">
        <f t="shared" ref="L45" si="8">+D45-G45</f>
        <v>0</v>
      </c>
    </row>
    <row r="46" spans="2:12" ht="20.100000000000001" customHeight="1" x14ac:dyDescent="0.25">
      <c r="B46" s="7" t="s">
        <v>57</v>
      </c>
      <c r="C46" s="9">
        <v>0</v>
      </c>
      <c r="D46" s="9">
        <v>0</v>
      </c>
      <c r="E46" s="58">
        <v>0</v>
      </c>
      <c r="F46" s="59">
        <v>0</v>
      </c>
      <c r="G46" s="9">
        <v>0</v>
      </c>
      <c r="H46" s="9"/>
      <c r="I46" s="13"/>
      <c r="J46" s="13">
        <f t="shared" si="0"/>
        <v>0</v>
      </c>
      <c r="K46" s="13">
        <f t="shared" si="1"/>
        <v>0</v>
      </c>
      <c r="L46" s="15">
        <f t="shared" si="2"/>
        <v>0</v>
      </c>
    </row>
    <row r="47" spans="2:12" ht="23.25" customHeight="1" x14ac:dyDescent="0.25">
      <c r="B47" s="52" t="s">
        <v>4</v>
      </c>
      <c r="C47" s="53">
        <f t="shared" ref="C47:H47" si="9">SUM(C13:C46)</f>
        <v>101120</v>
      </c>
      <c r="D47" s="53">
        <f t="shared" si="9"/>
        <v>101120</v>
      </c>
      <c r="E47" s="53">
        <f t="shared" si="9"/>
        <v>101120</v>
      </c>
      <c r="F47" s="53">
        <f t="shared" si="9"/>
        <v>0</v>
      </c>
      <c r="G47" s="53">
        <f t="shared" si="9"/>
        <v>0</v>
      </c>
      <c r="H47" s="53">
        <f t="shared" si="9"/>
        <v>0</v>
      </c>
      <c r="I47" s="54">
        <f>IF(ISERROR(+#REF!/E47)=TRUE,0,++#REF!/E47)</f>
        <v>0</v>
      </c>
      <c r="J47" s="54">
        <f>IF(ISERROR(+G47/E47)=TRUE,0,++G47/E47)</f>
        <v>0</v>
      </c>
      <c r="K47" s="54">
        <f>IF(ISERROR(+H47/E47)=TRUE,0,++H47/E47)</f>
        <v>0</v>
      </c>
      <c r="L47" s="55">
        <f>SUM(L13:L46)</f>
        <v>101120</v>
      </c>
    </row>
    <row r="48" spans="2:12" x14ac:dyDescent="0.2">
      <c r="B48" s="11" t="s">
        <v>62</v>
      </c>
    </row>
    <row r="50" spans="2:11" s="20" customFormat="1" x14ac:dyDescent="0.25">
      <c r="K50" s="24"/>
    </row>
    <row r="51" spans="2:11" s="22" customFormat="1" x14ac:dyDescent="0.25">
      <c r="K51" s="23"/>
    </row>
    <row r="52" spans="2:11" s="22" customFormat="1" x14ac:dyDescent="0.25">
      <c r="C52" s="22">
        <v>1000000</v>
      </c>
      <c r="K52" s="23"/>
    </row>
    <row r="53" spans="2:11" s="22" customFormat="1" ht="45" x14ac:dyDescent="0.25">
      <c r="B53" s="30" t="s">
        <v>23</v>
      </c>
      <c r="C53" s="30" t="s">
        <v>3</v>
      </c>
      <c r="D53" s="30" t="s">
        <v>2</v>
      </c>
      <c r="E53" s="31" t="s">
        <v>18</v>
      </c>
      <c r="F53" s="31" t="s">
        <v>19</v>
      </c>
      <c r="G53" s="31" t="str">
        <f>MID(G11,1,25)</f>
        <v>DEVENGADO
A MAYO
(4)</v>
      </c>
      <c r="K53" s="23"/>
    </row>
    <row r="54" spans="2:11" s="22" customFormat="1" x14ac:dyDescent="0.25">
      <c r="B54" s="22" t="s">
        <v>24</v>
      </c>
      <c r="C54" s="39">
        <f>+C47/$C$52</f>
        <v>0.10112</v>
      </c>
      <c r="D54" s="39">
        <f>+D47/$C$52</f>
        <v>0.10112</v>
      </c>
      <c r="E54" s="39">
        <f>+E47/$C$52</f>
        <v>0.10112</v>
      </c>
      <c r="F54" s="39">
        <f>+F47/$C$52</f>
        <v>0</v>
      </c>
      <c r="G54" s="39">
        <f>+G47/$C$52</f>
        <v>0</v>
      </c>
      <c r="K54" s="23"/>
    </row>
    <row r="55" spans="2:11" s="22" customFormat="1" x14ac:dyDescent="0.25">
      <c r="C55" s="39"/>
      <c r="D55" s="39"/>
      <c r="E55" s="39"/>
      <c r="F55" s="39"/>
      <c r="G55" s="39"/>
      <c r="K55" s="23"/>
    </row>
    <row r="56" spans="2:11" s="22" customFormat="1" x14ac:dyDescent="0.25">
      <c r="C56" s="39"/>
      <c r="D56" s="39"/>
      <c r="E56" s="39"/>
      <c r="F56" s="39"/>
      <c r="G56" s="39"/>
      <c r="K56" s="23"/>
    </row>
    <row r="57" spans="2:11" s="22" customFormat="1" x14ac:dyDescent="0.25">
      <c r="C57" s="39"/>
      <c r="D57" s="39"/>
      <c r="E57" s="39"/>
      <c r="F57" s="39"/>
      <c r="G57" s="39"/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  <row r="61" spans="2:11" s="22" customFormat="1" x14ac:dyDescent="0.25">
      <c r="K61" s="23"/>
    </row>
    <row r="62" spans="2:11" s="22" customFormat="1" x14ac:dyDescent="0.25">
      <c r="K62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60"/>
  <sheetViews>
    <sheetView showGridLines="0" zoomScale="130" zoomScaleNormal="130" workbookViewId="0"/>
  </sheetViews>
  <sheetFormatPr baseColWidth="10" defaultRowHeight="15" x14ac:dyDescent="0.25"/>
  <cols>
    <col min="1" max="1" width="5.85546875" style="1" customWidth="1"/>
    <col min="2" max="2" width="65.7109375" style="1" customWidth="1"/>
    <col min="3" max="3" width="16.140625" style="1" bestFit="1" customWidth="1"/>
    <col min="4" max="5" width="15.85546875" style="1" bestFit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7" t="s">
        <v>61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.75" x14ac:dyDescent="0.25">
      <c r="B8" s="2" t="s">
        <v>12</v>
      </c>
    </row>
    <row r="9" spans="1:13" x14ac:dyDescent="0.2">
      <c r="B9" s="3" t="s">
        <v>1</v>
      </c>
    </row>
    <row r="10" spans="1:13" x14ac:dyDescent="0.25">
      <c r="B10" s="4"/>
      <c r="I10" s="86"/>
      <c r="J10" s="86"/>
      <c r="K10" s="86"/>
      <c r="L10" s="21" t="s">
        <v>21</v>
      </c>
    </row>
    <row r="11" spans="1:13" s="5" customFormat="1" ht="15" customHeight="1" x14ac:dyDescent="0.25">
      <c r="B11" s="84" t="s">
        <v>20</v>
      </c>
      <c r="C11" s="83" t="s">
        <v>0</v>
      </c>
      <c r="D11" s="83"/>
      <c r="E11" s="81" t="s">
        <v>8</v>
      </c>
      <c r="F11" s="81" t="s">
        <v>22</v>
      </c>
      <c r="G11" s="81" t="s">
        <v>58</v>
      </c>
      <c r="H11" s="81" t="s">
        <v>15</v>
      </c>
      <c r="I11" s="87" t="s">
        <v>17</v>
      </c>
      <c r="J11" s="87"/>
      <c r="K11" s="87"/>
      <c r="L11" s="79" t="s">
        <v>16</v>
      </c>
    </row>
    <row r="12" spans="1:13" s="5" customFormat="1" ht="50.1" customHeight="1" x14ac:dyDescent="0.25">
      <c r="B12" s="85"/>
      <c r="C12" s="50" t="s">
        <v>3</v>
      </c>
      <c r="D12" s="50" t="s">
        <v>2</v>
      </c>
      <c r="E12" s="82"/>
      <c r="F12" s="82"/>
      <c r="G12" s="82"/>
      <c r="H12" s="82"/>
      <c r="I12" s="50" t="s">
        <v>9</v>
      </c>
      <c r="J12" s="50" t="s">
        <v>10</v>
      </c>
      <c r="K12" s="51" t="s">
        <v>11</v>
      </c>
      <c r="L12" s="80"/>
    </row>
    <row r="13" spans="1:13" ht="20.100000000000001" customHeight="1" x14ac:dyDescent="0.25">
      <c r="B13" s="6" t="s">
        <v>26</v>
      </c>
      <c r="C13" s="41">
        <v>0</v>
      </c>
      <c r="D13" s="41">
        <v>0</v>
      </c>
      <c r="E13" s="62">
        <v>0</v>
      </c>
      <c r="F13" s="62">
        <v>0</v>
      </c>
      <c r="G13" s="41">
        <v>0</v>
      </c>
      <c r="H13" s="8"/>
      <c r="I13" s="12">
        <f>IF(ISERROR(+#REF!/E13)=TRUE,0,++#REF!/E13)</f>
        <v>0</v>
      </c>
      <c r="J13" s="12">
        <f>IF(ISERROR(+G13/E13)=TRUE,0,++G13/E13)</f>
        <v>0</v>
      </c>
      <c r="K13" s="12">
        <f>IF(ISERROR(+H13/E13)=TRUE,0,++H13/E13)</f>
        <v>0</v>
      </c>
      <c r="L13" s="14">
        <f>+D13-G13</f>
        <v>0</v>
      </c>
    </row>
    <row r="14" spans="1:13" ht="20.100000000000001" customHeight="1" x14ac:dyDescent="0.25">
      <c r="B14" s="25" t="s">
        <v>59</v>
      </c>
      <c r="C14" s="42">
        <v>0</v>
      </c>
      <c r="D14" s="42">
        <v>0</v>
      </c>
      <c r="E14" s="63">
        <v>0</v>
      </c>
      <c r="F14" s="63">
        <v>0</v>
      </c>
      <c r="G14" s="42">
        <v>0</v>
      </c>
      <c r="H14" s="26"/>
      <c r="I14" s="27"/>
      <c r="J14" s="27">
        <f t="shared" ref="J14:J45" si="0">IF(ISERROR(+G14/E14)=TRUE,0,++G14/E14)</f>
        <v>0</v>
      </c>
      <c r="K14" s="27">
        <f t="shared" ref="K14:K45" si="1">IF(ISERROR(+H14/E14)=TRUE,0,++H14/E14)</f>
        <v>0</v>
      </c>
      <c r="L14" s="28">
        <f t="shared" ref="L14:L45" si="2">+D14-G14</f>
        <v>0</v>
      </c>
    </row>
    <row r="15" spans="1:13" ht="20.100000000000001" customHeight="1" x14ac:dyDescent="0.25">
      <c r="B15" s="25" t="s">
        <v>60</v>
      </c>
      <c r="C15" s="42">
        <v>0</v>
      </c>
      <c r="D15" s="42">
        <v>0</v>
      </c>
      <c r="E15" s="63">
        <v>0</v>
      </c>
      <c r="F15" s="63">
        <v>0</v>
      </c>
      <c r="G15" s="42">
        <v>0</v>
      </c>
      <c r="H15" s="26"/>
      <c r="I15" s="27"/>
      <c r="J15" s="27">
        <f t="shared" si="0"/>
        <v>0</v>
      </c>
      <c r="K15" s="27">
        <f t="shared" si="1"/>
        <v>0</v>
      </c>
      <c r="L15" s="28">
        <f t="shared" si="2"/>
        <v>0</v>
      </c>
    </row>
    <row r="16" spans="1:13" ht="20.100000000000001" customHeight="1" x14ac:dyDescent="0.25">
      <c r="B16" s="25" t="s">
        <v>28</v>
      </c>
      <c r="C16" s="42">
        <v>0</v>
      </c>
      <c r="D16" s="42">
        <v>0</v>
      </c>
      <c r="E16" s="63">
        <v>0</v>
      </c>
      <c r="F16" s="63">
        <v>0</v>
      </c>
      <c r="G16" s="42">
        <v>0</v>
      </c>
      <c r="H16" s="26"/>
      <c r="I16" s="27"/>
      <c r="J16" s="27">
        <f t="shared" ref="J16" si="3">IF(ISERROR(+G16/E16)=TRUE,0,++G16/E16)</f>
        <v>0</v>
      </c>
      <c r="K16" s="27">
        <f t="shared" ref="K16" si="4">IF(ISERROR(+H16/E16)=TRUE,0,++H16/E16)</f>
        <v>0</v>
      </c>
      <c r="L16" s="28">
        <f t="shared" ref="L16" si="5">+D16-G16</f>
        <v>0</v>
      </c>
    </row>
    <row r="17" spans="2:12" ht="20.100000000000001" customHeight="1" x14ac:dyDescent="0.25">
      <c r="B17" s="25" t="s">
        <v>29</v>
      </c>
      <c r="C17" s="42">
        <v>0</v>
      </c>
      <c r="D17" s="42">
        <v>0</v>
      </c>
      <c r="E17" s="63">
        <v>0</v>
      </c>
      <c r="F17" s="63">
        <v>0</v>
      </c>
      <c r="G17" s="42">
        <v>0</v>
      </c>
      <c r="H17" s="26"/>
      <c r="I17" s="27"/>
      <c r="J17" s="27">
        <f t="shared" si="0"/>
        <v>0</v>
      </c>
      <c r="K17" s="27">
        <f t="shared" si="1"/>
        <v>0</v>
      </c>
      <c r="L17" s="28">
        <f t="shared" si="2"/>
        <v>0</v>
      </c>
    </row>
    <row r="18" spans="2:12" ht="20.100000000000001" customHeight="1" x14ac:dyDescent="0.25">
      <c r="B18" s="25" t="s">
        <v>30</v>
      </c>
      <c r="C18" s="42">
        <v>0</v>
      </c>
      <c r="D18" s="42">
        <v>0</v>
      </c>
      <c r="E18" s="63">
        <v>0</v>
      </c>
      <c r="F18" s="63">
        <v>0</v>
      </c>
      <c r="G18" s="42">
        <v>0</v>
      </c>
      <c r="H18" s="26"/>
      <c r="I18" s="27"/>
      <c r="J18" s="27">
        <f t="shared" si="0"/>
        <v>0</v>
      </c>
      <c r="K18" s="27">
        <f t="shared" si="1"/>
        <v>0</v>
      </c>
      <c r="L18" s="28">
        <f t="shared" si="2"/>
        <v>0</v>
      </c>
    </row>
    <row r="19" spans="2:12" ht="20.100000000000001" customHeight="1" x14ac:dyDescent="0.25">
      <c r="B19" s="25" t="s">
        <v>31</v>
      </c>
      <c r="C19" s="42">
        <v>0</v>
      </c>
      <c r="D19" s="42">
        <v>0</v>
      </c>
      <c r="E19" s="63">
        <v>0</v>
      </c>
      <c r="F19" s="63">
        <v>0</v>
      </c>
      <c r="G19" s="42">
        <v>0</v>
      </c>
      <c r="H19" s="26"/>
      <c r="I19" s="27"/>
      <c r="J19" s="27">
        <f t="shared" ref="J19" si="6">IF(ISERROR(+G19/E19)=TRUE,0,++G19/E19)</f>
        <v>0</v>
      </c>
      <c r="K19" s="27">
        <f t="shared" ref="K19" si="7">IF(ISERROR(+H19/E19)=TRUE,0,++H19/E19)</f>
        <v>0</v>
      </c>
      <c r="L19" s="28">
        <f t="shared" ref="L19" si="8">+D19-G19</f>
        <v>0</v>
      </c>
    </row>
    <row r="20" spans="2:12" ht="20.100000000000001" customHeight="1" x14ac:dyDescent="0.25">
      <c r="B20" s="25" t="s">
        <v>32</v>
      </c>
      <c r="C20" s="42">
        <v>0</v>
      </c>
      <c r="D20" s="42">
        <v>0</v>
      </c>
      <c r="E20" s="63">
        <v>0</v>
      </c>
      <c r="F20" s="63">
        <v>0</v>
      </c>
      <c r="G20" s="42">
        <v>0</v>
      </c>
      <c r="H20" s="26"/>
      <c r="I20" s="27"/>
      <c r="J20" s="27">
        <f t="shared" si="0"/>
        <v>0</v>
      </c>
      <c r="K20" s="27">
        <f t="shared" si="1"/>
        <v>0</v>
      </c>
      <c r="L20" s="28">
        <f t="shared" si="2"/>
        <v>0</v>
      </c>
    </row>
    <row r="21" spans="2:12" ht="20.100000000000001" customHeight="1" x14ac:dyDescent="0.25">
      <c r="B21" s="25" t="s">
        <v>33</v>
      </c>
      <c r="C21" s="42">
        <v>0</v>
      </c>
      <c r="D21" s="42">
        <v>0</v>
      </c>
      <c r="E21" s="63">
        <v>0</v>
      </c>
      <c r="F21" s="63">
        <v>0</v>
      </c>
      <c r="G21" s="42">
        <v>0</v>
      </c>
      <c r="H21" s="26"/>
      <c r="I21" s="27"/>
      <c r="J21" s="27">
        <f t="shared" si="0"/>
        <v>0</v>
      </c>
      <c r="K21" s="27">
        <f t="shared" si="1"/>
        <v>0</v>
      </c>
      <c r="L21" s="28">
        <f t="shared" si="2"/>
        <v>0</v>
      </c>
    </row>
    <row r="22" spans="2:12" ht="20.100000000000001" customHeight="1" x14ac:dyDescent="0.25">
      <c r="B22" s="25" t="s">
        <v>34</v>
      </c>
      <c r="C22" s="42">
        <v>0</v>
      </c>
      <c r="D22" s="42">
        <v>0</v>
      </c>
      <c r="E22" s="63">
        <v>0</v>
      </c>
      <c r="F22" s="63">
        <v>0</v>
      </c>
      <c r="G22" s="42">
        <v>0</v>
      </c>
      <c r="H22" s="26"/>
      <c r="I22" s="27"/>
      <c r="J22" s="27">
        <f t="shared" si="0"/>
        <v>0</v>
      </c>
      <c r="K22" s="27">
        <f t="shared" si="1"/>
        <v>0</v>
      </c>
      <c r="L22" s="28">
        <f t="shared" si="2"/>
        <v>0</v>
      </c>
    </row>
    <row r="23" spans="2:12" ht="20.100000000000001" customHeight="1" x14ac:dyDescent="0.25">
      <c r="B23" s="25" t="s">
        <v>35</v>
      </c>
      <c r="C23" s="42">
        <v>0</v>
      </c>
      <c r="D23" s="42">
        <v>0</v>
      </c>
      <c r="E23" s="63">
        <v>0</v>
      </c>
      <c r="F23" s="63">
        <v>0</v>
      </c>
      <c r="G23" s="42">
        <v>0</v>
      </c>
      <c r="H23" s="26"/>
      <c r="I23" s="27"/>
      <c r="J23" s="27">
        <f t="shared" si="0"/>
        <v>0</v>
      </c>
      <c r="K23" s="27">
        <f t="shared" si="1"/>
        <v>0</v>
      </c>
      <c r="L23" s="28">
        <f t="shared" si="2"/>
        <v>0</v>
      </c>
    </row>
    <row r="24" spans="2:12" ht="20.100000000000001" customHeight="1" x14ac:dyDescent="0.25">
      <c r="B24" s="25" t="s">
        <v>36</v>
      </c>
      <c r="C24" s="42">
        <v>0</v>
      </c>
      <c r="D24" s="42">
        <v>0</v>
      </c>
      <c r="E24" s="63">
        <v>0</v>
      </c>
      <c r="F24" s="63">
        <v>0</v>
      </c>
      <c r="G24" s="42">
        <v>0</v>
      </c>
      <c r="H24" s="26"/>
      <c r="I24" s="27"/>
      <c r="J24" s="27">
        <f t="shared" si="0"/>
        <v>0</v>
      </c>
      <c r="K24" s="27">
        <f t="shared" si="1"/>
        <v>0</v>
      </c>
      <c r="L24" s="28">
        <f t="shared" si="2"/>
        <v>0</v>
      </c>
    </row>
    <row r="25" spans="2:12" ht="20.100000000000001" customHeight="1" x14ac:dyDescent="0.25">
      <c r="B25" s="25" t="s">
        <v>37</v>
      </c>
      <c r="C25" s="42">
        <v>0</v>
      </c>
      <c r="D25" s="42">
        <v>0</v>
      </c>
      <c r="E25" s="63">
        <v>0</v>
      </c>
      <c r="F25" s="63">
        <v>0</v>
      </c>
      <c r="G25" s="42">
        <v>0</v>
      </c>
      <c r="H25" s="26"/>
      <c r="I25" s="27"/>
      <c r="J25" s="27">
        <f t="shared" si="0"/>
        <v>0</v>
      </c>
      <c r="K25" s="27">
        <f t="shared" si="1"/>
        <v>0</v>
      </c>
      <c r="L25" s="28">
        <f t="shared" si="2"/>
        <v>0</v>
      </c>
    </row>
    <row r="26" spans="2:12" ht="20.100000000000001" customHeight="1" x14ac:dyDescent="0.25">
      <c r="B26" s="25" t="s">
        <v>38</v>
      </c>
      <c r="C26" s="42">
        <v>0</v>
      </c>
      <c r="D26" s="42">
        <v>0</v>
      </c>
      <c r="E26" s="63">
        <v>0</v>
      </c>
      <c r="F26" s="63">
        <v>0</v>
      </c>
      <c r="G26" s="42">
        <v>0</v>
      </c>
      <c r="H26" s="26"/>
      <c r="I26" s="27"/>
      <c r="J26" s="27">
        <f t="shared" si="0"/>
        <v>0</v>
      </c>
      <c r="K26" s="27">
        <f t="shared" si="1"/>
        <v>0</v>
      </c>
      <c r="L26" s="28">
        <f t="shared" si="2"/>
        <v>0</v>
      </c>
    </row>
    <row r="27" spans="2:12" ht="20.100000000000001" customHeight="1" x14ac:dyDescent="0.25">
      <c r="B27" s="25" t="s">
        <v>39</v>
      </c>
      <c r="C27" s="42">
        <v>0</v>
      </c>
      <c r="D27" s="42">
        <v>0</v>
      </c>
      <c r="E27" s="63">
        <v>0</v>
      </c>
      <c r="F27" s="63">
        <v>0</v>
      </c>
      <c r="G27" s="42">
        <v>0</v>
      </c>
      <c r="H27" s="26"/>
      <c r="I27" s="27"/>
      <c r="J27" s="27">
        <f t="shared" si="0"/>
        <v>0</v>
      </c>
      <c r="K27" s="27">
        <f t="shared" si="1"/>
        <v>0</v>
      </c>
      <c r="L27" s="28">
        <f t="shared" si="2"/>
        <v>0</v>
      </c>
    </row>
    <row r="28" spans="2:12" ht="20.100000000000001" customHeight="1" x14ac:dyDescent="0.25">
      <c r="B28" s="25" t="s">
        <v>40</v>
      </c>
      <c r="C28" s="42">
        <v>0</v>
      </c>
      <c r="D28" s="42">
        <v>0</v>
      </c>
      <c r="E28" s="63">
        <v>0</v>
      </c>
      <c r="F28" s="63">
        <v>0</v>
      </c>
      <c r="G28" s="42">
        <v>0</v>
      </c>
      <c r="H28" s="26"/>
      <c r="I28" s="27"/>
      <c r="J28" s="27">
        <f t="shared" si="0"/>
        <v>0</v>
      </c>
      <c r="K28" s="27">
        <f t="shared" si="1"/>
        <v>0</v>
      </c>
      <c r="L28" s="28">
        <f t="shared" si="2"/>
        <v>0</v>
      </c>
    </row>
    <row r="29" spans="2:12" ht="20.100000000000001" customHeight="1" x14ac:dyDescent="0.25">
      <c r="B29" s="25" t="s">
        <v>41</v>
      </c>
      <c r="C29" s="42">
        <v>0</v>
      </c>
      <c r="D29" s="42">
        <v>0</v>
      </c>
      <c r="E29" s="63">
        <v>0</v>
      </c>
      <c r="F29" s="63">
        <v>0</v>
      </c>
      <c r="G29" s="42">
        <v>0</v>
      </c>
      <c r="H29" s="26"/>
      <c r="I29" s="27"/>
      <c r="J29" s="27">
        <f t="shared" si="0"/>
        <v>0</v>
      </c>
      <c r="K29" s="27">
        <f t="shared" si="1"/>
        <v>0</v>
      </c>
      <c r="L29" s="28">
        <f t="shared" si="2"/>
        <v>0</v>
      </c>
    </row>
    <row r="30" spans="2:12" ht="20.100000000000001" customHeight="1" x14ac:dyDescent="0.25">
      <c r="B30" s="25" t="s">
        <v>42</v>
      </c>
      <c r="C30" s="42">
        <v>0</v>
      </c>
      <c r="D30" s="42">
        <v>0</v>
      </c>
      <c r="E30" s="63">
        <v>0</v>
      </c>
      <c r="F30" s="63">
        <v>0</v>
      </c>
      <c r="G30" s="42">
        <v>0</v>
      </c>
      <c r="H30" s="26"/>
      <c r="I30" s="27"/>
      <c r="J30" s="27">
        <f t="shared" si="0"/>
        <v>0</v>
      </c>
      <c r="K30" s="27">
        <f t="shared" si="1"/>
        <v>0</v>
      </c>
      <c r="L30" s="28">
        <f t="shared" si="2"/>
        <v>0</v>
      </c>
    </row>
    <row r="31" spans="2:12" ht="20.100000000000001" customHeight="1" x14ac:dyDescent="0.25">
      <c r="B31" s="25" t="s">
        <v>43</v>
      </c>
      <c r="C31" s="42">
        <v>0</v>
      </c>
      <c r="D31" s="42">
        <v>0</v>
      </c>
      <c r="E31" s="63">
        <v>0</v>
      </c>
      <c r="F31" s="63">
        <v>0</v>
      </c>
      <c r="G31" s="42">
        <v>0</v>
      </c>
      <c r="H31" s="26"/>
      <c r="I31" s="27"/>
      <c r="J31" s="27">
        <f t="shared" si="0"/>
        <v>0</v>
      </c>
      <c r="K31" s="27">
        <f t="shared" si="1"/>
        <v>0</v>
      </c>
      <c r="L31" s="28">
        <f t="shared" si="2"/>
        <v>0</v>
      </c>
    </row>
    <row r="32" spans="2:12" ht="20.100000000000001" customHeight="1" x14ac:dyDescent="0.25">
      <c r="B32" s="25" t="s">
        <v>44</v>
      </c>
      <c r="C32" s="42">
        <v>0</v>
      </c>
      <c r="D32" s="42">
        <v>0</v>
      </c>
      <c r="E32" s="63">
        <v>0</v>
      </c>
      <c r="F32" s="63">
        <v>0</v>
      </c>
      <c r="G32" s="42">
        <v>0</v>
      </c>
      <c r="H32" s="26"/>
      <c r="I32" s="27"/>
      <c r="J32" s="27">
        <f t="shared" si="0"/>
        <v>0</v>
      </c>
      <c r="K32" s="27">
        <f t="shared" si="1"/>
        <v>0</v>
      </c>
      <c r="L32" s="28">
        <f t="shared" si="2"/>
        <v>0</v>
      </c>
    </row>
    <row r="33" spans="2:12" ht="20.100000000000001" customHeight="1" x14ac:dyDescent="0.25">
      <c r="B33" s="25" t="s">
        <v>45</v>
      </c>
      <c r="C33" s="42">
        <v>0</v>
      </c>
      <c r="D33" s="42">
        <v>0</v>
      </c>
      <c r="E33" s="63">
        <v>0</v>
      </c>
      <c r="F33" s="63">
        <v>0</v>
      </c>
      <c r="G33" s="42">
        <v>0</v>
      </c>
      <c r="H33" s="26"/>
      <c r="I33" s="27"/>
      <c r="J33" s="27">
        <f t="shared" si="0"/>
        <v>0</v>
      </c>
      <c r="K33" s="27">
        <f t="shared" si="1"/>
        <v>0</v>
      </c>
      <c r="L33" s="28">
        <f t="shared" si="2"/>
        <v>0</v>
      </c>
    </row>
    <row r="34" spans="2:12" ht="20.100000000000001" customHeight="1" x14ac:dyDescent="0.25">
      <c r="B34" s="25" t="s">
        <v>46</v>
      </c>
      <c r="C34" s="42">
        <v>0</v>
      </c>
      <c r="D34" s="42">
        <v>0</v>
      </c>
      <c r="E34" s="63">
        <v>0</v>
      </c>
      <c r="F34" s="63">
        <v>0</v>
      </c>
      <c r="G34" s="42">
        <v>0</v>
      </c>
      <c r="H34" s="26"/>
      <c r="I34" s="27"/>
      <c r="J34" s="27">
        <f t="shared" si="0"/>
        <v>0</v>
      </c>
      <c r="K34" s="27">
        <f t="shared" si="1"/>
        <v>0</v>
      </c>
      <c r="L34" s="28">
        <f t="shared" si="2"/>
        <v>0</v>
      </c>
    </row>
    <row r="35" spans="2:12" ht="20.100000000000001" customHeight="1" x14ac:dyDescent="0.25">
      <c r="B35" s="25" t="s">
        <v>47</v>
      </c>
      <c r="C35" s="42">
        <v>0</v>
      </c>
      <c r="D35" s="42">
        <v>0</v>
      </c>
      <c r="E35" s="63">
        <v>0</v>
      </c>
      <c r="F35" s="63">
        <v>0</v>
      </c>
      <c r="G35" s="42">
        <v>0</v>
      </c>
      <c r="H35" s="26"/>
      <c r="I35" s="27"/>
      <c r="J35" s="27">
        <f t="shared" si="0"/>
        <v>0</v>
      </c>
      <c r="K35" s="27">
        <f t="shared" si="1"/>
        <v>0</v>
      </c>
      <c r="L35" s="28">
        <f t="shared" si="2"/>
        <v>0</v>
      </c>
    </row>
    <row r="36" spans="2:12" ht="20.100000000000001" customHeight="1" x14ac:dyDescent="0.25">
      <c r="B36" s="25" t="s">
        <v>48</v>
      </c>
      <c r="C36" s="42">
        <v>0</v>
      </c>
      <c r="D36" s="42">
        <v>0</v>
      </c>
      <c r="E36" s="63">
        <v>0</v>
      </c>
      <c r="F36" s="63">
        <v>0</v>
      </c>
      <c r="G36" s="42">
        <v>0</v>
      </c>
      <c r="H36" s="26"/>
      <c r="I36" s="27"/>
      <c r="J36" s="27">
        <f t="shared" si="0"/>
        <v>0</v>
      </c>
      <c r="K36" s="27">
        <f t="shared" si="1"/>
        <v>0</v>
      </c>
      <c r="L36" s="28">
        <f t="shared" si="2"/>
        <v>0</v>
      </c>
    </row>
    <row r="37" spans="2:12" ht="20.100000000000001" customHeight="1" x14ac:dyDescent="0.25">
      <c r="B37" s="25" t="s">
        <v>49</v>
      </c>
      <c r="C37" s="42">
        <v>0</v>
      </c>
      <c r="D37" s="42">
        <v>0</v>
      </c>
      <c r="E37" s="63">
        <v>0</v>
      </c>
      <c r="F37" s="63">
        <v>0</v>
      </c>
      <c r="G37" s="42">
        <v>0</v>
      </c>
      <c r="H37" s="26"/>
      <c r="I37" s="27"/>
      <c r="J37" s="27">
        <f t="shared" si="0"/>
        <v>0</v>
      </c>
      <c r="K37" s="27">
        <f t="shared" si="1"/>
        <v>0</v>
      </c>
      <c r="L37" s="28">
        <f t="shared" si="2"/>
        <v>0</v>
      </c>
    </row>
    <row r="38" spans="2:12" ht="20.100000000000001" customHeight="1" x14ac:dyDescent="0.25">
      <c r="B38" s="25" t="s">
        <v>50</v>
      </c>
      <c r="C38" s="42">
        <v>0</v>
      </c>
      <c r="D38" s="42">
        <v>0</v>
      </c>
      <c r="E38" s="63">
        <v>0</v>
      </c>
      <c r="F38" s="63">
        <v>0</v>
      </c>
      <c r="G38" s="42">
        <v>0</v>
      </c>
      <c r="H38" s="26"/>
      <c r="I38" s="27"/>
      <c r="J38" s="13">
        <f t="shared" si="0"/>
        <v>0</v>
      </c>
      <c r="K38" s="13">
        <f t="shared" si="1"/>
        <v>0</v>
      </c>
      <c r="L38" s="15">
        <f t="shared" si="2"/>
        <v>0</v>
      </c>
    </row>
    <row r="39" spans="2:12" ht="20.100000000000001" customHeight="1" x14ac:dyDescent="0.25">
      <c r="B39" s="25" t="s">
        <v>51</v>
      </c>
      <c r="C39" s="42">
        <v>0</v>
      </c>
      <c r="D39" s="42">
        <v>0</v>
      </c>
      <c r="E39" s="63">
        <v>0</v>
      </c>
      <c r="F39" s="63">
        <v>0</v>
      </c>
      <c r="G39" s="42">
        <v>0</v>
      </c>
      <c r="H39" s="26"/>
      <c r="I39" s="27"/>
      <c r="J39" s="13">
        <f t="shared" si="0"/>
        <v>0</v>
      </c>
      <c r="K39" s="13">
        <f t="shared" si="1"/>
        <v>0</v>
      </c>
      <c r="L39" s="15">
        <f t="shared" si="2"/>
        <v>0</v>
      </c>
    </row>
    <row r="40" spans="2:12" ht="20.100000000000001" customHeight="1" x14ac:dyDescent="0.25">
      <c r="B40" s="25" t="s">
        <v>52</v>
      </c>
      <c r="C40" s="42">
        <v>0</v>
      </c>
      <c r="D40" s="42">
        <v>0</v>
      </c>
      <c r="E40" s="63">
        <v>0</v>
      </c>
      <c r="F40" s="63">
        <v>0</v>
      </c>
      <c r="G40" s="42">
        <v>0</v>
      </c>
      <c r="H40" s="26"/>
      <c r="I40" s="27"/>
      <c r="J40" s="13">
        <f t="shared" ref="J40:J41" si="9">IF(ISERROR(+G40/E40)=TRUE,0,++G40/E40)</f>
        <v>0</v>
      </c>
      <c r="K40" s="13">
        <f t="shared" ref="K40:K41" si="10">IF(ISERROR(+H40/E40)=TRUE,0,++H40/E40)</f>
        <v>0</v>
      </c>
      <c r="L40" s="15">
        <f t="shared" ref="L40:L41" si="11">+D40-G40</f>
        <v>0</v>
      </c>
    </row>
    <row r="41" spans="2:12" ht="20.100000000000001" customHeight="1" x14ac:dyDescent="0.25">
      <c r="B41" s="25" t="s">
        <v>53</v>
      </c>
      <c r="C41" s="42">
        <v>0</v>
      </c>
      <c r="D41" s="42">
        <v>0</v>
      </c>
      <c r="E41" s="63">
        <v>0</v>
      </c>
      <c r="F41" s="63">
        <v>0</v>
      </c>
      <c r="G41" s="42">
        <v>0</v>
      </c>
      <c r="H41" s="26"/>
      <c r="I41" s="27"/>
      <c r="J41" s="13">
        <f t="shared" si="9"/>
        <v>0</v>
      </c>
      <c r="K41" s="13">
        <f t="shared" si="10"/>
        <v>0</v>
      </c>
      <c r="L41" s="15">
        <f t="shared" si="11"/>
        <v>0</v>
      </c>
    </row>
    <row r="42" spans="2:12" ht="20.100000000000001" customHeight="1" x14ac:dyDescent="0.25">
      <c r="B42" s="25" t="s">
        <v>54</v>
      </c>
      <c r="C42" s="42">
        <v>0</v>
      </c>
      <c r="D42" s="42">
        <v>0</v>
      </c>
      <c r="E42" s="63">
        <v>0</v>
      </c>
      <c r="F42" s="63">
        <v>0</v>
      </c>
      <c r="G42" s="42">
        <v>0</v>
      </c>
      <c r="H42" s="26"/>
      <c r="I42" s="27"/>
      <c r="J42" s="13">
        <f t="shared" si="0"/>
        <v>0</v>
      </c>
      <c r="K42" s="13">
        <f t="shared" si="1"/>
        <v>0</v>
      </c>
      <c r="L42" s="15">
        <f t="shared" si="2"/>
        <v>0</v>
      </c>
    </row>
    <row r="43" spans="2:12" ht="20.100000000000001" customHeight="1" x14ac:dyDescent="0.25">
      <c r="B43" s="25" t="s">
        <v>55</v>
      </c>
      <c r="C43" s="42">
        <v>0</v>
      </c>
      <c r="D43" s="42">
        <v>0</v>
      </c>
      <c r="E43" s="63">
        <v>0</v>
      </c>
      <c r="F43" s="63">
        <v>0</v>
      </c>
      <c r="G43" s="42">
        <v>0</v>
      </c>
      <c r="H43" s="26"/>
      <c r="I43" s="27"/>
      <c r="J43" s="13">
        <f t="shared" ref="J43" si="12">IF(ISERROR(+G43/E43)=TRUE,0,++G43/E43)</f>
        <v>0</v>
      </c>
      <c r="K43" s="13">
        <f t="shared" ref="K43" si="13">IF(ISERROR(+H43/E43)=TRUE,0,++H43/E43)</f>
        <v>0</v>
      </c>
      <c r="L43" s="15">
        <f t="shared" ref="L43" si="14">+D43-G43</f>
        <v>0</v>
      </c>
    </row>
    <row r="44" spans="2:12" ht="20.100000000000001" customHeight="1" x14ac:dyDescent="0.25">
      <c r="B44" s="7" t="s">
        <v>56</v>
      </c>
      <c r="C44" s="42">
        <v>0</v>
      </c>
      <c r="D44" s="42">
        <v>0</v>
      </c>
      <c r="E44" s="63">
        <v>0</v>
      </c>
      <c r="F44" s="64">
        <v>0</v>
      </c>
      <c r="G44" s="43">
        <v>0</v>
      </c>
      <c r="H44" s="9"/>
      <c r="I44" s="13"/>
      <c r="J44" s="13">
        <f t="shared" si="0"/>
        <v>0</v>
      </c>
      <c r="K44" s="13">
        <f t="shared" si="1"/>
        <v>0</v>
      </c>
      <c r="L44" s="15">
        <f t="shared" si="2"/>
        <v>0</v>
      </c>
    </row>
    <row r="45" spans="2:12" ht="20.100000000000001" customHeight="1" x14ac:dyDescent="0.25">
      <c r="B45" s="7" t="s">
        <v>57</v>
      </c>
      <c r="C45" s="42">
        <v>744088219</v>
      </c>
      <c r="D45" s="42">
        <v>744088219</v>
      </c>
      <c r="E45" s="64">
        <v>738088219</v>
      </c>
      <c r="F45" s="64">
        <v>58415620.439999998</v>
      </c>
      <c r="G45" s="43">
        <v>19292653.619999997</v>
      </c>
      <c r="H45" s="9"/>
      <c r="I45" s="13">
        <f>IF(ISERROR(+#REF!/E45)=TRUE,0,++#REF!/E45)</f>
        <v>0</v>
      </c>
      <c r="J45" s="13">
        <f t="shared" si="0"/>
        <v>2.6138682508899384E-2</v>
      </c>
      <c r="K45" s="13">
        <f t="shared" si="1"/>
        <v>0</v>
      </c>
      <c r="L45" s="15">
        <f t="shared" si="2"/>
        <v>724795565.38</v>
      </c>
    </row>
    <row r="46" spans="2:12" ht="23.25" customHeight="1" x14ac:dyDescent="0.25">
      <c r="B46" s="52" t="s">
        <v>4</v>
      </c>
      <c r="C46" s="65">
        <f t="shared" ref="C46:H46" si="15">SUM(C13:C45)</f>
        <v>744088219</v>
      </c>
      <c r="D46" s="65">
        <f t="shared" si="15"/>
        <v>744088219</v>
      </c>
      <c r="E46" s="65">
        <f t="shared" si="15"/>
        <v>738088219</v>
      </c>
      <c r="F46" s="65">
        <f t="shared" si="15"/>
        <v>58415620.439999998</v>
      </c>
      <c r="G46" s="65">
        <f t="shared" si="15"/>
        <v>19292653.619999997</v>
      </c>
      <c r="H46" s="53">
        <f t="shared" si="15"/>
        <v>0</v>
      </c>
      <c r="I46" s="54">
        <f>IF(ISERROR(+#REF!/E46)=TRUE,0,++#REF!/E46)</f>
        <v>0</v>
      </c>
      <c r="J46" s="54">
        <f>IF(ISERROR(+G46/E46)=TRUE,0,++G46/E46)</f>
        <v>2.6138682508899384E-2</v>
      </c>
      <c r="K46" s="54">
        <f>IF(ISERROR(+H46/E46)=TRUE,0,++H46/E46)</f>
        <v>0</v>
      </c>
      <c r="L46" s="55">
        <f>SUM(L13:L45)</f>
        <v>724795565.38</v>
      </c>
    </row>
    <row r="47" spans="2:12" x14ac:dyDescent="0.2">
      <c r="B47" s="11" t="s">
        <v>62</v>
      </c>
    </row>
    <row r="48" spans="2:12" s="20" customFormat="1" x14ac:dyDescent="0.25">
      <c r="K48" s="24"/>
    </row>
    <row r="49" spans="2:11" s="20" customFormat="1" x14ac:dyDescent="0.25">
      <c r="K49" s="24"/>
    </row>
    <row r="50" spans="2:11" s="22" customFormat="1" x14ac:dyDescent="0.25">
      <c r="K50" s="23"/>
    </row>
    <row r="51" spans="2:11" s="22" customFormat="1" x14ac:dyDescent="0.25">
      <c r="B51" s="22">
        <v>1000000</v>
      </c>
      <c r="K51" s="23"/>
    </row>
    <row r="52" spans="2:11" s="22" customFormat="1" ht="45" x14ac:dyDescent="0.25">
      <c r="B52" s="30" t="s">
        <v>23</v>
      </c>
      <c r="C52" s="30" t="s">
        <v>3</v>
      </c>
      <c r="D52" s="30" t="s">
        <v>2</v>
      </c>
      <c r="E52" s="31" t="s">
        <v>18</v>
      </c>
      <c r="F52" s="31" t="s">
        <v>25</v>
      </c>
      <c r="G52" s="31" t="str">
        <f>MID(G11,1,25)</f>
        <v>DEVENGADO
A MAYO
(4)</v>
      </c>
      <c r="K52" s="23"/>
    </row>
    <row r="53" spans="2:11" s="22" customFormat="1" x14ac:dyDescent="0.25">
      <c r="B53" s="22" t="s">
        <v>24</v>
      </c>
      <c r="C53" s="39">
        <f>+C46/$B$51</f>
        <v>744.08821899999998</v>
      </c>
      <c r="D53" s="39">
        <f t="shared" ref="D53:G53" si="16">+D46/$B$51</f>
        <v>744.08821899999998</v>
      </c>
      <c r="E53" s="39">
        <f t="shared" si="16"/>
        <v>738.08821899999998</v>
      </c>
      <c r="F53" s="39">
        <f t="shared" si="16"/>
        <v>58.415620439999998</v>
      </c>
      <c r="G53" s="39">
        <f t="shared" si="16"/>
        <v>19.292653619999996</v>
      </c>
      <c r="K53" s="23"/>
    </row>
    <row r="54" spans="2:11" s="22" customFormat="1" x14ac:dyDescent="0.25">
      <c r="C54" s="39"/>
      <c r="D54" s="39"/>
      <c r="E54" s="39"/>
      <c r="F54" s="39"/>
      <c r="G54" s="39"/>
      <c r="K54" s="23"/>
    </row>
    <row r="55" spans="2:11" s="22" customFormat="1" x14ac:dyDescent="0.25">
      <c r="C55" s="39"/>
      <c r="D55" s="39"/>
      <c r="E55" s="39"/>
      <c r="F55" s="39"/>
      <c r="G55" s="39"/>
      <c r="K55" s="23"/>
    </row>
    <row r="56" spans="2:11" s="22" customFormat="1" x14ac:dyDescent="0.25">
      <c r="C56" s="39"/>
      <c r="D56" s="39"/>
      <c r="E56" s="39"/>
      <c r="F56" s="39"/>
      <c r="G56" s="39"/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  <row r="60" spans="2:11" s="22" customFormat="1" x14ac:dyDescent="0.25">
      <c r="K60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59"/>
  <sheetViews>
    <sheetView showGridLines="0" zoomScale="130" zoomScaleNormal="130" workbookViewId="0"/>
  </sheetViews>
  <sheetFormatPr baseColWidth="10" defaultRowHeight="15" x14ac:dyDescent="0.25"/>
  <cols>
    <col min="1" max="1" width="5.85546875" style="1" customWidth="1"/>
    <col min="2" max="2" width="76.85546875" style="1" customWidth="1"/>
    <col min="3" max="5" width="14.7109375" style="1" customWidth="1"/>
    <col min="6" max="6" width="20.71093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x14ac:dyDescent="0.25">
      <c r="A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48" customFormat="1" x14ac:dyDescent="0.25">
      <c r="A3"/>
      <c r="B3" s="47"/>
      <c r="C3" s="49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s="48" customFormat="1" x14ac:dyDescent="0.25">
      <c r="A4"/>
      <c r="B4" s="47"/>
      <c r="C4" s="49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7" t="s">
        <v>61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.75" x14ac:dyDescent="0.25">
      <c r="B8" s="2" t="s">
        <v>7</v>
      </c>
    </row>
    <row r="9" spans="1:13" x14ac:dyDescent="0.2">
      <c r="B9" s="3" t="s">
        <v>1</v>
      </c>
    </row>
    <row r="10" spans="1:13" x14ac:dyDescent="0.25">
      <c r="B10" s="4"/>
      <c r="I10" s="86"/>
      <c r="J10" s="86"/>
      <c r="K10" s="86"/>
      <c r="L10" s="21" t="s">
        <v>21</v>
      </c>
    </row>
    <row r="11" spans="1:13" s="5" customFormat="1" ht="15" customHeight="1" x14ac:dyDescent="0.25">
      <c r="B11" s="84" t="s">
        <v>20</v>
      </c>
      <c r="C11" s="83" t="s">
        <v>0</v>
      </c>
      <c r="D11" s="83"/>
      <c r="E11" s="81" t="s">
        <v>8</v>
      </c>
      <c r="F11" s="81" t="s">
        <v>22</v>
      </c>
      <c r="G11" s="81" t="s">
        <v>58</v>
      </c>
      <c r="H11" s="81" t="s">
        <v>15</v>
      </c>
      <c r="I11" s="87" t="s">
        <v>17</v>
      </c>
      <c r="J11" s="87"/>
      <c r="K11" s="87"/>
      <c r="L11" s="79" t="s">
        <v>16</v>
      </c>
    </row>
    <row r="12" spans="1:13" s="5" customFormat="1" ht="50.1" customHeight="1" x14ac:dyDescent="0.25">
      <c r="B12" s="85"/>
      <c r="C12" s="50" t="s">
        <v>3</v>
      </c>
      <c r="D12" s="50" t="s">
        <v>2</v>
      </c>
      <c r="E12" s="82"/>
      <c r="F12" s="82"/>
      <c r="G12" s="82"/>
      <c r="H12" s="82"/>
      <c r="I12" s="50" t="s">
        <v>9</v>
      </c>
      <c r="J12" s="50" t="s">
        <v>10</v>
      </c>
      <c r="K12" s="51" t="s">
        <v>11</v>
      </c>
      <c r="L12" s="80"/>
    </row>
    <row r="13" spans="1:13" ht="20.100000000000001" customHeight="1" x14ac:dyDescent="0.25">
      <c r="B13" s="17" t="s">
        <v>26</v>
      </c>
      <c r="C13" s="44">
        <v>0</v>
      </c>
      <c r="D13" s="44">
        <v>510612</v>
      </c>
      <c r="E13" s="60">
        <v>493259</v>
      </c>
      <c r="F13" s="60">
        <v>451963.24</v>
      </c>
      <c r="G13" s="41">
        <v>28591.77</v>
      </c>
      <c r="H13" s="8"/>
      <c r="I13" s="12">
        <f>IF(ISERROR(+#REF!/E13)=TRUE,0,++#REF!/E13)</f>
        <v>0</v>
      </c>
      <c r="J13" s="12">
        <f>IF(ISERROR(+G13/E13)=TRUE,0,++G13/E13)</f>
        <v>5.7965024459766576E-2</v>
      </c>
      <c r="K13" s="12">
        <f>IF(ISERROR(+H13/E13)=TRUE,0,++H13/E13)</f>
        <v>0</v>
      </c>
      <c r="L13" s="14">
        <f>+D13-G13</f>
        <v>482020.23</v>
      </c>
    </row>
    <row r="14" spans="1:13" ht="20.100000000000001" customHeight="1" x14ac:dyDescent="0.25">
      <c r="B14" s="29" t="s">
        <v>59</v>
      </c>
      <c r="C14" s="45">
        <v>0</v>
      </c>
      <c r="D14" s="45">
        <v>2996112</v>
      </c>
      <c r="E14" s="61">
        <v>2231006</v>
      </c>
      <c r="F14" s="61">
        <v>830418</v>
      </c>
      <c r="G14" s="42">
        <v>363721</v>
      </c>
      <c r="H14" s="26"/>
      <c r="I14" s="27"/>
      <c r="J14" s="27">
        <f t="shared" ref="J14:J41" si="0">IF(ISERROR(+G14/E14)=TRUE,0,++G14/E14)</f>
        <v>0.16303004115632141</v>
      </c>
      <c r="K14" s="27">
        <f t="shared" ref="K14:K41" si="1">IF(ISERROR(+H14/E14)=TRUE,0,++H14/E14)</f>
        <v>0</v>
      </c>
      <c r="L14" s="28">
        <f t="shared" ref="L14:L41" si="2">+D14-G14</f>
        <v>2632391</v>
      </c>
    </row>
    <row r="15" spans="1:13" ht="20.100000000000001" customHeight="1" x14ac:dyDescent="0.25">
      <c r="B15" s="29" t="s">
        <v>60</v>
      </c>
      <c r="C15" s="45">
        <v>0</v>
      </c>
      <c r="D15" s="45">
        <v>10869556</v>
      </c>
      <c r="E15" s="61">
        <v>10440482</v>
      </c>
      <c r="F15" s="61">
        <v>7941537.0599999996</v>
      </c>
      <c r="G15" s="42">
        <v>4022375.73</v>
      </c>
      <c r="H15" s="26"/>
      <c r="I15" s="27"/>
      <c r="J15" s="27">
        <f t="shared" si="0"/>
        <v>0.3852672443666873</v>
      </c>
      <c r="K15" s="27">
        <f t="shared" si="1"/>
        <v>0</v>
      </c>
      <c r="L15" s="28">
        <f t="shared" si="2"/>
        <v>6847180.2699999996</v>
      </c>
    </row>
    <row r="16" spans="1:13" ht="20.100000000000001" customHeight="1" x14ac:dyDescent="0.25">
      <c r="B16" s="29" t="s">
        <v>27</v>
      </c>
      <c r="C16" s="45">
        <v>0</v>
      </c>
      <c r="D16" s="45">
        <v>13362166</v>
      </c>
      <c r="E16" s="61">
        <v>11857663</v>
      </c>
      <c r="F16" s="61">
        <v>11161151.48</v>
      </c>
      <c r="G16" s="42">
        <v>8134845.5899999989</v>
      </c>
      <c r="H16" s="26"/>
      <c r="I16" s="27"/>
      <c r="J16" s="27">
        <f t="shared" si="0"/>
        <v>0.68604121992672573</v>
      </c>
      <c r="K16" s="27">
        <f t="shared" si="1"/>
        <v>0</v>
      </c>
      <c r="L16" s="28">
        <f t="shared" si="2"/>
        <v>5227320.4100000011</v>
      </c>
    </row>
    <row r="17" spans="2:12" ht="20.100000000000001" customHeight="1" x14ac:dyDescent="0.25">
      <c r="B17" s="29" t="s">
        <v>28</v>
      </c>
      <c r="C17" s="45">
        <v>0</v>
      </c>
      <c r="D17" s="45">
        <v>2774228</v>
      </c>
      <c r="E17" s="61">
        <v>2774228</v>
      </c>
      <c r="F17" s="61">
        <v>1227376.4100000001</v>
      </c>
      <c r="G17" s="42">
        <v>457097.86</v>
      </c>
      <c r="H17" s="26"/>
      <c r="I17" s="27"/>
      <c r="J17" s="27">
        <f t="shared" si="0"/>
        <v>0.16476578709464398</v>
      </c>
      <c r="K17" s="27">
        <f t="shared" si="1"/>
        <v>0</v>
      </c>
      <c r="L17" s="28">
        <f t="shared" si="2"/>
        <v>2317130.14</v>
      </c>
    </row>
    <row r="18" spans="2:12" ht="20.100000000000001" customHeight="1" x14ac:dyDescent="0.25">
      <c r="B18" s="29" t="s">
        <v>29</v>
      </c>
      <c r="C18" s="45">
        <v>0</v>
      </c>
      <c r="D18" s="45">
        <v>29987949</v>
      </c>
      <c r="E18" s="61">
        <v>29786236</v>
      </c>
      <c r="F18" s="61">
        <v>22996860.709999997</v>
      </c>
      <c r="G18" s="42">
        <v>13801634.01</v>
      </c>
      <c r="H18" s="26"/>
      <c r="I18" s="27"/>
      <c r="J18" s="27">
        <f t="shared" si="0"/>
        <v>0.46335609541265971</v>
      </c>
      <c r="K18" s="27">
        <f t="shared" si="1"/>
        <v>0</v>
      </c>
      <c r="L18" s="28">
        <f t="shared" si="2"/>
        <v>16186314.99</v>
      </c>
    </row>
    <row r="19" spans="2:12" ht="20.100000000000001" customHeight="1" x14ac:dyDescent="0.25">
      <c r="B19" s="29" t="s">
        <v>30</v>
      </c>
      <c r="C19" s="45">
        <v>0</v>
      </c>
      <c r="D19" s="45">
        <v>23722555</v>
      </c>
      <c r="E19" s="61">
        <v>23673516</v>
      </c>
      <c r="F19" s="61">
        <v>19238512.900000006</v>
      </c>
      <c r="G19" s="42">
        <v>8214604.0099999988</v>
      </c>
      <c r="H19" s="26"/>
      <c r="I19" s="27"/>
      <c r="J19" s="27">
        <f t="shared" si="0"/>
        <v>0.34699552064847483</v>
      </c>
      <c r="K19" s="27">
        <f t="shared" si="1"/>
        <v>0</v>
      </c>
      <c r="L19" s="28">
        <f t="shared" si="2"/>
        <v>15507950.990000002</v>
      </c>
    </row>
    <row r="20" spans="2:12" ht="20.100000000000001" customHeight="1" x14ac:dyDescent="0.25">
      <c r="B20" s="29" t="s">
        <v>31</v>
      </c>
      <c r="C20" s="45">
        <v>0</v>
      </c>
      <c r="D20" s="45">
        <v>29774802</v>
      </c>
      <c r="E20" s="61">
        <v>29078986</v>
      </c>
      <c r="F20" s="61">
        <v>24765357.030000001</v>
      </c>
      <c r="G20" s="42">
        <v>13730211.170000002</v>
      </c>
      <c r="H20" s="26"/>
      <c r="I20" s="27"/>
      <c r="J20" s="27">
        <f t="shared" si="0"/>
        <v>0.47216953060192685</v>
      </c>
      <c r="K20" s="27">
        <f t="shared" si="1"/>
        <v>0</v>
      </c>
      <c r="L20" s="28">
        <f t="shared" si="2"/>
        <v>16044590.829999998</v>
      </c>
    </row>
    <row r="21" spans="2:12" ht="20.100000000000001" customHeight="1" x14ac:dyDescent="0.25">
      <c r="B21" s="29" t="s">
        <v>32</v>
      </c>
      <c r="C21" s="45">
        <v>0</v>
      </c>
      <c r="D21" s="45">
        <v>7227448</v>
      </c>
      <c r="E21" s="61">
        <v>7227448</v>
      </c>
      <c r="F21" s="61">
        <v>4779496.29</v>
      </c>
      <c r="G21" s="42">
        <v>2260164.5300000003</v>
      </c>
      <c r="H21" s="26"/>
      <c r="I21" s="27"/>
      <c r="J21" s="27">
        <f t="shared" si="0"/>
        <v>0.31271958373135306</v>
      </c>
      <c r="K21" s="27">
        <f t="shared" si="1"/>
        <v>0</v>
      </c>
      <c r="L21" s="28">
        <f t="shared" si="2"/>
        <v>4967283.47</v>
      </c>
    </row>
    <row r="22" spans="2:12" ht="20.100000000000001" customHeight="1" x14ac:dyDescent="0.25">
      <c r="B22" s="29" t="s">
        <v>33</v>
      </c>
      <c r="C22" s="45">
        <v>0</v>
      </c>
      <c r="D22" s="45">
        <v>10831576</v>
      </c>
      <c r="E22" s="61">
        <v>9908191</v>
      </c>
      <c r="F22" s="61">
        <v>8186433.0500000007</v>
      </c>
      <c r="G22" s="42">
        <v>3729275.08</v>
      </c>
      <c r="H22" s="26"/>
      <c r="I22" s="27"/>
      <c r="J22" s="27">
        <f t="shared" si="0"/>
        <v>0.37638304308021514</v>
      </c>
      <c r="K22" s="27">
        <f t="shared" si="1"/>
        <v>0</v>
      </c>
      <c r="L22" s="28">
        <f t="shared" si="2"/>
        <v>7102300.9199999999</v>
      </c>
    </row>
    <row r="23" spans="2:12" ht="20.100000000000001" customHeight="1" x14ac:dyDescent="0.25">
      <c r="B23" s="29" t="s">
        <v>34</v>
      </c>
      <c r="C23" s="45">
        <v>0</v>
      </c>
      <c r="D23" s="45">
        <v>41558026</v>
      </c>
      <c r="E23" s="61">
        <v>37555484</v>
      </c>
      <c r="F23" s="61">
        <v>30712478.979999997</v>
      </c>
      <c r="G23" s="42">
        <v>20181071.580000002</v>
      </c>
      <c r="H23" s="26"/>
      <c r="I23" s="27"/>
      <c r="J23" s="27">
        <f t="shared" si="0"/>
        <v>0.5373668351604789</v>
      </c>
      <c r="K23" s="27">
        <f t="shared" si="1"/>
        <v>0</v>
      </c>
      <c r="L23" s="28">
        <f t="shared" si="2"/>
        <v>21376954.419999998</v>
      </c>
    </row>
    <row r="24" spans="2:12" ht="20.100000000000001" customHeight="1" x14ac:dyDescent="0.25">
      <c r="B24" s="29" t="s">
        <v>35</v>
      </c>
      <c r="C24" s="45">
        <v>0</v>
      </c>
      <c r="D24" s="45">
        <v>40335870</v>
      </c>
      <c r="E24" s="61">
        <v>37674039</v>
      </c>
      <c r="F24" s="61">
        <v>29747017.310000002</v>
      </c>
      <c r="G24" s="42">
        <v>18068401.879999999</v>
      </c>
      <c r="H24" s="26"/>
      <c r="I24" s="27"/>
      <c r="J24" s="27">
        <f t="shared" si="0"/>
        <v>0.47959821563066279</v>
      </c>
      <c r="K24" s="27">
        <f t="shared" si="1"/>
        <v>0</v>
      </c>
      <c r="L24" s="28">
        <f t="shared" si="2"/>
        <v>22267468.120000001</v>
      </c>
    </row>
    <row r="25" spans="2:12" ht="20.100000000000001" customHeight="1" x14ac:dyDescent="0.25">
      <c r="B25" s="29" t="s">
        <v>36</v>
      </c>
      <c r="C25" s="45">
        <v>0</v>
      </c>
      <c r="D25" s="45">
        <v>38921421</v>
      </c>
      <c r="E25" s="61">
        <v>34319351</v>
      </c>
      <c r="F25" s="61">
        <v>30462989.089999992</v>
      </c>
      <c r="G25" s="42">
        <v>13408931.07</v>
      </c>
      <c r="H25" s="26"/>
      <c r="I25" s="27"/>
      <c r="J25" s="27">
        <f t="shared" si="0"/>
        <v>0.39071050819113684</v>
      </c>
      <c r="K25" s="27">
        <f t="shared" si="1"/>
        <v>0</v>
      </c>
      <c r="L25" s="28">
        <f t="shared" si="2"/>
        <v>25512489.93</v>
      </c>
    </row>
    <row r="26" spans="2:12" ht="20.100000000000001" customHeight="1" x14ac:dyDescent="0.25">
      <c r="B26" s="29" t="s">
        <v>37</v>
      </c>
      <c r="C26" s="45">
        <v>0</v>
      </c>
      <c r="D26" s="45">
        <v>35704898</v>
      </c>
      <c r="E26" s="61">
        <v>34163062</v>
      </c>
      <c r="F26" s="61">
        <v>29946091.220000003</v>
      </c>
      <c r="G26" s="42">
        <v>14595464.850000005</v>
      </c>
      <c r="H26" s="26"/>
      <c r="I26" s="27"/>
      <c r="J26" s="27">
        <f t="shared" si="0"/>
        <v>0.42722941081803512</v>
      </c>
      <c r="K26" s="27">
        <f t="shared" si="1"/>
        <v>0</v>
      </c>
      <c r="L26" s="28">
        <f t="shared" si="2"/>
        <v>21109433.149999995</v>
      </c>
    </row>
    <row r="27" spans="2:12" ht="20.100000000000001" customHeight="1" x14ac:dyDescent="0.25">
      <c r="B27" s="29" t="s">
        <v>38</v>
      </c>
      <c r="C27" s="45">
        <v>0</v>
      </c>
      <c r="D27" s="45">
        <v>11387802</v>
      </c>
      <c r="E27" s="61">
        <v>11387802</v>
      </c>
      <c r="F27" s="61">
        <v>8879489.410000002</v>
      </c>
      <c r="G27" s="42">
        <v>3835027.4799999995</v>
      </c>
      <c r="H27" s="26"/>
      <c r="I27" s="27"/>
      <c r="J27" s="27">
        <f t="shared" si="0"/>
        <v>0.33676625919558484</v>
      </c>
      <c r="K27" s="27">
        <f t="shared" si="1"/>
        <v>0</v>
      </c>
      <c r="L27" s="28">
        <f t="shared" si="2"/>
        <v>7552774.5200000005</v>
      </c>
    </row>
    <row r="28" spans="2:12" ht="20.100000000000001" customHeight="1" x14ac:dyDescent="0.25">
      <c r="B28" s="29" t="s">
        <v>39</v>
      </c>
      <c r="C28" s="45">
        <v>0</v>
      </c>
      <c r="D28" s="45">
        <v>8086166</v>
      </c>
      <c r="E28" s="61">
        <v>8086166</v>
      </c>
      <c r="F28" s="61">
        <v>6785456.8499999996</v>
      </c>
      <c r="G28" s="42">
        <v>3137656.8499999996</v>
      </c>
      <c r="H28" s="26"/>
      <c r="I28" s="27"/>
      <c r="J28" s="27">
        <f t="shared" si="0"/>
        <v>0.38802775629389746</v>
      </c>
      <c r="K28" s="27">
        <f t="shared" si="1"/>
        <v>0</v>
      </c>
      <c r="L28" s="28">
        <f t="shared" si="2"/>
        <v>4948509.1500000004</v>
      </c>
    </row>
    <row r="29" spans="2:12" ht="20.100000000000001" customHeight="1" x14ac:dyDescent="0.25">
      <c r="B29" s="29" t="s">
        <v>40</v>
      </c>
      <c r="C29" s="45">
        <v>0</v>
      </c>
      <c r="D29" s="45">
        <v>5428884</v>
      </c>
      <c r="E29" s="61">
        <v>5373281</v>
      </c>
      <c r="F29" s="61">
        <v>4682739.4000000004</v>
      </c>
      <c r="G29" s="42">
        <v>2370305.17</v>
      </c>
      <c r="H29" s="26"/>
      <c r="I29" s="27"/>
      <c r="J29" s="27">
        <f t="shared" si="0"/>
        <v>0.44112808728968389</v>
      </c>
      <c r="K29" s="27">
        <f t="shared" si="1"/>
        <v>0</v>
      </c>
      <c r="L29" s="28">
        <f t="shared" si="2"/>
        <v>3058578.83</v>
      </c>
    </row>
    <row r="30" spans="2:12" ht="20.100000000000001" customHeight="1" x14ac:dyDescent="0.25">
      <c r="B30" s="29" t="s">
        <v>41</v>
      </c>
      <c r="C30" s="45">
        <v>0</v>
      </c>
      <c r="D30" s="45">
        <v>3314931</v>
      </c>
      <c r="E30" s="61">
        <v>3314931</v>
      </c>
      <c r="F30" s="61">
        <v>2833111.89</v>
      </c>
      <c r="G30" s="42">
        <v>1420921.6999999997</v>
      </c>
      <c r="H30" s="26"/>
      <c r="I30" s="27"/>
      <c r="J30" s="27">
        <f t="shared" si="0"/>
        <v>0.42864291896271739</v>
      </c>
      <c r="K30" s="27">
        <f t="shared" si="1"/>
        <v>0</v>
      </c>
      <c r="L30" s="28">
        <f t="shared" si="2"/>
        <v>1894009.3000000003</v>
      </c>
    </row>
    <row r="31" spans="2:12" ht="20.100000000000001" customHeight="1" x14ac:dyDescent="0.25">
      <c r="B31" s="29" t="s">
        <v>42</v>
      </c>
      <c r="C31" s="45">
        <v>0</v>
      </c>
      <c r="D31" s="45">
        <v>21562202</v>
      </c>
      <c r="E31" s="61">
        <v>20365795</v>
      </c>
      <c r="F31" s="61">
        <v>16398062.720000001</v>
      </c>
      <c r="G31" s="42">
        <v>7459978.5800000001</v>
      </c>
      <c r="H31" s="26"/>
      <c r="I31" s="27"/>
      <c r="J31" s="27">
        <f t="shared" si="0"/>
        <v>0.36629940446714698</v>
      </c>
      <c r="K31" s="27">
        <f t="shared" si="1"/>
        <v>0</v>
      </c>
      <c r="L31" s="28">
        <f t="shared" si="2"/>
        <v>14102223.42</v>
      </c>
    </row>
    <row r="32" spans="2:12" ht="20.100000000000001" customHeight="1" x14ac:dyDescent="0.25">
      <c r="B32" s="29" t="s">
        <v>43</v>
      </c>
      <c r="C32" s="45">
        <v>0</v>
      </c>
      <c r="D32" s="45">
        <v>6887672</v>
      </c>
      <c r="E32" s="61">
        <v>6118727</v>
      </c>
      <c r="F32" s="61">
        <v>4852057.290000001</v>
      </c>
      <c r="G32" s="42">
        <v>2369585.0000000005</v>
      </c>
      <c r="H32" s="26"/>
      <c r="I32" s="27"/>
      <c r="J32" s="27">
        <f t="shared" si="0"/>
        <v>0.38726764570473571</v>
      </c>
      <c r="K32" s="27">
        <f t="shared" si="1"/>
        <v>0</v>
      </c>
      <c r="L32" s="28">
        <f t="shared" si="2"/>
        <v>4518087</v>
      </c>
    </row>
    <row r="33" spans="2:12" ht="20.100000000000001" customHeight="1" x14ac:dyDescent="0.25">
      <c r="B33" s="29" t="s">
        <v>44</v>
      </c>
      <c r="C33" s="45">
        <v>0</v>
      </c>
      <c r="D33" s="45">
        <v>2506357</v>
      </c>
      <c r="E33" s="61">
        <v>2465696</v>
      </c>
      <c r="F33" s="61">
        <v>1830590.73</v>
      </c>
      <c r="G33" s="42">
        <v>1154578.8400000001</v>
      </c>
      <c r="H33" s="26"/>
      <c r="I33" s="27"/>
      <c r="J33" s="27">
        <f t="shared" si="0"/>
        <v>0.46825676806873195</v>
      </c>
      <c r="K33" s="27">
        <f t="shared" si="1"/>
        <v>0</v>
      </c>
      <c r="L33" s="28">
        <f t="shared" si="2"/>
        <v>1351778.16</v>
      </c>
    </row>
    <row r="34" spans="2:12" ht="20.100000000000001" customHeight="1" x14ac:dyDescent="0.25">
      <c r="B34" s="29" t="s">
        <v>45</v>
      </c>
      <c r="C34" s="45">
        <v>0</v>
      </c>
      <c r="D34" s="45">
        <v>12383494</v>
      </c>
      <c r="E34" s="61">
        <v>11285411</v>
      </c>
      <c r="F34" s="61">
        <v>8651642.7300000004</v>
      </c>
      <c r="G34" s="42">
        <v>4277086.18</v>
      </c>
      <c r="H34" s="26"/>
      <c r="I34" s="27"/>
      <c r="J34" s="27">
        <f t="shared" si="0"/>
        <v>0.37899250457072409</v>
      </c>
      <c r="K34" s="27">
        <f t="shared" si="1"/>
        <v>0</v>
      </c>
      <c r="L34" s="28">
        <f t="shared" si="2"/>
        <v>8106407.8200000003</v>
      </c>
    </row>
    <row r="35" spans="2:12" ht="20.100000000000001" customHeight="1" x14ac:dyDescent="0.25">
      <c r="B35" s="29" t="s">
        <v>46</v>
      </c>
      <c r="C35" s="45">
        <v>0</v>
      </c>
      <c r="D35" s="45">
        <v>2226736</v>
      </c>
      <c r="E35" s="61">
        <v>2226736</v>
      </c>
      <c r="F35" s="61">
        <v>1939130.2000000002</v>
      </c>
      <c r="G35" s="42">
        <v>981860.5</v>
      </c>
      <c r="H35" s="26"/>
      <c r="I35" s="27"/>
      <c r="J35" s="27">
        <f t="shared" si="0"/>
        <v>0.44094158445365772</v>
      </c>
      <c r="K35" s="27">
        <f t="shared" si="1"/>
        <v>0</v>
      </c>
      <c r="L35" s="28">
        <f t="shared" si="2"/>
        <v>1244875.5</v>
      </c>
    </row>
    <row r="36" spans="2:12" ht="20.100000000000001" customHeight="1" x14ac:dyDescent="0.25">
      <c r="B36" s="29" t="s">
        <v>48</v>
      </c>
      <c r="C36" s="45">
        <v>0</v>
      </c>
      <c r="D36" s="45">
        <v>14143253</v>
      </c>
      <c r="E36" s="61">
        <v>11261264</v>
      </c>
      <c r="F36" s="61">
        <v>5698731.5099999998</v>
      </c>
      <c r="G36" s="42">
        <v>7360</v>
      </c>
      <c r="H36" s="26"/>
      <c r="I36" s="27"/>
      <c r="J36" s="27">
        <f t="shared" si="0"/>
        <v>6.5356784105230102E-4</v>
      </c>
      <c r="K36" s="27">
        <f t="shared" si="1"/>
        <v>0</v>
      </c>
      <c r="L36" s="28">
        <f t="shared" si="2"/>
        <v>14135893</v>
      </c>
    </row>
    <row r="37" spans="2:12" ht="20.100000000000001" customHeight="1" x14ac:dyDescent="0.25">
      <c r="B37" s="29" t="s">
        <v>49</v>
      </c>
      <c r="C37" s="45">
        <v>0</v>
      </c>
      <c r="D37" s="45">
        <v>61802368</v>
      </c>
      <c r="E37" s="61">
        <v>53581556</v>
      </c>
      <c r="F37" s="61">
        <v>43337676.610000022</v>
      </c>
      <c r="G37" s="42">
        <v>18608129.539999995</v>
      </c>
      <c r="H37" s="26"/>
      <c r="I37" s="27"/>
      <c r="J37" s="27">
        <f t="shared" ref="J37:J39" si="3">IF(ISERROR(+G37/E37)=TRUE,0,++G37/E37)</f>
        <v>0.34728609859706194</v>
      </c>
      <c r="K37" s="27">
        <f t="shared" ref="K37:K39" si="4">IF(ISERROR(+H37/E37)=TRUE,0,++H37/E37)</f>
        <v>0</v>
      </c>
      <c r="L37" s="28">
        <f t="shared" ref="L37:L39" si="5">+D37-G37</f>
        <v>43194238.460000008</v>
      </c>
    </row>
    <row r="38" spans="2:12" ht="20.100000000000001" customHeight="1" x14ac:dyDescent="0.25">
      <c r="B38" s="29" t="s">
        <v>50</v>
      </c>
      <c r="C38" s="45">
        <v>0</v>
      </c>
      <c r="D38" s="45">
        <v>3416684</v>
      </c>
      <c r="E38" s="61">
        <v>3416684</v>
      </c>
      <c r="F38" s="61">
        <v>2675819.7800000003</v>
      </c>
      <c r="G38" s="42">
        <v>744201.80999999994</v>
      </c>
      <c r="H38" s="26"/>
      <c r="I38" s="27"/>
      <c r="J38" s="27">
        <f t="shared" si="3"/>
        <v>0.21781405889453048</v>
      </c>
      <c r="K38" s="27">
        <f t="shared" si="4"/>
        <v>0</v>
      </c>
      <c r="L38" s="28">
        <f t="shared" si="5"/>
        <v>2672482.19</v>
      </c>
    </row>
    <row r="39" spans="2:12" ht="20.100000000000001" customHeight="1" x14ac:dyDescent="0.25">
      <c r="B39" s="29" t="s">
        <v>51</v>
      </c>
      <c r="C39" s="45">
        <v>0</v>
      </c>
      <c r="D39" s="45">
        <v>35750675</v>
      </c>
      <c r="E39" s="61">
        <v>34601739</v>
      </c>
      <c r="F39" s="61">
        <v>27363207.800000004</v>
      </c>
      <c r="G39" s="42">
        <v>12330193.76</v>
      </c>
      <c r="H39" s="26"/>
      <c r="I39" s="27"/>
      <c r="J39" s="27">
        <f t="shared" si="3"/>
        <v>0.35634607150814007</v>
      </c>
      <c r="K39" s="27">
        <f t="shared" si="4"/>
        <v>0</v>
      </c>
      <c r="L39" s="28">
        <f t="shared" si="5"/>
        <v>23420481.240000002</v>
      </c>
    </row>
    <row r="40" spans="2:12" ht="20.100000000000001" customHeight="1" x14ac:dyDescent="0.25">
      <c r="B40" s="29" t="s">
        <v>52</v>
      </c>
      <c r="C40" s="45">
        <v>0</v>
      </c>
      <c r="D40" s="45">
        <v>61477006</v>
      </c>
      <c r="E40" s="61">
        <v>42873074</v>
      </c>
      <c r="F40" s="61">
        <v>21891535.550000001</v>
      </c>
      <c r="G40" s="42">
        <v>8286173.4500000002</v>
      </c>
      <c r="H40" s="26"/>
      <c r="I40" s="27"/>
      <c r="J40" s="27">
        <f t="shared" si="0"/>
        <v>0.19327220273498466</v>
      </c>
      <c r="K40" s="27">
        <f t="shared" si="1"/>
        <v>0</v>
      </c>
      <c r="L40" s="28">
        <f t="shared" si="2"/>
        <v>53190832.549999997</v>
      </c>
    </row>
    <row r="41" spans="2:12" ht="20.100000000000001" customHeight="1" x14ac:dyDescent="0.25">
      <c r="B41" s="29" t="s">
        <v>53</v>
      </c>
      <c r="C41" s="45">
        <v>0</v>
      </c>
      <c r="D41" s="45">
        <v>65423725</v>
      </c>
      <c r="E41" s="61">
        <v>48232632</v>
      </c>
      <c r="F41" s="61">
        <v>36597391.760000005</v>
      </c>
      <c r="G41" s="42">
        <v>9275197.9900000021</v>
      </c>
      <c r="H41" s="26"/>
      <c r="I41" s="27"/>
      <c r="J41" s="27">
        <f t="shared" si="0"/>
        <v>0.19230130319241134</v>
      </c>
      <c r="K41" s="27">
        <f t="shared" si="1"/>
        <v>0</v>
      </c>
      <c r="L41" s="28">
        <f t="shared" si="2"/>
        <v>56148527.009999998</v>
      </c>
    </row>
    <row r="42" spans="2:12" ht="20.100000000000001" customHeight="1" x14ac:dyDescent="0.25">
      <c r="B42" s="29" t="s">
        <v>54</v>
      </c>
      <c r="C42" s="45">
        <v>0</v>
      </c>
      <c r="D42" s="45">
        <v>54023619</v>
      </c>
      <c r="E42" s="61">
        <v>36267152</v>
      </c>
      <c r="F42" s="61">
        <v>23606879.939999994</v>
      </c>
      <c r="G42" s="42">
        <v>7282847.5200000005</v>
      </c>
      <c r="H42" s="26"/>
      <c r="I42" s="27"/>
      <c r="J42" s="27">
        <f t="shared" ref="J42:J44" si="6">IF(ISERROR(+G42/E42)=TRUE,0,++G42/E42)</f>
        <v>0.20081112296879558</v>
      </c>
      <c r="K42" s="27">
        <f t="shared" ref="K42:K44" si="7">IF(ISERROR(+H42/E42)=TRUE,0,++H42/E42)</f>
        <v>0</v>
      </c>
      <c r="L42" s="28">
        <f t="shared" ref="L42:L44" si="8">+D42-G42</f>
        <v>46740771.479999997</v>
      </c>
    </row>
    <row r="43" spans="2:12" ht="20.100000000000001" customHeight="1" x14ac:dyDescent="0.25">
      <c r="B43" s="29" t="s">
        <v>55</v>
      </c>
      <c r="C43" s="45">
        <v>0</v>
      </c>
      <c r="D43" s="45">
        <v>36163170</v>
      </c>
      <c r="E43" s="61">
        <v>35118841</v>
      </c>
      <c r="F43" s="61">
        <v>22625078.460000001</v>
      </c>
      <c r="G43" s="42">
        <v>6042908.9600000009</v>
      </c>
      <c r="H43" s="26"/>
      <c r="I43" s="27"/>
      <c r="J43" s="27">
        <f t="shared" si="6"/>
        <v>0.17207028443791755</v>
      </c>
      <c r="K43" s="27">
        <f t="shared" si="7"/>
        <v>0</v>
      </c>
      <c r="L43" s="28">
        <f t="shared" si="8"/>
        <v>30120261.039999999</v>
      </c>
    </row>
    <row r="44" spans="2:12" ht="20.100000000000001" customHeight="1" x14ac:dyDescent="0.25">
      <c r="B44" s="29" t="s">
        <v>56</v>
      </c>
      <c r="C44" s="45">
        <v>0</v>
      </c>
      <c r="D44" s="45">
        <v>18190843</v>
      </c>
      <c r="E44" s="61">
        <v>18190843</v>
      </c>
      <c r="F44" s="61">
        <v>13848999.560000002</v>
      </c>
      <c r="G44" s="42">
        <v>4278988.7</v>
      </c>
      <c r="H44" s="26"/>
      <c r="I44" s="27"/>
      <c r="J44" s="27">
        <f t="shared" si="6"/>
        <v>0.23522761974252651</v>
      </c>
      <c r="K44" s="27">
        <f t="shared" si="7"/>
        <v>0</v>
      </c>
      <c r="L44" s="28">
        <f t="shared" si="8"/>
        <v>13911854.300000001</v>
      </c>
    </row>
    <row r="45" spans="2:12" ht="23.25" customHeight="1" x14ac:dyDescent="0.25">
      <c r="B45" s="52" t="s">
        <v>4</v>
      </c>
      <c r="C45" s="65">
        <f t="shared" ref="C45:H45" si="9">SUM(C13:C44)</f>
        <v>0</v>
      </c>
      <c r="D45" s="65">
        <f t="shared" si="9"/>
        <v>712752806</v>
      </c>
      <c r="E45" s="65">
        <f t="shared" si="9"/>
        <v>625351281</v>
      </c>
      <c r="F45" s="65">
        <f t="shared" si="9"/>
        <v>476945284.95999998</v>
      </c>
      <c r="G45" s="65">
        <f t="shared" si="9"/>
        <v>214859392.16000003</v>
      </c>
      <c r="H45" s="53">
        <f t="shared" si="9"/>
        <v>0</v>
      </c>
      <c r="I45" s="54">
        <f>IF(ISERROR(+#REF!/E45)=TRUE,0,++#REF!/E45)</f>
        <v>0</v>
      </c>
      <c r="J45" s="54">
        <f>IF(ISERROR(+G45/E45)=TRUE,0,++G45/E45)</f>
        <v>0.34358191737677118</v>
      </c>
      <c r="K45" s="54">
        <f>IF(ISERROR(+H45/E45)=TRUE,0,++H45/E45)</f>
        <v>0</v>
      </c>
      <c r="L45" s="55">
        <f>SUM(L13:L44)</f>
        <v>497893413.84000009</v>
      </c>
    </row>
    <row r="46" spans="2:12" x14ac:dyDescent="0.2">
      <c r="B46" s="11" t="s">
        <v>62</v>
      </c>
    </row>
    <row r="49" spans="2:11" s="22" customFormat="1" x14ac:dyDescent="0.25">
      <c r="K49" s="23"/>
    </row>
    <row r="50" spans="2:11" s="22" customFormat="1" x14ac:dyDescent="0.25">
      <c r="C50" s="22">
        <v>1000000</v>
      </c>
      <c r="K50" s="23"/>
    </row>
    <row r="51" spans="2:11" s="22" customFormat="1" ht="45" x14ac:dyDescent="0.25">
      <c r="B51" s="30" t="s">
        <v>23</v>
      </c>
      <c r="C51" s="30" t="s">
        <v>3</v>
      </c>
      <c r="D51" s="30" t="s">
        <v>2</v>
      </c>
      <c r="E51" s="31" t="s">
        <v>18</v>
      </c>
      <c r="F51" s="31" t="s">
        <v>19</v>
      </c>
      <c r="G51" s="31" t="str">
        <f>MID(G11,1,25)</f>
        <v>DEVENGADO
A MAYO
(4)</v>
      </c>
      <c r="K51" s="23"/>
    </row>
    <row r="52" spans="2:11" s="22" customFormat="1" x14ac:dyDescent="0.25">
      <c r="B52" s="22" t="s">
        <v>24</v>
      </c>
      <c r="C52" s="66">
        <f>+C45/$C$50</f>
        <v>0</v>
      </c>
      <c r="D52" s="40">
        <f>+D45/$C$50</f>
        <v>712.75280599999996</v>
      </c>
      <c r="E52" s="40">
        <f>+E45/$C$50</f>
        <v>625.35128099999997</v>
      </c>
      <c r="F52" s="40">
        <f>+F45/$C$50</f>
        <v>476.94528495999998</v>
      </c>
      <c r="G52" s="40">
        <f>+G45/$C$50</f>
        <v>214.85939216000003</v>
      </c>
      <c r="H52" s="22">
        <v>1373981</v>
      </c>
      <c r="K52" s="23"/>
    </row>
    <row r="53" spans="2:11" s="22" customFormat="1" x14ac:dyDescent="0.25">
      <c r="C53" s="40"/>
      <c r="D53" s="40"/>
      <c r="E53" s="40"/>
      <c r="F53" s="40"/>
      <c r="G53" s="40"/>
      <c r="H53" s="22">
        <v>5072</v>
      </c>
      <c r="K53" s="23"/>
    </row>
    <row r="54" spans="2:11" s="22" customFormat="1" x14ac:dyDescent="0.25">
      <c r="C54" s="40"/>
      <c r="D54" s="40"/>
      <c r="E54" s="40"/>
      <c r="F54" s="40"/>
      <c r="G54" s="40"/>
      <c r="H54" s="22">
        <v>3078714.9799999995</v>
      </c>
      <c r="K54" s="23"/>
    </row>
    <row r="55" spans="2:11" s="22" customFormat="1" x14ac:dyDescent="0.25">
      <c r="C55" s="40"/>
      <c r="D55" s="40"/>
      <c r="E55" s="40"/>
      <c r="F55" s="40"/>
      <c r="G55" s="40"/>
      <c r="H55" s="22">
        <v>0</v>
      </c>
      <c r="K55" s="23"/>
    </row>
    <row r="56" spans="2:11" s="22" customFormat="1" x14ac:dyDescent="0.25">
      <c r="K56" s="23"/>
    </row>
    <row r="57" spans="2:11" s="22" customFormat="1" x14ac:dyDescent="0.25">
      <c r="K57" s="23"/>
    </row>
    <row r="58" spans="2:11" s="22" customFormat="1" x14ac:dyDescent="0.25">
      <c r="K58" s="23"/>
    </row>
    <row r="59" spans="2:11" s="22" customFormat="1" x14ac:dyDescent="0.25">
      <c r="K59" s="23"/>
    </row>
  </sheetData>
  <mergeCells count="10">
    <mergeCell ref="B6:L6"/>
    <mergeCell ref="I10:K10"/>
    <mergeCell ref="I11:K11"/>
    <mergeCell ref="L11:L12"/>
    <mergeCell ref="H11:H12"/>
    <mergeCell ref="B11:B12"/>
    <mergeCell ref="C11:D11"/>
    <mergeCell ref="F11:F12"/>
    <mergeCell ref="G11:G12"/>
    <mergeCell ref="E11:E12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31"/>
  <sheetViews>
    <sheetView showGridLines="0" zoomScale="130" zoomScaleNormal="130" workbookViewId="0"/>
  </sheetViews>
  <sheetFormatPr baseColWidth="10" defaultRowHeight="15" x14ac:dyDescent="0.25"/>
  <cols>
    <col min="1" max="1" width="5.85546875" style="1" customWidth="1"/>
    <col min="2" max="2" width="65.7109375" style="1" customWidth="1"/>
    <col min="3" max="5" width="14.7109375" style="1" customWidth="1"/>
    <col min="6" max="6" width="16.85546875" style="1" customWidth="1"/>
    <col min="7" max="7" width="17.7109375" style="1" customWidth="1"/>
    <col min="8" max="8" width="15.7109375" style="1" hidden="1" customWidth="1"/>
    <col min="9" max="9" width="12.7109375" style="1" hidden="1" customWidth="1"/>
    <col min="10" max="10" width="12.7109375" style="1" customWidth="1"/>
    <col min="11" max="11" width="12.7109375" style="10" hidden="1" customWidth="1"/>
    <col min="12" max="12" width="15.28515625" style="1" bestFit="1" customWidth="1"/>
    <col min="13" max="16384" width="11.42578125" style="1"/>
  </cols>
  <sheetData>
    <row r="1" spans="1:13" s="48" customFormat="1" x14ac:dyDescent="0.25">
      <c r="A1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48" customFormat="1" ht="15" customHeight="1" x14ac:dyDescent="0.25">
      <c r="A2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</row>
    <row r="3" spans="1:13" s="48" customFormat="1" ht="15" customHeight="1" x14ac:dyDescent="0.25">
      <c r="A3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13" s="48" customFormat="1" ht="15" customHeight="1" x14ac:dyDescent="0.25">
      <c r="A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/>
    </row>
    <row r="5" spans="1:13" ht="5.099999999999999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3" ht="43.5" customHeight="1" x14ac:dyDescent="0.25">
      <c r="B6" s="77" t="s">
        <v>61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8" spans="1:13" ht="15.75" x14ac:dyDescent="0.25">
      <c r="B8" s="2" t="s">
        <v>14</v>
      </c>
    </row>
    <row r="9" spans="1:13" x14ac:dyDescent="0.2">
      <c r="B9" s="3" t="s">
        <v>1</v>
      </c>
    </row>
    <row r="10" spans="1:13" x14ac:dyDescent="0.25">
      <c r="L10" s="21" t="s">
        <v>21</v>
      </c>
    </row>
    <row r="11" spans="1:13" s="5" customFormat="1" ht="15" customHeight="1" x14ac:dyDescent="0.25">
      <c r="B11" s="84" t="s">
        <v>20</v>
      </c>
      <c r="C11" s="83" t="s">
        <v>0</v>
      </c>
      <c r="D11" s="83"/>
      <c r="E11" s="81" t="s">
        <v>8</v>
      </c>
      <c r="F11" s="81" t="s">
        <v>22</v>
      </c>
      <c r="G11" s="81" t="s">
        <v>58</v>
      </c>
      <c r="H11" s="81" t="s">
        <v>15</v>
      </c>
      <c r="I11" s="87" t="s">
        <v>17</v>
      </c>
      <c r="J11" s="87"/>
      <c r="K11" s="87"/>
      <c r="L11" s="79" t="s">
        <v>16</v>
      </c>
    </row>
    <row r="12" spans="1:13" s="5" customFormat="1" ht="46.5" customHeight="1" x14ac:dyDescent="0.25">
      <c r="B12" s="85"/>
      <c r="C12" s="50" t="s">
        <v>3</v>
      </c>
      <c r="D12" s="50" t="s">
        <v>2</v>
      </c>
      <c r="E12" s="82"/>
      <c r="F12" s="82"/>
      <c r="G12" s="82"/>
      <c r="H12" s="82"/>
      <c r="I12" s="50" t="s">
        <v>9</v>
      </c>
      <c r="J12" s="50" t="s">
        <v>10</v>
      </c>
      <c r="K12" s="51" t="s">
        <v>11</v>
      </c>
      <c r="L12" s="80"/>
    </row>
    <row r="13" spans="1:13" ht="20.100000000000001" customHeight="1" x14ac:dyDescent="0.25">
      <c r="B13" s="17" t="s">
        <v>52</v>
      </c>
      <c r="C13" s="18">
        <v>0</v>
      </c>
      <c r="D13" s="18">
        <v>105051</v>
      </c>
      <c r="E13" s="59">
        <v>0</v>
      </c>
      <c r="F13" s="73">
        <v>0</v>
      </c>
      <c r="G13" s="8">
        <v>0</v>
      </c>
      <c r="H13" s="8"/>
      <c r="I13" s="12">
        <f>IF(ISERROR(+#REF!/E13)=TRUE,0,++#REF!/E13)</f>
        <v>0</v>
      </c>
      <c r="J13" s="12">
        <f>IF(ISERROR(+G13/E13)=TRUE,0,++G13/E13)</f>
        <v>0</v>
      </c>
      <c r="K13" s="12">
        <f>IF(ISERROR(+H13/E13)=TRUE,0,++H13/E13)</f>
        <v>0</v>
      </c>
      <c r="L13" s="14">
        <f>+D13-G13</f>
        <v>105051</v>
      </c>
    </row>
    <row r="14" spans="1:13" ht="20.100000000000001" customHeight="1" x14ac:dyDescent="0.25">
      <c r="B14" s="16" t="s">
        <v>53</v>
      </c>
      <c r="C14" s="19">
        <v>0</v>
      </c>
      <c r="D14" s="19">
        <v>22557</v>
      </c>
      <c r="E14" s="59">
        <v>22000</v>
      </c>
      <c r="F14" s="59">
        <v>22000</v>
      </c>
      <c r="G14" s="9">
        <v>0</v>
      </c>
      <c r="H14" s="9"/>
      <c r="I14" s="13">
        <f>IF(ISERROR(+#REF!/E14)=TRUE,0,++#REF!/E14)</f>
        <v>0</v>
      </c>
      <c r="J14" s="13">
        <f>IF(ISERROR(+G14/E14)=TRUE,0,++G14/E14)</f>
        <v>0</v>
      </c>
      <c r="K14" s="13">
        <f>IF(ISERROR(+H14/E14)=TRUE,0,++H14/E14)</f>
        <v>0</v>
      </c>
      <c r="L14" s="15">
        <f>+D14-G14</f>
        <v>22557</v>
      </c>
    </row>
    <row r="15" spans="1:13" ht="20.100000000000001" customHeight="1" x14ac:dyDescent="0.25">
      <c r="B15" s="16" t="s">
        <v>54</v>
      </c>
      <c r="C15" s="19">
        <v>0</v>
      </c>
      <c r="D15" s="19">
        <v>297406</v>
      </c>
      <c r="E15" s="59">
        <v>52985</v>
      </c>
      <c r="F15" s="59">
        <v>52985</v>
      </c>
      <c r="G15" s="9">
        <v>0</v>
      </c>
      <c r="H15" s="9"/>
      <c r="I15" s="13">
        <f>IF(ISERROR(+#REF!/E15)=TRUE,0,++#REF!/E15)</f>
        <v>0</v>
      </c>
      <c r="J15" s="13">
        <f>IF(ISERROR(+G15/E15)=TRUE,0,++G15/E15)</f>
        <v>0</v>
      </c>
      <c r="K15" s="13">
        <f>IF(ISERROR(+H15/E15)=TRUE,0,++H15/E15)</f>
        <v>0</v>
      </c>
      <c r="L15" s="15">
        <f>+D15-G15</f>
        <v>297406</v>
      </c>
    </row>
    <row r="16" spans="1:13" ht="20.100000000000001" customHeight="1" x14ac:dyDescent="0.25">
      <c r="B16" s="68" t="s">
        <v>55</v>
      </c>
      <c r="C16" s="69">
        <v>0</v>
      </c>
      <c r="D16" s="69">
        <v>284835</v>
      </c>
      <c r="E16" s="74">
        <v>267991.5</v>
      </c>
      <c r="F16" s="74">
        <v>267991.5</v>
      </c>
      <c r="G16" s="70">
        <v>0</v>
      </c>
      <c r="H16" s="70"/>
      <c r="I16" s="71">
        <f>IF(ISERROR(+#REF!/E16)=TRUE,0,++#REF!/E16)</f>
        <v>0</v>
      </c>
      <c r="J16" s="71">
        <f>IF(ISERROR(+G16/E16)=TRUE,0,++G16/E16)</f>
        <v>0</v>
      </c>
      <c r="K16" s="71">
        <f>IF(ISERROR(+H16/E16)=TRUE,0,++H16/E16)</f>
        <v>0</v>
      </c>
      <c r="L16" s="72">
        <f>+D16-G16</f>
        <v>284835</v>
      </c>
    </row>
    <row r="17" spans="2:12" ht="23.25" customHeight="1" x14ac:dyDescent="0.25">
      <c r="B17" s="52" t="s">
        <v>4</v>
      </c>
      <c r="C17" s="65">
        <f t="shared" ref="C17:H17" si="0">SUM(C13:C16)</f>
        <v>0</v>
      </c>
      <c r="D17" s="65">
        <f t="shared" si="0"/>
        <v>709849</v>
      </c>
      <c r="E17" s="65">
        <f t="shared" si="0"/>
        <v>342976.5</v>
      </c>
      <c r="F17" s="65">
        <f t="shared" si="0"/>
        <v>342976.5</v>
      </c>
      <c r="G17" s="65">
        <f t="shared" si="0"/>
        <v>0</v>
      </c>
      <c r="H17" s="53">
        <f t="shared" si="0"/>
        <v>0</v>
      </c>
      <c r="I17" s="54">
        <f>IF(ISERROR(+#REF!/E17)=TRUE,0,++#REF!/E17)</f>
        <v>0</v>
      </c>
      <c r="J17" s="54">
        <f>IF(ISERROR(+G17/E17)=TRUE,0,++G17/E17)</f>
        <v>0</v>
      </c>
      <c r="K17" s="54">
        <f>IF(ISERROR(+H17/E17)=TRUE,0,++H17/E17)</f>
        <v>0</v>
      </c>
      <c r="L17" s="55">
        <f>SUM(L13:L16)</f>
        <v>709849</v>
      </c>
    </row>
    <row r="18" spans="2:12" x14ac:dyDescent="0.2">
      <c r="B18" s="11" t="s">
        <v>62</v>
      </c>
    </row>
    <row r="19" spans="2:12" s="22" customFormat="1" x14ac:dyDescent="0.25">
      <c r="K19" s="23"/>
    </row>
    <row r="20" spans="2:12" s="22" customFormat="1" x14ac:dyDescent="0.25">
      <c r="K20" s="23"/>
    </row>
    <row r="21" spans="2:12" s="22" customFormat="1" x14ac:dyDescent="0.25">
      <c r="K21" s="23"/>
    </row>
    <row r="22" spans="2:12" s="22" customFormat="1" x14ac:dyDescent="0.25">
      <c r="C22" s="22">
        <v>1000000</v>
      </c>
      <c r="K22" s="23"/>
    </row>
    <row r="23" spans="2:12" s="22" customFormat="1" ht="45" x14ac:dyDescent="0.25">
      <c r="B23" s="30" t="s">
        <v>23</v>
      </c>
      <c r="C23" s="30" t="s">
        <v>3</v>
      </c>
      <c r="D23" s="30" t="s">
        <v>2</v>
      </c>
      <c r="E23" s="31" t="s">
        <v>18</v>
      </c>
      <c r="F23" s="31" t="s">
        <v>19</v>
      </c>
      <c r="G23" s="31" t="str">
        <f>MID(G11,1,25)</f>
        <v>DEVENGADO
A MAYO
(4)</v>
      </c>
      <c r="K23" s="23"/>
    </row>
    <row r="24" spans="2:12" s="22" customFormat="1" x14ac:dyDescent="0.25">
      <c r="B24" s="22" t="s">
        <v>24</v>
      </c>
      <c r="C24" s="66">
        <f>+C17/$C$22</f>
        <v>0</v>
      </c>
      <c r="D24" s="40">
        <f>+D17/$C$22</f>
        <v>0.70984899999999995</v>
      </c>
      <c r="E24" s="40">
        <f>+E17/$C$22</f>
        <v>0.34297650000000002</v>
      </c>
      <c r="F24" s="40">
        <f>+F17/$C$22</f>
        <v>0.34297650000000002</v>
      </c>
      <c r="G24" s="40">
        <f>+G17/$C$22</f>
        <v>0</v>
      </c>
      <c r="H24" s="22">
        <v>1373981</v>
      </c>
      <c r="K24" s="23"/>
    </row>
    <row r="25" spans="2:12" s="22" customFormat="1" x14ac:dyDescent="0.25">
      <c r="C25" s="40"/>
      <c r="D25" s="40"/>
      <c r="E25" s="40"/>
      <c r="F25" s="40"/>
      <c r="G25" s="40"/>
      <c r="H25" s="22">
        <v>5072</v>
      </c>
      <c r="K25" s="23"/>
    </row>
    <row r="26" spans="2:12" s="22" customFormat="1" x14ac:dyDescent="0.25">
      <c r="C26" s="40"/>
      <c r="D26" s="40"/>
      <c r="E26" s="40"/>
      <c r="F26" s="40"/>
      <c r="G26" s="40"/>
      <c r="H26" s="22">
        <v>3078714.9799999995</v>
      </c>
      <c r="K26" s="23"/>
    </row>
    <row r="27" spans="2:12" s="22" customFormat="1" x14ac:dyDescent="0.25">
      <c r="C27" s="40"/>
      <c r="D27" s="40"/>
      <c r="E27" s="40"/>
      <c r="F27" s="40"/>
      <c r="G27" s="40"/>
      <c r="H27" s="22">
        <v>0</v>
      </c>
      <c r="K27" s="23"/>
    </row>
    <row r="28" spans="2:12" s="22" customFormat="1" x14ac:dyDescent="0.25">
      <c r="K28" s="23"/>
    </row>
    <row r="29" spans="2:12" s="22" customFormat="1" x14ac:dyDescent="0.25">
      <c r="K29" s="23"/>
    </row>
    <row r="30" spans="2:12" s="22" customFormat="1" x14ac:dyDescent="0.25">
      <c r="K30" s="23"/>
    </row>
    <row r="31" spans="2:12" s="22" customFormat="1" x14ac:dyDescent="0.25">
      <c r="K31" s="23"/>
    </row>
  </sheetData>
  <mergeCells count="9">
    <mergeCell ref="B6:L6"/>
    <mergeCell ref="L11:L12"/>
    <mergeCell ref="B11:B12"/>
    <mergeCell ref="C11:D11"/>
    <mergeCell ref="E11:E12"/>
    <mergeCell ref="F11:F12"/>
    <mergeCell ref="G11:G12"/>
    <mergeCell ref="H11:H12"/>
    <mergeCell ref="I11:K11"/>
  </mergeCells>
  <printOptions horizontalCentered="1"/>
  <pageMargins left="0.59055118110236227" right="0.55118110236220474" top="0.43307086614173229" bottom="0.51181102362204722" header="0.31496062992125984" footer="0.31496062992125984"/>
  <pageSetup paperSize="9" scale="65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dvicente</dc:creator>
  <cp:lastModifiedBy>DAMIAN VICENTE GALLO</cp:lastModifiedBy>
  <cp:lastPrinted>2014-05-15T17:44:28Z</cp:lastPrinted>
  <dcterms:created xsi:type="dcterms:W3CDTF">2011-03-09T14:32:28Z</dcterms:created>
  <dcterms:modified xsi:type="dcterms:W3CDTF">2023-07-31T15:38:56Z</dcterms:modified>
</cp:coreProperties>
</file>