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3\2.- Informacion Portal MINSA - Transparencia\PCA - 2023\"/>
    </mc:Choice>
  </mc:AlternateContent>
  <bookViews>
    <workbookView xWindow="-120" yWindow="-120" windowWidth="29040" windowHeight="15840" activeTab="4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RO!$B$11:$L$46</definedName>
    <definedName name="_xlnm.Print_Area" localSheetId="3">DYT!$B$2:$L$47</definedName>
    <definedName name="_xlnm.Print_Area" localSheetId="4">RD!$B$2:$L$19</definedName>
    <definedName name="_xlnm.Print_Area" localSheetId="1">RDR!$B$2:$L$49</definedName>
    <definedName name="_xlnm.Print_Area" localSheetId="0">RO!$B$2:$L$49</definedName>
    <definedName name="_xlnm.Print_Area" localSheetId="2">ROOC!$B$2:$L$48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4" l="1"/>
  <c r="K21" i="4"/>
  <c r="J21" i="4"/>
  <c r="C47" i="4"/>
  <c r="D47" i="4"/>
  <c r="L45" i="1" l="1"/>
  <c r="K45" i="1"/>
  <c r="J45" i="1"/>
  <c r="C47" i="1"/>
  <c r="D47" i="1"/>
  <c r="C46" i="5" l="1"/>
  <c r="D46" i="5"/>
  <c r="L44" i="6"/>
  <c r="K44" i="6"/>
  <c r="J44" i="6"/>
  <c r="L43" i="6"/>
  <c r="K43" i="6"/>
  <c r="J43" i="6"/>
  <c r="L42" i="6"/>
  <c r="K42" i="6"/>
  <c r="J42" i="6"/>
  <c r="L43" i="5"/>
  <c r="K43" i="5"/>
  <c r="J43" i="5"/>
  <c r="L44" i="4"/>
  <c r="K44" i="4"/>
  <c r="J44" i="4"/>
  <c r="L16" i="5" l="1"/>
  <c r="K16" i="5"/>
  <c r="J16" i="5"/>
  <c r="E46" i="5" l="1"/>
  <c r="L19" i="5"/>
  <c r="K19" i="5"/>
  <c r="J19" i="5"/>
  <c r="L41" i="5" l="1"/>
  <c r="K41" i="5"/>
  <c r="J41" i="5"/>
  <c r="L40" i="5"/>
  <c r="K40" i="5"/>
  <c r="J40" i="5"/>
  <c r="L45" i="5" l="1"/>
  <c r="L44" i="5"/>
  <c r="L42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8" i="5"/>
  <c r="L17" i="5"/>
  <c r="L15" i="5"/>
  <c r="L14" i="5"/>
  <c r="K14" i="5"/>
  <c r="J14" i="5"/>
  <c r="K15" i="5" l="1"/>
  <c r="J15" i="5"/>
  <c r="L44" i="1"/>
  <c r="K44" i="1"/>
  <c r="J44" i="1"/>
  <c r="J17" i="5" l="1"/>
  <c r="K17" i="5"/>
  <c r="E47" i="1"/>
  <c r="K18" i="5" l="1"/>
  <c r="J18" i="5"/>
  <c r="C45" i="6"/>
  <c r="D45" i="6"/>
  <c r="K20" i="5" l="1"/>
  <c r="J20" i="5"/>
  <c r="J37" i="6"/>
  <c r="K21" i="5" l="1"/>
  <c r="J21" i="5"/>
  <c r="G23" i="7"/>
  <c r="G51" i="6"/>
  <c r="G52" i="5"/>
  <c r="G53" i="4"/>
  <c r="G53" i="1"/>
  <c r="K22" i="5" l="1"/>
  <c r="J22" i="5"/>
  <c r="K36" i="6"/>
  <c r="J23" i="5" l="1"/>
  <c r="K23" i="5"/>
  <c r="J36" i="6"/>
  <c r="L36" i="6"/>
  <c r="K24" i="5" l="1"/>
  <c r="J24" i="5"/>
  <c r="L39" i="6"/>
  <c r="K39" i="6"/>
  <c r="J39" i="6"/>
  <c r="L38" i="6"/>
  <c r="K38" i="6"/>
  <c r="J38" i="6"/>
  <c r="L37" i="6"/>
  <c r="K37" i="6"/>
  <c r="C52" i="6"/>
  <c r="D52" i="6"/>
  <c r="K25" i="5" l="1"/>
  <c r="J25" i="5"/>
  <c r="G46" i="5"/>
  <c r="G53" i="5" s="1"/>
  <c r="F46" i="5"/>
  <c r="F53" i="5" s="1"/>
  <c r="D53" i="5"/>
  <c r="C53" i="5"/>
  <c r="J26" i="5" l="1"/>
  <c r="K26" i="5"/>
  <c r="G45" i="6"/>
  <c r="G52" i="6" s="1"/>
  <c r="F45" i="6"/>
  <c r="F52" i="6" s="1"/>
  <c r="E45" i="6"/>
  <c r="E52" i="6" s="1"/>
  <c r="K27" i="5" l="1"/>
  <c r="J27" i="5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8" i="5" l="1"/>
  <c r="J28" i="5"/>
  <c r="L46" i="4"/>
  <c r="K46" i="4"/>
  <c r="J46" i="4"/>
  <c r="L45" i="4"/>
  <c r="K45" i="4"/>
  <c r="J45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6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6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9" i="5" l="1"/>
  <c r="J29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6" i="1"/>
  <c r="C54" i="1"/>
  <c r="D54" i="1"/>
  <c r="K30" i="5" l="1"/>
  <c r="J30" i="5"/>
  <c r="C54" i="4"/>
  <c r="J31" i="5" l="1"/>
  <c r="K31" i="5"/>
  <c r="G47" i="4"/>
  <c r="G54" i="4" s="1"/>
  <c r="F47" i="4"/>
  <c r="F54" i="4" s="1"/>
  <c r="D54" i="4"/>
  <c r="G17" i="7"/>
  <c r="G24" i="7" s="1"/>
  <c r="F17" i="7"/>
  <c r="F24" i="7" s="1"/>
  <c r="E17" i="7"/>
  <c r="E24" i="7" s="1"/>
  <c r="D17" i="7"/>
  <c r="D24" i="7" s="1"/>
  <c r="G47" i="1"/>
  <c r="G54" i="1" s="1"/>
  <c r="F47" i="1"/>
  <c r="F54" i="1" s="1"/>
  <c r="C17" i="7"/>
  <c r="C24" i="7" s="1"/>
  <c r="K32" i="5" l="1"/>
  <c r="J32" i="5"/>
  <c r="L16" i="7"/>
  <c r="L15" i="7"/>
  <c r="L14" i="7"/>
  <c r="L13" i="4"/>
  <c r="L13" i="6"/>
  <c r="L13" i="5"/>
  <c r="L13" i="7"/>
  <c r="L13" i="1"/>
  <c r="E47" i="4"/>
  <c r="E54" i="4" s="1"/>
  <c r="K33" i="5" l="1"/>
  <c r="J33" i="5"/>
  <c r="E54" i="1"/>
  <c r="J34" i="5" l="1"/>
  <c r="K34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7" i="1"/>
  <c r="I13" i="1"/>
  <c r="H45" i="6"/>
  <c r="K13" i="6"/>
  <c r="J13" i="6"/>
  <c r="I13" i="6"/>
  <c r="H46" i="5"/>
  <c r="K13" i="5"/>
  <c r="J13" i="5"/>
  <c r="I13" i="5"/>
  <c r="H47" i="4"/>
  <c r="I14" i="4"/>
  <c r="K13" i="4"/>
  <c r="J13" i="4"/>
  <c r="I13" i="4"/>
  <c r="K13" i="1"/>
  <c r="J13" i="1"/>
  <c r="K35" i="5" l="1"/>
  <c r="J35" i="5"/>
  <c r="L46" i="5"/>
  <c r="L45" i="6"/>
  <c r="L47" i="4"/>
  <c r="L47" i="1"/>
  <c r="I17" i="7"/>
  <c r="K17" i="7"/>
  <c r="J17" i="7"/>
  <c r="J45" i="6"/>
  <c r="I45" i="6"/>
  <c r="K45" i="6"/>
  <c r="I47" i="4"/>
  <c r="K47" i="4"/>
  <c r="J47" i="4"/>
  <c r="K47" i="1"/>
  <c r="K36" i="5" l="1"/>
  <c r="J36" i="5"/>
  <c r="I47" i="1"/>
  <c r="J47" i="1"/>
  <c r="K37" i="5" l="1"/>
  <c r="J37" i="5"/>
  <c r="K38" i="5" l="1"/>
  <c r="J38" i="5"/>
  <c r="J39" i="5" l="1"/>
  <c r="K39" i="5"/>
  <c r="K42" i="5" l="1"/>
  <c r="J42" i="5"/>
  <c r="K44" i="5" l="1"/>
  <c r="J44" i="5"/>
  <c r="J45" i="5" l="1"/>
  <c r="K45" i="5"/>
  <c r="I45" i="5"/>
  <c r="E53" i="5" l="1"/>
  <c r="J46" i="5"/>
  <c r="I46" i="5"/>
  <c r="K46" i="5"/>
</calcChain>
</file>

<file path=xl/sharedStrings.xml><?xml version="1.0" encoding="utf-8"?>
<sst xmlns="http://schemas.openxmlformats.org/spreadsheetml/2006/main" count="263" uniqueCount="63">
  <si>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</si>
  <si>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</si>
  <si>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</si>
  <si>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</si>
  <si>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</si>
  <si>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</si>
  <si>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</si>
  <si>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</si>
  <si>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</si>
  <si>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</si>
  <si>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</si>
  <si>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</si>
  <si>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</si>
  <si>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</si>
  <si>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</si>
  <si>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</si>
  <si>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</si>
  <si>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</si>
  <si>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</si>
  <si>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</si>
  <si>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</si>
  <si>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</si>
  <si>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</si>
  <si>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</si>
  <si>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</si>
  <si>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</si>
  <si>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</si>
  <si>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</si>
  <si>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</si>
  <si>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</si>
  <si>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</si>
  <si>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</si>
  <si>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</si>
  <si>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</si>
  <si>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</si>
  <si>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</si>
  <si>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</si>
  <si>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</si>
  <si>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</si>
  <si>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</si>
  <si>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</si>
  <si>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</si>
  <si>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</si>
  <si>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</si>
  <si>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</si>
  <si>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</si>
  <si>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</si>
  <si>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</si>
  <si>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</si>
  <si>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</si>
  <si>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</si>
  <si>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</si>
  <si>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</si>
  <si>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</si>
  <si>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</si>
  <si>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</si>
  <si>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</si>
  <si>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</si>
  <si>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DEVENGADO
A JUNIO
(4)</t>
  </si>
  <si>
    <t>005-121: INSTITUTO NACIONAL DE SALUD MENTAL</t>
  </si>
  <si>
    <t>007-123: INSTITUTO NACIONAL DE CIENCIAS NEUROLOGICAS</t>
  </si>
  <si>
    <t>EJECUCION PRESUPUESTAL MENSUALIZADA DE GASTOS 
AL MES DE JUNIO 2023</t>
  </si>
  <si>
    <t>Fuente: Reporte SIAF Operaciones en Linea al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</si>
</sst>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JUNIO
(4)</c:v>
                </c:pt>
              </c:strCache>
            </c:strRef>
          </c:cat>
          <c:val>
            <c:numRef>
              <c:f>RO!$C$54:$G$54</c:f>
              <c:numCache>
                <c:formatCode>_ * #,##0.0_ ;_ * \-#,##0.0_ ;_ * "-"??_ ;_ @_ </c:formatCode>
                <c:ptCount val="5"/>
                <c:pt idx="0">
                  <c:v>8963.3897519999991</c:v>
                </c:pt>
                <c:pt idx="1">
                  <c:v>8681.9387299999999</c:v>
                </c:pt>
                <c:pt idx="2" formatCode="#,##0">
                  <c:v>7582.8828540000004</c:v>
                </c:pt>
                <c:pt idx="3">
                  <c:v>6092.5327229099985</c:v>
                </c:pt>
                <c:pt idx="4">
                  <c:v>3146.01730223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916879392"/>
        <c:axId val="-1916876128"/>
        <c:axId val="0"/>
      </c:bar3DChart>
      <c:catAx>
        <c:axId val="-1916879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916876128"/>
        <c:crosses val="autoZero"/>
        <c:auto val="1"/>
        <c:lblAlgn val="ctr"/>
        <c:lblOffset val="100"/>
        <c:noMultiLvlLbl val="0"/>
      </c:catAx>
      <c:valAx>
        <c:axId val="-1916876128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1916879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JUNIO
(4)</c:v>
                </c:pt>
              </c:strCache>
            </c:strRef>
          </c:cat>
          <c:val>
            <c:numRef>
              <c:f>RDR!$C$54:$G$54</c:f>
              <c:numCache>
                <c:formatCode>#,##0.0</c:formatCode>
                <c:ptCount val="5"/>
                <c:pt idx="0">
                  <c:v>0.10112</c:v>
                </c:pt>
                <c:pt idx="1">
                  <c:v>0.10112</c:v>
                </c:pt>
                <c:pt idx="2">
                  <c:v>0.10112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916878848"/>
        <c:axId val="-1916881024"/>
        <c:axId val="0"/>
      </c:bar3DChart>
      <c:catAx>
        <c:axId val="-1916878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916881024"/>
        <c:crosses val="autoZero"/>
        <c:auto val="1"/>
        <c:lblAlgn val="ctr"/>
        <c:lblOffset val="100"/>
        <c:noMultiLvlLbl val="0"/>
      </c:catAx>
      <c:valAx>
        <c:axId val="-191688102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91687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ROOC!$B$53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JUNIO
(4)</c:v>
                </c:pt>
              </c:strCache>
            </c:strRef>
          </c:cat>
          <c:val>
            <c:numRef>
              <c:f>ROOC!$C$53:$G$53</c:f>
              <c:numCache>
                <c:formatCode>#,##0.0</c:formatCode>
                <c:ptCount val="5"/>
                <c:pt idx="0">
                  <c:v>744.08821899999998</c:v>
                </c:pt>
                <c:pt idx="1">
                  <c:v>744.08821899999998</c:v>
                </c:pt>
                <c:pt idx="2">
                  <c:v>738.08821899999998</c:v>
                </c:pt>
                <c:pt idx="3">
                  <c:v>58.415620439999998</c:v>
                </c:pt>
                <c:pt idx="4">
                  <c:v>20.921494379999995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916879936"/>
        <c:axId val="-1916880480"/>
        <c:axId val="0"/>
      </c:bar3DChart>
      <c:catAx>
        <c:axId val="-1916879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916880480"/>
        <c:crosses val="autoZero"/>
        <c:auto val="1"/>
        <c:lblAlgn val="ctr"/>
        <c:lblOffset val="100"/>
        <c:noMultiLvlLbl val="0"/>
      </c:catAx>
      <c:valAx>
        <c:axId val="-191688048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916879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JUNIO
(4)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712.75280599999996</c:v>
                </c:pt>
                <c:pt idx="2">
                  <c:v>625.35128099999997</c:v>
                </c:pt>
                <c:pt idx="3">
                  <c:v>476.94528495999998</c:v>
                </c:pt>
                <c:pt idx="4">
                  <c:v>288.84521469999999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916878304"/>
        <c:axId val="-1916875584"/>
        <c:axId val="0"/>
      </c:bar3DChart>
      <c:catAx>
        <c:axId val="-1916878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916875584"/>
        <c:crosses val="autoZero"/>
        <c:auto val="1"/>
        <c:lblAlgn val="ctr"/>
        <c:lblOffset val="100"/>
        <c:noMultiLvlLbl val="0"/>
      </c:catAx>
      <c:valAx>
        <c:axId val="-191687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1916878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JUNIO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0.70984899999999995</c:v>
                </c:pt>
                <c:pt idx="2">
                  <c:v>0.34297650000000002</c:v>
                </c:pt>
                <c:pt idx="3">
                  <c:v>0.34297650000000002</c:v>
                </c:pt>
                <c:pt idx="4">
                  <c:v>3.8824999999999998E-2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16881568"/>
        <c:axId val="-1916882656"/>
        <c:axId val="0"/>
      </c:bar3DChart>
      <c:catAx>
        <c:axId val="-19168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916882656"/>
        <c:crosses val="autoZero"/>
        <c:auto val="1"/>
        <c:lblAlgn val="ctr"/>
        <c:lblOffset val="100"/>
        <c:noMultiLvlLbl val="0"/>
      </c:catAx>
      <c:valAx>
        <c:axId val="-191688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91688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48</xdr:row>
      <xdr:rowOff>145246</xdr:rowOff>
    </xdr:from>
    <xdr:to>
      <xdr:col>11</xdr:col>
      <xdr:colOff>964567</xdr:colOff>
      <xdr:row>74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49</xdr:row>
      <xdr:rowOff>49072</xdr:rowOff>
    </xdr:from>
    <xdr:to>
      <xdr:col>12</xdr:col>
      <xdr:colOff>20478</xdr:colOff>
      <xdr:row>91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48</xdr:row>
      <xdr:rowOff>108929</xdr:rowOff>
    </xdr:from>
    <xdr:to>
      <xdr:col>12</xdr:col>
      <xdr:colOff>51557</xdr:colOff>
      <xdr:row>74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3"/>
  <sheetViews>
    <sheetView showGridLines="0" topLeftCell="A12" zoomScale="115" zoomScaleNormal="115" workbookViewId="0">
      <selection activeCell="E13" sqref="E13:E46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58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2804482024</v>
      </c>
      <c r="D13" s="8">
        <v>2060461397</v>
      </c>
      <c r="E13" s="76">
        <v>1478519125</v>
      </c>
      <c r="F13" s="56">
        <v>1276007727.170001</v>
      </c>
      <c r="G13" s="8">
        <v>597332351.95999944</v>
      </c>
      <c r="H13" s="8"/>
      <c r="I13" s="12">
        <f>IF(ISERROR(+#REF!/E13)=TRUE,0,++#REF!/E13)</f>
        <v>0</v>
      </c>
      <c r="J13" s="12">
        <f>IF(ISERROR(+G13/E13)=TRUE,0,++G13/E13)</f>
        <v>0.40400718655566897</v>
      </c>
      <c r="K13" s="12">
        <f>IF(ISERROR(+H13/E13)=TRUE,0,++H13/E13)</f>
        <v>0</v>
      </c>
      <c r="L13" s="14">
        <f>+D13-G13</f>
        <v>1463129045.0400004</v>
      </c>
    </row>
    <row r="14" spans="1:13" ht="20.100000000000001" customHeight="1" x14ac:dyDescent="0.25">
      <c r="B14" s="25" t="s">
        <v>59</v>
      </c>
      <c r="C14" s="26">
        <v>41476314</v>
      </c>
      <c r="D14" s="26">
        <v>46957904</v>
      </c>
      <c r="E14" s="57">
        <v>46461579</v>
      </c>
      <c r="F14" s="57">
        <v>41583507.460000008</v>
      </c>
      <c r="G14" s="26">
        <v>20028234.110000011</v>
      </c>
      <c r="H14" s="26"/>
      <c r="I14" s="27"/>
      <c r="J14" s="27">
        <f t="shared" ref="J14:J46" si="0">IF(ISERROR(+G14/E14)=TRUE,0,++G14/E14)</f>
        <v>0.43107088784046732</v>
      </c>
      <c r="K14" s="27">
        <f t="shared" ref="K14:K46" si="1">IF(ISERROR(+H14/E14)=TRUE,0,++H14/E14)</f>
        <v>0</v>
      </c>
      <c r="L14" s="28">
        <f t="shared" ref="L14:L46" si="2">+D14-G14</f>
        <v>26929669.889999989</v>
      </c>
    </row>
    <row r="15" spans="1:13" ht="20.100000000000001" customHeight="1" x14ac:dyDescent="0.25">
      <c r="B15" s="25" t="s">
        <v>60</v>
      </c>
      <c r="C15" s="26">
        <v>55526427</v>
      </c>
      <c r="D15" s="26">
        <v>59629989</v>
      </c>
      <c r="E15" s="57">
        <v>56269927</v>
      </c>
      <c r="F15" s="57">
        <v>53856753.840000004</v>
      </c>
      <c r="G15" s="26">
        <v>27656484.839999992</v>
      </c>
      <c r="H15" s="26"/>
      <c r="I15" s="27"/>
      <c r="J15" s="27">
        <f t="shared" si="0"/>
        <v>0.49149672506239422</v>
      </c>
      <c r="K15" s="27">
        <f t="shared" si="1"/>
        <v>0</v>
      </c>
      <c r="L15" s="28">
        <f t="shared" si="2"/>
        <v>31973504.160000008</v>
      </c>
    </row>
    <row r="16" spans="1:13" ht="20.100000000000001" customHeight="1" x14ac:dyDescent="0.25">
      <c r="B16" s="25" t="s">
        <v>27</v>
      </c>
      <c r="C16" s="26">
        <v>34797818</v>
      </c>
      <c r="D16" s="26">
        <v>37567007</v>
      </c>
      <c r="E16" s="57">
        <v>37360800</v>
      </c>
      <c r="F16" s="57">
        <v>33491601.510000002</v>
      </c>
      <c r="G16" s="26">
        <v>17134405.920000006</v>
      </c>
      <c r="H16" s="26"/>
      <c r="I16" s="27"/>
      <c r="J16" s="27">
        <f t="shared" si="0"/>
        <v>0.4586198882250917</v>
      </c>
      <c r="K16" s="27">
        <f t="shared" si="1"/>
        <v>0</v>
      </c>
      <c r="L16" s="28">
        <f t="shared" si="2"/>
        <v>20432601.079999994</v>
      </c>
    </row>
    <row r="17" spans="2:12" ht="20.100000000000001" customHeight="1" x14ac:dyDescent="0.25">
      <c r="B17" s="25" t="s">
        <v>28</v>
      </c>
      <c r="C17" s="26">
        <v>41904084</v>
      </c>
      <c r="D17" s="26">
        <v>49416474</v>
      </c>
      <c r="E17" s="57">
        <v>47363536</v>
      </c>
      <c r="F17" s="57">
        <v>40031287.830000006</v>
      </c>
      <c r="G17" s="26">
        <v>20514359.609999999</v>
      </c>
      <c r="H17" s="26"/>
      <c r="I17" s="27"/>
      <c r="J17" s="27">
        <f t="shared" si="0"/>
        <v>0.43312559286114111</v>
      </c>
      <c r="K17" s="27">
        <f t="shared" si="1"/>
        <v>0</v>
      </c>
      <c r="L17" s="28">
        <f t="shared" si="2"/>
        <v>28902114.390000001</v>
      </c>
    </row>
    <row r="18" spans="2:12" ht="20.100000000000001" customHeight="1" x14ac:dyDescent="0.25">
      <c r="B18" s="25" t="s">
        <v>29</v>
      </c>
      <c r="C18" s="26">
        <v>197493588</v>
      </c>
      <c r="D18" s="26">
        <v>225630218</v>
      </c>
      <c r="E18" s="57">
        <v>224582040</v>
      </c>
      <c r="F18" s="57">
        <v>195893681.94999993</v>
      </c>
      <c r="G18" s="26">
        <v>106489172.26000008</v>
      </c>
      <c r="H18" s="26"/>
      <c r="I18" s="27"/>
      <c r="J18" s="27">
        <f t="shared" si="0"/>
        <v>0.47416602084476606</v>
      </c>
      <c r="K18" s="27">
        <f t="shared" si="1"/>
        <v>0</v>
      </c>
      <c r="L18" s="28">
        <f t="shared" si="2"/>
        <v>119141045.73999992</v>
      </c>
    </row>
    <row r="19" spans="2:12" ht="20.100000000000001" customHeight="1" x14ac:dyDescent="0.25">
      <c r="B19" s="25" t="s">
        <v>30</v>
      </c>
      <c r="C19" s="26">
        <v>139405863</v>
      </c>
      <c r="D19" s="26">
        <v>164502788</v>
      </c>
      <c r="E19" s="57">
        <v>158014974</v>
      </c>
      <c r="F19" s="57">
        <v>146041175.52999991</v>
      </c>
      <c r="G19" s="26">
        <v>75805526.420000046</v>
      </c>
      <c r="H19" s="26"/>
      <c r="I19" s="27"/>
      <c r="J19" s="27">
        <f t="shared" si="0"/>
        <v>0.47973634713884805</v>
      </c>
      <c r="K19" s="27">
        <f t="shared" si="1"/>
        <v>0</v>
      </c>
      <c r="L19" s="28">
        <f t="shared" si="2"/>
        <v>88697261.579999954</v>
      </c>
    </row>
    <row r="20" spans="2:12" ht="20.100000000000001" customHeight="1" x14ac:dyDescent="0.25">
      <c r="B20" s="25" t="s">
        <v>31</v>
      </c>
      <c r="C20" s="26">
        <v>187331921</v>
      </c>
      <c r="D20" s="26">
        <v>217416987</v>
      </c>
      <c r="E20" s="57">
        <v>204477834</v>
      </c>
      <c r="F20" s="57">
        <v>119164851.89000009</v>
      </c>
      <c r="G20" s="26">
        <v>90290439.739999905</v>
      </c>
      <c r="H20" s="26"/>
      <c r="I20" s="27"/>
      <c r="J20" s="27">
        <f t="shared" si="0"/>
        <v>0.44156590459580036</v>
      </c>
      <c r="K20" s="27">
        <f t="shared" si="1"/>
        <v>0</v>
      </c>
      <c r="L20" s="28">
        <f t="shared" si="2"/>
        <v>127126547.26000009</v>
      </c>
    </row>
    <row r="21" spans="2:12" ht="20.100000000000001" customHeight="1" x14ac:dyDescent="0.25">
      <c r="B21" s="25" t="s">
        <v>32</v>
      </c>
      <c r="C21" s="26">
        <v>42196011</v>
      </c>
      <c r="D21" s="26">
        <v>44917625</v>
      </c>
      <c r="E21" s="57">
        <v>44107872</v>
      </c>
      <c r="F21" s="57">
        <v>39346649.069999993</v>
      </c>
      <c r="G21" s="26">
        <v>21546535.119999997</v>
      </c>
      <c r="H21" s="26"/>
      <c r="I21" s="27"/>
      <c r="J21" s="27">
        <f t="shared" si="0"/>
        <v>0.48849636454916706</v>
      </c>
      <c r="K21" s="27">
        <f t="shared" si="1"/>
        <v>0</v>
      </c>
      <c r="L21" s="28">
        <f t="shared" si="2"/>
        <v>23371089.880000003</v>
      </c>
    </row>
    <row r="22" spans="2:12" ht="20.100000000000001" customHeight="1" x14ac:dyDescent="0.25">
      <c r="B22" s="25" t="s">
        <v>33</v>
      </c>
      <c r="C22" s="26">
        <v>100819995</v>
      </c>
      <c r="D22" s="26">
        <v>119247894</v>
      </c>
      <c r="E22" s="57">
        <v>114779576</v>
      </c>
      <c r="F22" s="57">
        <v>63446885.379999988</v>
      </c>
      <c r="G22" s="26">
        <v>50816683.790000007</v>
      </c>
      <c r="H22" s="26"/>
      <c r="I22" s="27"/>
      <c r="J22" s="27">
        <f t="shared" si="0"/>
        <v>0.44273280631390383</v>
      </c>
      <c r="K22" s="27">
        <f t="shared" si="1"/>
        <v>0</v>
      </c>
      <c r="L22" s="28">
        <f t="shared" si="2"/>
        <v>68431210.209999993</v>
      </c>
    </row>
    <row r="23" spans="2:12" ht="20.100000000000001" customHeight="1" x14ac:dyDescent="0.25">
      <c r="B23" s="25" t="s">
        <v>34</v>
      </c>
      <c r="C23" s="26">
        <v>190234741</v>
      </c>
      <c r="D23" s="26">
        <v>222081079</v>
      </c>
      <c r="E23" s="57">
        <v>216683789</v>
      </c>
      <c r="F23" s="57">
        <v>202466010.97</v>
      </c>
      <c r="G23" s="26">
        <v>99660871.87999998</v>
      </c>
      <c r="H23" s="26"/>
      <c r="I23" s="27"/>
      <c r="J23" s="27">
        <f t="shared" si="0"/>
        <v>0.45993690778593493</v>
      </c>
      <c r="K23" s="27">
        <f t="shared" si="1"/>
        <v>0</v>
      </c>
      <c r="L23" s="28">
        <f t="shared" si="2"/>
        <v>122420207.12000002</v>
      </c>
    </row>
    <row r="24" spans="2:12" ht="20.100000000000001" customHeight="1" x14ac:dyDescent="0.25">
      <c r="B24" s="25" t="s">
        <v>35</v>
      </c>
      <c r="C24" s="26">
        <v>153893630</v>
      </c>
      <c r="D24" s="26">
        <v>183862352</v>
      </c>
      <c r="E24" s="57">
        <v>176948478</v>
      </c>
      <c r="F24" s="57">
        <v>158444517.26999998</v>
      </c>
      <c r="G24" s="26">
        <v>83442071.519999951</v>
      </c>
      <c r="H24" s="26"/>
      <c r="I24" s="27"/>
      <c r="J24" s="27">
        <f t="shared" si="0"/>
        <v>0.47156139721077428</v>
      </c>
      <c r="K24" s="27">
        <f t="shared" si="1"/>
        <v>0</v>
      </c>
      <c r="L24" s="28">
        <f t="shared" si="2"/>
        <v>100420280.48000005</v>
      </c>
    </row>
    <row r="25" spans="2:12" ht="20.100000000000001" customHeight="1" x14ac:dyDescent="0.25">
      <c r="B25" s="25" t="s">
        <v>36</v>
      </c>
      <c r="C25" s="26">
        <v>248078947</v>
      </c>
      <c r="D25" s="26">
        <v>288918345</v>
      </c>
      <c r="E25" s="57">
        <v>281954453</v>
      </c>
      <c r="F25" s="57">
        <v>253985318.04999992</v>
      </c>
      <c r="G25" s="26">
        <v>125397052.39999995</v>
      </c>
      <c r="H25" s="26"/>
      <c r="I25" s="27"/>
      <c r="J25" s="27">
        <f t="shared" si="0"/>
        <v>0.44474223076022829</v>
      </c>
      <c r="K25" s="27">
        <f t="shared" si="1"/>
        <v>0</v>
      </c>
      <c r="L25" s="28">
        <f t="shared" si="2"/>
        <v>163521292.60000005</v>
      </c>
    </row>
    <row r="26" spans="2:12" ht="20.100000000000001" customHeight="1" x14ac:dyDescent="0.25">
      <c r="B26" s="25" t="s">
        <v>37</v>
      </c>
      <c r="C26" s="26">
        <v>212265148</v>
      </c>
      <c r="D26" s="26">
        <v>266660784</v>
      </c>
      <c r="E26" s="57">
        <v>260578392</v>
      </c>
      <c r="F26" s="57">
        <v>220131063.47999996</v>
      </c>
      <c r="G26" s="26">
        <v>107043887.31000002</v>
      </c>
      <c r="H26" s="26"/>
      <c r="I26" s="27"/>
      <c r="J26" s="27">
        <f t="shared" si="0"/>
        <v>0.41079341417533966</v>
      </c>
      <c r="K26" s="27">
        <f t="shared" si="1"/>
        <v>0</v>
      </c>
      <c r="L26" s="28">
        <f t="shared" si="2"/>
        <v>159616896.69</v>
      </c>
    </row>
    <row r="27" spans="2:12" ht="20.100000000000001" customHeight="1" x14ac:dyDescent="0.25">
      <c r="B27" s="25" t="s">
        <v>38</v>
      </c>
      <c r="C27" s="26">
        <v>109012664</v>
      </c>
      <c r="D27" s="26">
        <v>128882801</v>
      </c>
      <c r="E27" s="57">
        <v>124674418</v>
      </c>
      <c r="F27" s="57">
        <v>106784603.90000001</v>
      </c>
      <c r="G27" s="26">
        <v>54406819.540000066</v>
      </c>
      <c r="H27" s="26"/>
      <c r="I27" s="27"/>
      <c r="J27" s="27">
        <f t="shared" si="0"/>
        <v>0.43639120529120951</v>
      </c>
      <c r="K27" s="27">
        <f t="shared" si="1"/>
        <v>0</v>
      </c>
      <c r="L27" s="28">
        <f t="shared" si="2"/>
        <v>74475981.459999934</v>
      </c>
    </row>
    <row r="28" spans="2:12" ht="20.100000000000001" customHeight="1" x14ac:dyDescent="0.25">
      <c r="B28" s="25" t="s">
        <v>39</v>
      </c>
      <c r="C28" s="26">
        <v>73483983</v>
      </c>
      <c r="D28" s="26">
        <v>81394772</v>
      </c>
      <c r="E28" s="57">
        <v>79421436</v>
      </c>
      <c r="F28" s="57">
        <v>72200764.519999996</v>
      </c>
      <c r="G28" s="26">
        <v>37940511.980000004</v>
      </c>
      <c r="H28" s="26"/>
      <c r="I28" s="27"/>
      <c r="J28" s="27">
        <f t="shared" si="0"/>
        <v>0.47771123126003417</v>
      </c>
      <c r="K28" s="27">
        <f t="shared" si="1"/>
        <v>0</v>
      </c>
      <c r="L28" s="28">
        <f t="shared" si="2"/>
        <v>43454260.019999996</v>
      </c>
    </row>
    <row r="29" spans="2:12" ht="20.100000000000001" customHeight="1" x14ac:dyDescent="0.25">
      <c r="B29" s="25" t="s">
        <v>40</v>
      </c>
      <c r="C29" s="26">
        <v>51072733</v>
      </c>
      <c r="D29" s="26">
        <v>55424482</v>
      </c>
      <c r="E29" s="57">
        <v>54717769</v>
      </c>
      <c r="F29" s="57">
        <v>49491982.919999979</v>
      </c>
      <c r="G29" s="26">
        <v>25866278.219999995</v>
      </c>
      <c r="H29" s="26"/>
      <c r="I29" s="27"/>
      <c r="J29" s="27">
        <f t="shared" si="0"/>
        <v>0.4727217262823708</v>
      </c>
      <c r="K29" s="27">
        <f t="shared" si="1"/>
        <v>0</v>
      </c>
      <c r="L29" s="28">
        <f t="shared" si="2"/>
        <v>29558203.780000005</v>
      </c>
    </row>
    <row r="30" spans="2:12" ht="20.100000000000001" customHeight="1" x14ac:dyDescent="0.25">
      <c r="B30" s="25" t="s">
        <v>41</v>
      </c>
      <c r="C30" s="26">
        <v>57621090</v>
      </c>
      <c r="D30" s="26">
        <v>63760991</v>
      </c>
      <c r="E30" s="57">
        <v>63525684</v>
      </c>
      <c r="F30" s="57">
        <v>57179432.13000001</v>
      </c>
      <c r="G30" s="26">
        <v>28410793.399999984</v>
      </c>
      <c r="H30" s="26"/>
      <c r="I30" s="27"/>
      <c r="J30" s="27">
        <f t="shared" si="0"/>
        <v>0.44723317579705218</v>
      </c>
      <c r="K30" s="27">
        <f t="shared" si="1"/>
        <v>0</v>
      </c>
      <c r="L30" s="28">
        <f t="shared" si="2"/>
        <v>35350197.600000016</v>
      </c>
    </row>
    <row r="31" spans="2:12" ht="20.100000000000001" customHeight="1" x14ac:dyDescent="0.25">
      <c r="B31" s="25" t="s">
        <v>42</v>
      </c>
      <c r="C31" s="26">
        <v>109453988</v>
      </c>
      <c r="D31" s="26">
        <v>125971242</v>
      </c>
      <c r="E31" s="57">
        <v>118289889</v>
      </c>
      <c r="F31" s="57">
        <v>106080022.15000004</v>
      </c>
      <c r="G31" s="26">
        <v>57358064.589999989</v>
      </c>
      <c r="H31" s="26"/>
      <c r="I31" s="27"/>
      <c r="J31" s="27">
        <f t="shared" si="0"/>
        <v>0.48489406047206612</v>
      </c>
      <c r="K31" s="27">
        <f t="shared" si="1"/>
        <v>0</v>
      </c>
      <c r="L31" s="28">
        <f t="shared" si="2"/>
        <v>68613177.410000011</v>
      </c>
    </row>
    <row r="32" spans="2:12" ht="20.100000000000001" customHeight="1" x14ac:dyDescent="0.25">
      <c r="B32" s="25" t="s">
        <v>43</v>
      </c>
      <c r="C32" s="26">
        <v>67006384</v>
      </c>
      <c r="D32" s="26">
        <v>78561358</v>
      </c>
      <c r="E32" s="57">
        <v>73285353</v>
      </c>
      <c r="F32" s="57">
        <v>60223724.699999996</v>
      </c>
      <c r="G32" s="26">
        <v>33043872.560000006</v>
      </c>
      <c r="H32" s="26"/>
      <c r="I32" s="27"/>
      <c r="J32" s="27">
        <f t="shared" si="0"/>
        <v>0.45089327140172208</v>
      </c>
      <c r="K32" s="27">
        <f t="shared" si="1"/>
        <v>0</v>
      </c>
      <c r="L32" s="28">
        <f t="shared" si="2"/>
        <v>45517485.439999998</v>
      </c>
    </row>
    <row r="33" spans="2:12" ht="20.100000000000001" customHeight="1" x14ac:dyDescent="0.25">
      <c r="B33" s="25" t="s">
        <v>44</v>
      </c>
      <c r="C33" s="26">
        <v>35585666</v>
      </c>
      <c r="D33" s="26">
        <v>48523517</v>
      </c>
      <c r="E33" s="57">
        <v>48408909</v>
      </c>
      <c r="F33" s="57">
        <v>38406348.099999987</v>
      </c>
      <c r="G33" s="26">
        <v>20976278.219999988</v>
      </c>
      <c r="H33" s="26"/>
      <c r="I33" s="27"/>
      <c r="J33" s="27">
        <f t="shared" si="0"/>
        <v>0.43331441780685426</v>
      </c>
      <c r="K33" s="27">
        <f t="shared" si="1"/>
        <v>0</v>
      </c>
      <c r="L33" s="28">
        <f t="shared" si="2"/>
        <v>27547238.780000012</v>
      </c>
    </row>
    <row r="34" spans="2:12" ht="20.100000000000001" customHeight="1" x14ac:dyDescent="0.25">
      <c r="B34" s="25" t="s">
        <v>45</v>
      </c>
      <c r="C34" s="26">
        <v>83080464</v>
      </c>
      <c r="D34" s="26">
        <v>104021245</v>
      </c>
      <c r="E34" s="57">
        <v>102815059</v>
      </c>
      <c r="F34" s="57">
        <v>57183980.689999968</v>
      </c>
      <c r="G34" s="26">
        <v>45618924.729999974</v>
      </c>
      <c r="H34" s="26"/>
      <c r="I34" s="27"/>
      <c r="J34" s="27">
        <f t="shared" si="0"/>
        <v>0.44369886253724733</v>
      </c>
      <c r="K34" s="27">
        <f t="shared" si="1"/>
        <v>0</v>
      </c>
      <c r="L34" s="28">
        <f t="shared" si="2"/>
        <v>58402320.270000026</v>
      </c>
    </row>
    <row r="35" spans="2:12" ht="20.100000000000001" customHeight="1" x14ac:dyDescent="0.25">
      <c r="B35" s="25" t="s">
        <v>46</v>
      </c>
      <c r="C35" s="26">
        <v>61019960</v>
      </c>
      <c r="D35" s="26">
        <v>69394287</v>
      </c>
      <c r="E35" s="57">
        <v>68206166</v>
      </c>
      <c r="F35" s="57">
        <v>63599947.36999999</v>
      </c>
      <c r="G35" s="26">
        <v>30120996.209999986</v>
      </c>
      <c r="H35" s="26"/>
      <c r="I35" s="27"/>
      <c r="J35" s="27">
        <f t="shared" si="0"/>
        <v>0.44161690909294016</v>
      </c>
      <c r="K35" s="27">
        <f t="shared" si="1"/>
        <v>0</v>
      </c>
      <c r="L35" s="28">
        <f t="shared" si="2"/>
        <v>39273290.790000014</v>
      </c>
    </row>
    <row r="36" spans="2:12" ht="20.100000000000001" customHeight="1" x14ac:dyDescent="0.25">
      <c r="B36" s="25" t="s">
        <v>47</v>
      </c>
      <c r="C36" s="26">
        <v>1503693340</v>
      </c>
      <c r="D36" s="26">
        <v>1521894088</v>
      </c>
      <c r="E36" s="57">
        <v>1268499106</v>
      </c>
      <c r="F36" s="57">
        <v>669326529.65999949</v>
      </c>
      <c r="G36" s="26">
        <v>371016353.96999997</v>
      </c>
      <c r="H36" s="26"/>
      <c r="I36" s="27"/>
      <c r="J36" s="27">
        <f t="shared" si="0"/>
        <v>0.29248452144356496</v>
      </c>
      <c r="K36" s="27">
        <f t="shared" si="1"/>
        <v>0</v>
      </c>
      <c r="L36" s="28">
        <f t="shared" si="2"/>
        <v>1150877734.03</v>
      </c>
    </row>
    <row r="37" spans="2:12" ht="20.100000000000001" customHeight="1" x14ac:dyDescent="0.25">
      <c r="B37" s="25" t="s">
        <v>48</v>
      </c>
      <c r="C37" s="26">
        <v>814620665</v>
      </c>
      <c r="D37" s="26">
        <v>644615269</v>
      </c>
      <c r="E37" s="57">
        <v>515260417</v>
      </c>
      <c r="F37" s="57">
        <v>426491162.70999998</v>
      </c>
      <c r="G37" s="26">
        <v>242037040.78000006</v>
      </c>
      <c r="H37" s="26"/>
      <c r="I37" s="27"/>
      <c r="J37" s="27">
        <f t="shared" si="0"/>
        <v>0.46973730718383527</v>
      </c>
      <c r="K37" s="27">
        <f t="shared" si="1"/>
        <v>0</v>
      </c>
      <c r="L37" s="28">
        <f t="shared" si="2"/>
        <v>402578228.21999991</v>
      </c>
    </row>
    <row r="38" spans="2:12" ht="20.100000000000001" customHeight="1" x14ac:dyDescent="0.25">
      <c r="B38" s="25" t="s">
        <v>49</v>
      </c>
      <c r="C38" s="26">
        <v>128460213</v>
      </c>
      <c r="D38" s="26">
        <v>176628772</v>
      </c>
      <c r="E38" s="57">
        <v>172528772</v>
      </c>
      <c r="F38" s="57">
        <v>128128852.20999995</v>
      </c>
      <c r="G38" s="26">
        <v>65466624.190000065</v>
      </c>
      <c r="H38" s="26"/>
      <c r="I38" s="27"/>
      <c r="J38" s="27">
        <f t="shared" si="0"/>
        <v>0.37945337134840362</v>
      </c>
      <c r="K38" s="27">
        <f t="shared" si="1"/>
        <v>0</v>
      </c>
      <c r="L38" s="28">
        <f t="shared" si="2"/>
        <v>111162147.80999994</v>
      </c>
    </row>
    <row r="39" spans="2:12" ht="20.100000000000001" customHeight="1" x14ac:dyDescent="0.25">
      <c r="B39" s="25" t="s">
        <v>50</v>
      </c>
      <c r="C39" s="26">
        <v>35671499</v>
      </c>
      <c r="D39" s="26">
        <v>43885391</v>
      </c>
      <c r="E39" s="57">
        <v>39428938</v>
      </c>
      <c r="F39" s="57">
        <v>32979907.609999985</v>
      </c>
      <c r="G39" s="26">
        <v>16774520.180000009</v>
      </c>
      <c r="H39" s="26"/>
      <c r="I39" s="27"/>
      <c r="J39" s="27">
        <f t="shared" si="0"/>
        <v>0.42543677387405182</v>
      </c>
      <c r="K39" s="27">
        <f t="shared" si="1"/>
        <v>0</v>
      </c>
      <c r="L39" s="28">
        <f t="shared" si="2"/>
        <v>27110870.819999993</v>
      </c>
    </row>
    <row r="40" spans="2:12" ht="20.100000000000001" customHeight="1" x14ac:dyDescent="0.25">
      <c r="B40" s="25" t="s">
        <v>51</v>
      </c>
      <c r="C40" s="26">
        <v>119179248</v>
      </c>
      <c r="D40" s="26">
        <v>129419623</v>
      </c>
      <c r="E40" s="57">
        <v>121923776</v>
      </c>
      <c r="F40" s="57">
        <v>114639256.23999999</v>
      </c>
      <c r="G40" s="26">
        <v>59762513.600000009</v>
      </c>
      <c r="H40" s="26"/>
      <c r="I40" s="27"/>
      <c r="J40" s="27">
        <f t="shared" si="0"/>
        <v>0.4901629162141436</v>
      </c>
      <c r="K40" s="27">
        <f t="shared" si="1"/>
        <v>0</v>
      </c>
      <c r="L40" s="28">
        <f t="shared" si="2"/>
        <v>69657109.399999991</v>
      </c>
    </row>
    <row r="41" spans="2:12" ht="20.100000000000001" customHeight="1" x14ac:dyDescent="0.25">
      <c r="B41" s="25" t="s">
        <v>52</v>
      </c>
      <c r="C41" s="26">
        <v>277199935</v>
      </c>
      <c r="D41" s="26">
        <v>319174952</v>
      </c>
      <c r="E41" s="57">
        <v>305344006</v>
      </c>
      <c r="F41" s="57">
        <v>291374071.78999996</v>
      </c>
      <c r="G41" s="26">
        <v>136146403.8499999</v>
      </c>
      <c r="H41" s="26"/>
      <c r="I41" s="27"/>
      <c r="J41" s="27">
        <f t="shared" si="0"/>
        <v>0.44587875044123154</v>
      </c>
      <c r="K41" s="27">
        <f t="shared" si="1"/>
        <v>0</v>
      </c>
      <c r="L41" s="28">
        <f t="shared" si="2"/>
        <v>183028548.1500001</v>
      </c>
    </row>
    <row r="42" spans="2:12" ht="20.100000000000001" customHeight="1" x14ac:dyDescent="0.25">
      <c r="B42" s="25" t="s">
        <v>53</v>
      </c>
      <c r="C42" s="26">
        <v>331297629</v>
      </c>
      <c r="D42" s="26">
        <v>376547607</v>
      </c>
      <c r="E42" s="57">
        <v>366323929</v>
      </c>
      <c r="F42" s="57">
        <v>320587625.72000009</v>
      </c>
      <c r="G42" s="26">
        <v>169050957.0400002</v>
      </c>
      <c r="H42" s="26"/>
      <c r="I42" s="27"/>
      <c r="J42" s="27">
        <f t="shared" si="0"/>
        <v>0.46147942751509469</v>
      </c>
      <c r="K42" s="27">
        <f t="shared" si="1"/>
        <v>0</v>
      </c>
      <c r="L42" s="28">
        <f t="shared" si="2"/>
        <v>207496649.9599998</v>
      </c>
    </row>
    <row r="43" spans="2:12" ht="20.100000000000001" customHeight="1" x14ac:dyDescent="0.25">
      <c r="B43" s="25" t="s">
        <v>54</v>
      </c>
      <c r="C43" s="26">
        <v>360857228</v>
      </c>
      <c r="D43" s="26">
        <v>396978880</v>
      </c>
      <c r="E43" s="57">
        <v>387828863</v>
      </c>
      <c r="F43" s="57">
        <v>363880042.06999975</v>
      </c>
      <c r="G43" s="26">
        <v>172897301.36000022</v>
      </c>
      <c r="H43" s="26"/>
      <c r="I43" s="27"/>
      <c r="J43" s="27">
        <f t="shared" si="0"/>
        <v>0.44580823619618076</v>
      </c>
      <c r="K43" s="27">
        <f t="shared" si="1"/>
        <v>0</v>
      </c>
      <c r="L43" s="28">
        <f t="shared" si="2"/>
        <v>224081578.63999978</v>
      </c>
    </row>
    <row r="44" spans="2:12" ht="20.100000000000001" customHeight="1" x14ac:dyDescent="0.25">
      <c r="B44" s="25" t="s">
        <v>55</v>
      </c>
      <c r="C44" s="26">
        <v>176547846</v>
      </c>
      <c r="D44" s="26">
        <v>213912890</v>
      </c>
      <c r="E44" s="57">
        <v>208680283</v>
      </c>
      <c r="F44" s="57">
        <v>194208227.10000023</v>
      </c>
      <c r="G44" s="26">
        <v>91546233.550000072</v>
      </c>
      <c r="H44" s="26"/>
      <c r="I44" s="27"/>
      <c r="J44" s="27">
        <f t="shared" ref="J44" si="3">IF(ISERROR(+G44/E44)=TRUE,0,++G44/E44)</f>
        <v>0.43869134272738203</v>
      </c>
      <c r="K44" s="27">
        <f t="shared" ref="K44" si="4">IF(ISERROR(+H44/E44)=TRUE,0,++H44/E44)</f>
        <v>0</v>
      </c>
      <c r="L44" s="28">
        <f t="shared" ref="L44" si="5">+D44-G44</f>
        <v>122366656.44999993</v>
      </c>
    </row>
    <row r="45" spans="2:12" ht="20.100000000000001" customHeight="1" x14ac:dyDescent="0.25">
      <c r="B45" s="25" t="s">
        <v>56</v>
      </c>
      <c r="C45" s="26">
        <v>80801306</v>
      </c>
      <c r="D45" s="26">
        <v>77858320</v>
      </c>
      <c r="E45" s="57">
        <v>77850305</v>
      </c>
      <c r="F45" s="57">
        <v>73334498.379999995</v>
      </c>
      <c r="G45" s="26">
        <v>32695450.330000002</v>
      </c>
      <c r="H45" s="26"/>
      <c r="I45" s="27"/>
      <c r="J45" s="27">
        <f t="shared" ref="J45" si="6">IF(ISERROR(+G45/E45)=TRUE,0,++G45/E45)</f>
        <v>0.41997844876779866</v>
      </c>
      <c r="K45" s="27">
        <f t="shared" ref="K45" si="7">IF(ISERROR(+H45/E45)=TRUE,0,++H45/E45)</f>
        <v>0</v>
      </c>
      <c r="L45" s="28">
        <f t="shared" ref="L45" si="8">+D45-G45</f>
        <v>45162869.670000002</v>
      </c>
    </row>
    <row r="46" spans="2:12" ht="20.100000000000001" customHeight="1" x14ac:dyDescent="0.25">
      <c r="B46" s="25" t="s">
        <v>57</v>
      </c>
      <c r="C46" s="26">
        <v>37817400</v>
      </c>
      <c r="D46" s="26">
        <v>37817400</v>
      </c>
      <c r="E46" s="57">
        <v>37767401</v>
      </c>
      <c r="F46" s="57">
        <v>22540711.539999999</v>
      </c>
      <c r="G46" s="26">
        <v>11723287.050000004</v>
      </c>
      <c r="H46" s="26"/>
      <c r="I46" s="27"/>
      <c r="J46" s="27">
        <f t="shared" si="0"/>
        <v>0.31040756683257087</v>
      </c>
      <c r="K46" s="27">
        <f t="shared" si="1"/>
        <v>0</v>
      </c>
      <c r="L46" s="28">
        <f t="shared" si="2"/>
        <v>26094112.949999996</v>
      </c>
    </row>
    <row r="47" spans="2:12" ht="23.25" customHeight="1" x14ac:dyDescent="0.25">
      <c r="B47" s="52" t="s">
        <v>4</v>
      </c>
      <c r="C47" s="53">
        <f t="shared" ref="C47:H47" si="9">SUM(C13:C46)</f>
        <v>8963389752</v>
      </c>
      <c r="D47" s="53">
        <f t="shared" si="9"/>
        <v>8681938730</v>
      </c>
      <c r="E47" s="53">
        <f>SUM(E13:E46)</f>
        <v>7582882854</v>
      </c>
      <c r="F47" s="53">
        <f t="shared" si="9"/>
        <v>6092532722.9099989</v>
      </c>
      <c r="G47" s="53">
        <f t="shared" si="9"/>
        <v>3146017302.23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0.41488407018848561</v>
      </c>
      <c r="K47" s="54">
        <f>IF(ISERROR(+H47/E47)=TRUE,0,++H47/E47)</f>
        <v>0</v>
      </c>
      <c r="L47" s="55">
        <f>SUM(L13:L46)</f>
        <v>5535921427.7699995</v>
      </c>
    </row>
    <row r="48" spans="2:12" x14ac:dyDescent="0.2">
      <c r="B48" s="11" t="s">
        <v>62</v>
      </c>
    </row>
    <row r="49" spans="2:12" s="22" customFormat="1" x14ac:dyDescent="0.2">
      <c r="B49" s="11"/>
    </row>
    <row r="50" spans="2:12" s="22" customFormat="1" x14ac:dyDescent="0.25">
      <c r="K50" s="23"/>
    </row>
    <row r="51" spans="2:12" s="22" customFormat="1" x14ac:dyDescent="0.25">
      <c r="K51" s="23"/>
    </row>
    <row r="52" spans="2:12" s="22" customFormat="1" x14ac:dyDescent="0.25">
      <c r="C52" s="22">
        <v>1000000</v>
      </c>
      <c r="K52" s="23"/>
    </row>
    <row r="53" spans="2:12" s="22" customFormat="1" ht="44.25" customHeight="1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JUNIO
(4)</v>
      </c>
      <c r="H53" s="32" t="s">
        <v>15</v>
      </c>
      <c r="I53" s="78"/>
      <c r="J53" s="78"/>
      <c r="K53" s="78"/>
      <c r="L53" s="31"/>
    </row>
    <row r="54" spans="2:12" s="22" customFormat="1" x14ac:dyDescent="0.25">
      <c r="B54" s="33" t="s">
        <v>24</v>
      </c>
      <c r="C54" s="67">
        <f>+C47/$C$52</f>
        <v>8963.3897519999991</v>
      </c>
      <c r="D54" s="67">
        <f>+D47/$C$52</f>
        <v>8681.9387299999999</v>
      </c>
      <c r="E54" s="33">
        <f>+E47/$C$52</f>
        <v>7582.8828540000004</v>
      </c>
      <c r="F54" s="67">
        <f>+F47/$C$52</f>
        <v>6092.5327229099985</v>
      </c>
      <c r="G54" s="67">
        <f>+G47/$C$52</f>
        <v>3146.01730223</v>
      </c>
      <c r="H54" s="35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B57" s="33"/>
      <c r="C57" s="34"/>
      <c r="D57" s="34"/>
      <c r="E57" s="33"/>
      <c r="F57" s="34"/>
      <c r="G57" s="34"/>
      <c r="H57" s="38"/>
      <c r="I57" s="36"/>
      <c r="J57" s="36"/>
      <c r="K57" s="36"/>
      <c r="L57" s="37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  <row r="73" spans="11:11" s="22" customFormat="1" x14ac:dyDescent="0.25">
      <c r="K73" s="23"/>
    </row>
  </sheetData>
  <mergeCells count="11">
    <mergeCell ref="B6:L6"/>
    <mergeCell ref="I53:K53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2"/>
  <sheetViews>
    <sheetView showGridLines="0" zoomScale="130" zoomScaleNormal="130" workbookViewId="0">
      <selection activeCell="E13" sqref="E13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58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101120</v>
      </c>
      <c r="D13" s="8">
        <v>101120</v>
      </c>
      <c r="E13" s="56">
        <v>101120</v>
      </c>
      <c r="F13" s="56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101120</v>
      </c>
    </row>
    <row r="14" spans="1:13" ht="20.100000000000001" customHeight="1" x14ac:dyDescent="0.25">
      <c r="B14" s="7" t="s">
        <v>59</v>
      </c>
      <c r="C14" s="9">
        <v>0</v>
      </c>
      <c r="D14" s="9">
        <v>0</v>
      </c>
      <c r="E14" s="58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 t="shared" ref="J14:J46" si="0">IF(ISERROR(+G14/E14)=TRUE,0,++G14/E14)</f>
        <v>0</v>
      </c>
      <c r="K14" s="13">
        <f t="shared" ref="K14:K46" si="1">IF(ISERROR(+H14/E14)=TRUE,0,++H14/E14)</f>
        <v>0</v>
      </c>
      <c r="L14" s="15">
        <f t="shared" ref="L14:L46" si="2">+D14-G14</f>
        <v>0</v>
      </c>
    </row>
    <row r="15" spans="1:13" ht="20.100000000000001" customHeight="1" x14ac:dyDescent="0.25">
      <c r="B15" s="7" t="s">
        <v>60</v>
      </c>
      <c r="C15" s="9">
        <v>0</v>
      </c>
      <c r="D15" s="9">
        <v>0</v>
      </c>
      <c r="E15" s="58">
        <v>0</v>
      </c>
      <c r="F15" s="59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7" t="s">
        <v>27</v>
      </c>
      <c r="C16" s="9">
        <v>0</v>
      </c>
      <c r="D16" s="9">
        <v>0</v>
      </c>
      <c r="E16" s="58">
        <v>0</v>
      </c>
      <c r="F16" s="59">
        <v>0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28</v>
      </c>
      <c r="C17" s="9">
        <v>0</v>
      </c>
      <c r="D17" s="9">
        <v>0</v>
      </c>
      <c r="E17" s="58">
        <v>0</v>
      </c>
      <c r="F17" s="59">
        <v>0</v>
      </c>
      <c r="G17" s="9">
        <v>0</v>
      </c>
      <c r="H17" s="9"/>
      <c r="I17" s="13"/>
      <c r="J17" s="13">
        <f t="shared" si="0"/>
        <v>0</v>
      </c>
      <c r="K17" s="13">
        <f t="shared" si="1"/>
        <v>0</v>
      </c>
      <c r="L17" s="15">
        <f t="shared" si="2"/>
        <v>0</v>
      </c>
    </row>
    <row r="18" spans="2:12" ht="20.100000000000001" customHeight="1" x14ac:dyDescent="0.25">
      <c r="B18" s="7" t="s">
        <v>29</v>
      </c>
      <c r="C18" s="9">
        <v>0</v>
      </c>
      <c r="D18" s="9">
        <v>0</v>
      </c>
      <c r="E18" s="58">
        <v>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7" t="s">
        <v>30</v>
      </c>
      <c r="C19" s="9">
        <v>0</v>
      </c>
      <c r="D19" s="9">
        <v>0</v>
      </c>
      <c r="E19" s="58">
        <v>0</v>
      </c>
      <c r="F19" s="59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7" t="s">
        <v>31</v>
      </c>
      <c r="C20" s="9">
        <v>0</v>
      </c>
      <c r="D20" s="9">
        <v>0</v>
      </c>
      <c r="E20" s="58">
        <v>0</v>
      </c>
      <c r="F20" s="59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0</v>
      </c>
    </row>
    <row r="21" spans="2:12" ht="20.100000000000001" customHeight="1" x14ac:dyDescent="0.25">
      <c r="B21" s="7" t="s">
        <v>32</v>
      </c>
      <c r="C21" s="9">
        <v>0</v>
      </c>
      <c r="D21" s="9">
        <v>0</v>
      </c>
      <c r="E21" s="58">
        <v>0</v>
      </c>
      <c r="F21" s="59">
        <v>0</v>
      </c>
      <c r="G21" s="9">
        <v>0</v>
      </c>
      <c r="H21" s="9"/>
      <c r="I21" s="13"/>
      <c r="J21" s="13">
        <f t="shared" ref="J21" si="3">IF(ISERROR(+G21/E21)=TRUE,0,++G21/E21)</f>
        <v>0</v>
      </c>
      <c r="K21" s="13">
        <f t="shared" ref="K21" si="4">IF(ISERROR(+H21/E21)=TRUE,0,++H21/E21)</f>
        <v>0</v>
      </c>
      <c r="L21" s="15">
        <f t="shared" ref="L21" si="5">+D21-G21</f>
        <v>0</v>
      </c>
    </row>
    <row r="22" spans="2:12" ht="20.100000000000001" customHeight="1" x14ac:dyDescent="0.25">
      <c r="B22" s="7" t="s">
        <v>33</v>
      </c>
      <c r="C22" s="9">
        <v>0</v>
      </c>
      <c r="D22" s="9">
        <v>0</v>
      </c>
      <c r="E22" s="58">
        <v>0</v>
      </c>
      <c r="F22" s="59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0</v>
      </c>
    </row>
    <row r="23" spans="2:12" ht="20.100000000000001" customHeight="1" x14ac:dyDescent="0.25">
      <c r="B23" s="7" t="s">
        <v>34</v>
      </c>
      <c r="C23" s="9">
        <v>0</v>
      </c>
      <c r="D23" s="9">
        <v>0</v>
      </c>
      <c r="E23" s="58">
        <v>0</v>
      </c>
      <c r="F23" s="59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7" t="s">
        <v>35</v>
      </c>
      <c r="C24" s="9">
        <v>0</v>
      </c>
      <c r="D24" s="9">
        <v>0</v>
      </c>
      <c r="E24" s="58">
        <v>0</v>
      </c>
      <c r="F24" s="59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7" t="s">
        <v>36</v>
      </c>
      <c r="C25" s="9">
        <v>0</v>
      </c>
      <c r="D25" s="9">
        <v>0</v>
      </c>
      <c r="E25" s="58">
        <v>0</v>
      </c>
      <c r="F25" s="59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0</v>
      </c>
    </row>
    <row r="26" spans="2:12" ht="20.100000000000001" customHeight="1" x14ac:dyDescent="0.25">
      <c r="B26" s="7" t="s">
        <v>37</v>
      </c>
      <c r="C26" s="9">
        <v>0</v>
      </c>
      <c r="D26" s="9">
        <v>0</v>
      </c>
      <c r="E26" s="58">
        <v>0</v>
      </c>
      <c r="F26" s="59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0</v>
      </c>
    </row>
    <row r="27" spans="2:12" ht="20.100000000000001" customHeight="1" x14ac:dyDescent="0.25">
      <c r="B27" s="7" t="s">
        <v>38</v>
      </c>
      <c r="C27" s="9">
        <v>0</v>
      </c>
      <c r="D27" s="9">
        <v>0</v>
      </c>
      <c r="E27" s="58">
        <v>0</v>
      </c>
      <c r="F27" s="59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7" t="s">
        <v>39</v>
      </c>
      <c r="C28" s="9">
        <v>0</v>
      </c>
      <c r="D28" s="9">
        <v>0</v>
      </c>
      <c r="E28" s="58">
        <v>0</v>
      </c>
      <c r="F28" s="59">
        <v>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7" t="s">
        <v>40</v>
      </c>
      <c r="C29" s="9">
        <v>0</v>
      </c>
      <c r="D29" s="9">
        <v>0</v>
      </c>
      <c r="E29" s="58">
        <v>0</v>
      </c>
      <c r="F29" s="59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0</v>
      </c>
    </row>
    <row r="30" spans="2:12" ht="20.100000000000001" customHeight="1" x14ac:dyDescent="0.25">
      <c r="B30" s="7" t="s">
        <v>41</v>
      </c>
      <c r="C30" s="9">
        <v>0</v>
      </c>
      <c r="D30" s="9">
        <v>0</v>
      </c>
      <c r="E30" s="58">
        <v>0</v>
      </c>
      <c r="F30" s="59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0</v>
      </c>
    </row>
    <row r="31" spans="2:12" ht="20.100000000000001" customHeight="1" x14ac:dyDescent="0.25">
      <c r="B31" s="7" t="s">
        <v>42</v>
      </c>
      <c r="C31" s="9">
        <v>0</v>
      </c>
      <c r="D31" s="9">
        <v>0</v>
      </c>
      <c r="E31" s="58">
        <v>0</v>
      </c>
      <c r="F31" s="59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0</v>
      </c>
    </row>
    <row r="32" spans="2:12" ht="20.100000000000001" customHeight="1" x14ac:dyDescent="0.25">
      <c r="B32" s="7" t="s">
        <v>43</v>
      </c>
      <c r="C32" s="9">
        <v>0</v>
      </c>
      <c r="D32" s="9">
        <v>0</v>
      </c>
      <c r="E32" s="58">
        <v>0</v>
      </c>
      <c r="F32" s="59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0</v>
      </c>
    </row>
    <row r="33" spans="2:12" ht="20.100000000000001" customHeight="1" x14ac:dyDescent="0.25">
      <c r="B33" s="7" t="s">
        <v>44</v>
      </c>
      <c r="C33" s="9">
        <v>0</v>
      </c>
      <c r="D33" s="9">
        <v>0</v>
      </c>
      <c r="E33" s="58">
        <v>0</v>
      </c>
      <c r="F33" s="59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0</v>
      </c>
    </row>
    <row r="34" spans="2:12" ht="20.100000000000001" customHeight="1" x14ac:dyDescent="0.25">
      <c r="B34" s="7" t="s">
        <v>45</v>
      </c>
      <c r="C34" s="9">
        <v>0</v>
      </c>
      <c r="D34" s="9">
        <v>0</v>
      </c>
      <c r="E34" s="58">
        <v>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0</v>
      </c>
    </row>
    <row r="35" spans="2:12" ht="20.100000000000001" customHeight="1" x14ac:dyDescent="0.25">
      <c r="B35" s="7" t="s">
        <v>46</v>
      </c>
      <c r="C35" s="9">
        <v>0</v>
      </c>
      <c r="D35" s="9">
        <v>0</v>
      </c>
      <c r="E35" s="58">
        <v>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47</v>
      </c>
      <c r="C36" s="9">
        <v>0</v>
      </c>
      <c r="D36" s="9">
        <v>0</v>
      </c>
      <c r="E36" s="58">
        <v>0</v>
      </c>
      <c r="F36" s="59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49</v>
      </c>
      <c r="C37" s="9">
        <v>0</v>
      </c>
      <c r="D37" s="9">
        <v>0</v>
      </c>
      <c r="E37" s="58">
        <v>0</v>
      </c>
      <c r="F37" s="59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50</v>
      </c>
      <c r="C38" s="9">
        <v>0</v>
      </c>
      <c r="D38" s="9">
        <v>0</v>
      </c>
      <c r="E38" s="58">
        <v>0</v>
      </c>
      <c r="F38" s="59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7" t="s">
        <v>48</v>
      </c>
      <c r="C39" s="9">
        <v>0</v>
      </c>
      <c r="D39" s="9">
        <v>0</v>
      </c>
      <c r="E39" s="58">
        <v>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7" t="s">
        <v>51</v>
      </c>
      <c r="C40" s="9">
        <v>0</v>
      </c>
      <c r="D40" s="9">
        <v>0</v>
      </c>
      <c r="E40" s="58">
        <v>0</v>
      </c>
      <c r="F40" s="59">
        <v>0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7" t="s">
        <v>52</v>
      </c>
      <c r="C41" s="9">
        <v>0</v>
      </c>
      <c r="D41" s="9">
        <v>0</v>
      </c>
      <c r="E41" s="58">
        <v>0</v>
      </c>
      <c r="F41" s="59">
        <v>0</v>
      </c>
      <c r="G41" s="9">
        <v>0</v>
      </c>
      <c r="H41" s="9"/>
      <c r="I41" s="13"/>
      <c r="J41" s="13">
        <f t="shared" si="0"/>
        <v>0</v>
      </c>
      <c r="K41" s="13">
        <f t="shared" si="1"/>
        <v>0</v>
      </c>
      <c r="L41" s="15">
        <f t="shared" si="2"/>
        <v>0</v>
      </c>
    </row>
    <row r="42" spans="2:12" ht="20.100000000000001" customHeight="1" x14ac:dyDescent="0.25">
      <c r="B42" s="7" t="s">
        <v>53</v>
      </c>
      <c r="C42" s="9">
        <v>0</v>
      </c>
      <c r="D42" s="9">
        <v>0</v>
      </c>
      <c r="E42" s="58">
        <v>0</v>
      </c>
      <c r="F42" s="59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7" t="s">
        <v>54</v>
      </c>
      <c r="C43" s="9">
        <v>0</v>
      </c>
      <c r="D43" s="9">
        <v>0</v>
      </c>
      <c r="E43" s="58">
        <v>0</v>
      </c>
      <c r="F43" s="59">
        <v>0</v>
      </c>
      <c r="G43" s="9">
        <v>0</v>
      </c>
      <c r="H43" s="9"/>
      <c r="I43" s="13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7" t="s">
        <v>55</v>
      </c>
      <c r="C44" s="9">
        <v>0</v>
      </c>
      <c r="D44" s="9">
        <v>0</v>
      </c>
      <c r="E44" s="58">
        <v>0</v>
      </c>
      <c r="F44" s="59">
        <v>0</v>
      </c>
      <c r="G44" s="9">
        <v>0</v>
      </c>
      <c r="H44" s="9"/>
      <c r="I44" s="13"/>
      <c r="J44" s="13">
        <f t="shared" ref="J44" si="6">IF(ISERROR(+G44/E44)=TRUE,0,++G44/E44)</f>
        <v>0</v>
      </c>
      <c r="K44" s="13">
        <f t="shared" ref="K44" si="7">IF(ISERROR(+H44/E44)=TRUE,0,++H44/E44)</f>
        <v>0</v>
      </c>
      <c r="L44" s="15">
        <f t="shared" ref="L44" si="8">+D44-G44</f>
        <v>0</v>
      </c>
    </row>
    <row r="45" spans="2:12" ht="20.100000000000001" customHeight="1" x14ac:dyDescent="0.25">
      <c r="B45" s="7" t="s">
        <v>56</v>
      </c>
      <c r="C45" s="9">
        <v>0</v>
      </c>
      <c r="D45" s="9">
        <v>0</v>
      </c>
      <c r="E45" s="58">
        <v>0</v>
      </c>
      <c r="F45" s="59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57</v>
      </c>
      <c r="C46" s="9">
        <v>0</v>
      </c>
      <c r="D46" s="9">
        <v>0</v>
      </c>
      <c r="E46" s="58">
        <v>0</v>
      </c>
      <c r="F46" s="59">
        <v>0</v>
      </c>
      <c r="G46" s="9">
        <v>0</v>
      </c>
      <c r="H46" s="9"/>
      <c r="I46" s="13"/>
      <c r="J46" s="13">
        <f t="shared" si="0"/>
        <v>0</v>
      </c>
      <c r="K46" s="13">
        <f t="shared" si="1"/>
        <v>0</v>
      </c>
      <c r="L46" s="15">
        <f t="shared" si="2"/>
        <v>0</v>
      </c>
    </row>
    <row r="47" spans="2:12" ht="23.25" customHeight="1" x14ac:dyDescent="0.25">
      <c r="B47" s="52" t="s">
        <v>4</v>
      </c>
      <c r="C47" s="53">
        <f t="shared" ref="C47:H47" si="9">SUM(C13:C46)</f>
        <v>101120</v>
      </c>
      <c r="D47" s="53">
        <f t="shared" si="9"/>
        <v>101120</v>
      </c>
      <c r="E47" s="53">
        <f t="shared" si="9"/>
        <v>101120</v>
      </c>
      <c r="F47" s="53">
        <f t="shared" si="9"/>
        <v>0</v>
      </c>
      <c r="G47" s="53">
        <f t="shared" si="9"/>
        <v>0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</v>
      </c>
      <c r="K47" s="54">
        <f>IF(ISERROR(+H47/E47)=TRUE,0,++H47/E47)</f>
        <v>0</v>
      </c>
      <c r="L47" s="55">
        <f>SUM(L13:L46)</f>
        <v>101120</v>
      </c>
    </row>
    <row r="48" spans="2:12" x14ac:dyDescent="0.2">
      <c r="B48" s="11" t="s">
        <v>62</v>
      </c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C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JUNIO
(4)</v>
      </c>
      <c r="K53" s="23"/>
    </row>
    <row r="54" spans="2:11" s="22" customFormat="1" x14ac:dyDescent="0.25">
      <c r="B54" s="22" t="s">
        <v>24</v>
      </c>
      <c r="C54" s="39">
        <f>+C47/$C$52</f>
        <v>0.10112</v>
      </c>
      <c r="D54" s="39">
        <f>+D47/$C$52</f>
        <v>0.10112</v>
      </c>
      <c r="E54" s="39">
        <f>+E47/$C$52</f>
        <v>0.10112</v>
      </c>
      <c r="F54" s="39">
        <f>+F47/$C$52</f>
        <v>0</v>
      </c>
      <c r="G54" s="39">
        <f>+G47/$C$52</f>
        <v>0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  <row r="62" spans="2:11" s="22" customFormat="1" x14ac:dyDescent="0.25">
      <c r="K62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E45" sqref="E45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58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41">
        <v>0</v>
      </c>
      <c r="D13" s="41">
        <v>0</v>
      </c>
      <c r="E13" s="62">
        <v>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59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27">
        <f t="shared" ref="J14:J45" si="0">IF(ISERROR(+G14/E14)=TRUE,0,++G14/E14)</f>
        <v>0</v>
      </c>
      <c r="K14" s="27">
        <f t="shared" ref="K14:K45" si="1">IF(ISERROR(+H14/E14)=TRUE,0,++H14/E14)</f>
        <v>0</v>
      </c>
      <c r="L14" s="28">
        <f t="shared" ref="L14:L45" si="2">+D14-G14</f>
        <v>0</v>
      </c>
    </row>
    <row r="15" spans="1:13" ht="20.100000000000001" customHeight="1" x14ac:dyDescent="0.25">
      <c r="B15" s="25" t="s">
        <v>60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28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27">
        <f t="shared" ref="J16" si="3">IF(ISERROR(+G16/E16)=TRUE,0,++G16/E16)</f>
        <v>0</v>
      </c>
      <c r="K16" s="27">
        <f t="shared" ref="K16" si="4">IF(ISERROR(+H16/E16)=TRUE,0,++H16/E16)</f>
        <v>0</v>
      </c>
      <c r="L16" s="28">
        <f t="shared" ref="L16" si="5">+D16-G16</f>
        <v>0</v>
      </c>
    </row>
    <row r="17" spans="2:12" ht="20.100000000000001" customHeight="1" x14ac:dyDescent="0.25">
      <c r="B17" s="25" t="s">
        <v>29</v>
      </c>
      <c r="C17" s="42">
        <v>0</v>
      </c>
      <c r="D17" s="42">
        <v>0</v>
      </c>
      <c r="E17" s="63">
        <v>0</v>
      </c>
      <c r="F17" s="63">
        <v>0</v>
      </c>
      <c r="G17" s="42">
        <v>0</v>
      </c>
      <c r="H17" s="26"/>
      <c r="I17" s="27"/>
      <c r="J17" s="27">
        <f t="shared" si="0"/>
        <v>0</v>
      </c>
      <c r="K17" s="27">
        <f t="shared" si="1"/>
        <v>0</v>
      </c>
      <c r="L17" s="28">
        <f t="shared" si="2"/>
        <v>0</v>
      </c>
    </row>
    <row r="18" spans="2:12" ht="20.100000000000001" customHeight="1" x14ac:dyDescent="0.25">
      <c r="B18" s="25" t="s">
        <v>30</v>
      </c>
      <c r="C18" s="42">
        <v>0</v>
      </c>
      <c r="D18" s="42">
        <v>0</v>
      </c>
      <c r="E18" s="63">
        <v>0</v>
      </c>
      <c r="F18" s="63">
        <v>0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31</v>
      </c>
      <c r="C19" s="42">
        <v>0</v>
      </c>
      <c r="D19" s="42">
        <v>0</v>
      </c>
      <c r="E19" s="63">
        <v>0</v>
      </c>
      <c r="F19" s="63">
        <v>0</v>
      </c>
      <c r="G19" s="42">
        <v>0</v>
      </c>
      <c r="H19" s="26"/>
      <c r="I19" s="27"/>
      <c r="J19" s="27">
        <f t="shared" ref="J19" si="6">IF(ISERROR(+G19/E19)=TRUE,0,++G19/E19)</f>
        <v>0</v>
      </c>
      <c r="K19" s="27">
        <f t="shared" ref="K19" si="7">IF(ISERROR(+H19/E19)=TRUE,0,++H19/E19)</f>
        <v>0</v>
      </c>
      <c r="L19" s="28">
        <f t="shared" ref="L19" si="8">+D19-G19</f>
        <v>0</v>
      </c>
    </row>
    <row r="20" spans="2:12" ht="20.100000000000001" customHeight="1" x14ac:dyDescent="0.25">
      <c r="B20" s="25" t="s">
        <v>32</v>
      </c>
      <c r="C20" s="42">
        <v>0</v>
      </c>
      <c r="D20" s="42">
        <v>0</v>
      </c>
      <c r="E20" s="63">
        <v>0</v>
      </c>
      <c r="F20" s="63">
        <v>0</v>
      </c>
      <c r="G20" s="42">
        <v>0</v>
      </c>
      <c r="H20" s="26"/>
      <c r="I20" s="27"/>
      <c r="J20" s="27">
        <f t="shared" si="0"/>
        <v>0</v>
      </c>
      <c r="K20" s="27">
        <f t="shared" si="1"/>
        <v>0</v>
      </c>
      <c r="L20" s="28">
        <f t="shared" si="2"/>
        <v>0</v>
      </c>
    </row>
    <row r="21" spans="2:12" ht="20.100000000000001" customHeight="1" x14ac:dyDescent="0.25">
      <c r="B21" s="25" t="s">
        <v>33</v>
      </c>
      <c r="C21" s="42">
        <v>0</v>
      </c>
      <c r="D21" s="42">
        <v>0</v>
      </c>
      <c r="E21" s="63">
        <v>0</v>
      </c>
      <c r="F21" s="63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34</v>
      </c>
      <c r="C22" s="42">
        <v>0</v>
      </c>
      <c r="D22" s="42">
        <v>0</v>
      </c>
      <c r="E22" s="63">
        <v>0</v>
      </c>
      <c r="F22" s="63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35</v>
      </c>
      <c r="C23" s="42">
        <v>0</v>
      </c>
      <c r="D23" s="42">
        <v>0</v>
      </c>
      <c r="E23" s="63">
        <v>0</v>
      </c>
      <c r="F23" s="63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36</v>
      </c>
      <c r="C24" s="42">
        <v>0</v>
      </c>
      <c r="D24" s="42">
        <v>0</v>
      </c>
      <c r="E24" s="63">
        <v>0</v>
      </c>
      <c r="F24" s="63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37</v>
      </c>
      <c r="C25" s="42">
        <v>0</v>
      </c>
      <c r="D25" s="42">
        <v>0</v>
      </c>
      <c r="E25" s="63">
        <v>0</v>
      </c>
      <c r="F25" s="63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38</v>
      </c>
      <c r="C26" s="42">
        <v>0</v>
      </c>
      <c r="D26" s="42">
        <v>0</v>
      </c>
      <c r="E26" s="63">
        <v>0</v>
      </c>
      <c r="F26" s="63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39</v>
      </c>
      <c r="C27" s="42">
        <v>0</v>
      </c>
      <c r="D27" s="42">
        <v>0</v>
      </c>
      <c r="E27" s="63">
        <v>0</v>
      </c>
      <c r="F27" s="63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40</v>
      </c>
      <c r="C28" s="42">
        <v>0</v>
      </c>
      <c r="D28" s="42">
        <v>0</v>
      </c>
      <c r="E28" s="63">
        <v>0</v>
      </c>
      <c r="F28" s="63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41</v>
      </c>
      <c r="C29" s="42">
        <v>0</v>
      </c>
      <c r="D29" s="42">
        <v>0</v>
      </c>
      <c r="E29" s="63">
        <v>0</v>
      </c>
      <c r="F29" s="63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42</v>
      </c>
      <c r="C30" s="42">
        <v>0</v>
      </c>
      <c r="D30" s="42">
        <v>0</v>
      </c>
      <c r="E30" s="63">
        <v>0</v>
      </c>
      <c r="F30" s="63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43</v>
      </c>
      <c r="C31" s="42">
        <v>0</v>
      </c>
      <c r="D31" s="42">
        <v>0</v>
      </c>
      <c r="E31" s="63">
        <v>0</v>
      </c>
      <c r="F31" s="63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44</v>
      </c>
      <c r="C32" s="42">
        <v>0</v>
      </c>
      <c r="D32" s="42">
        <v>0</v>
      </c>
      <c r="E32" s="63">
        <v>0</v>
      </c>
      <c r="F32" s="63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45</v>
      </c>
      <c r="C33" s="42">
        <v>0</v>
      </c>
      <c r="D33" s="42">
        <v>0</v>
      </c>
      <c r="E33" s="63">
        <v>0</v>
      </c>
      <c r="F33" s="63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46</v>
      </c>
      <c r="C34" s="42">
        <v>0</v>
      </c>
      <c r="D34" s="42">
        <v>0</v>
      </c>
      <c r="E34" s="63">
        <v>0</v>
      </c>
      <c r="F34" s="63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47</v>
      </c>
      <c r="C35" s="42">
        <v>0</v>
      </c>
      <c r="D35" s="42">
        <v>0</v>
      </c>
      <c r="E35" s="63">
        <v>0</v>
      </c>
      <c r="F35" s="63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2">
        <v>0</v>
      </c>
      <c r="D36" s="42">
        <v>0</v>
      </c>
      <c r="E36" s="63">
        <v>0</v>
      </c>
      <c r="F36" s="63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2">
        <v>0</v>
      </c>
      <c r="D37" s="42">
        <v>0</v>
      </c>
      <c r="E37" s="63">
        <v>0</v>
      </c>
      <c r="F37" s="63">
        <v>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48</v>
      </c>
      <c r="C38" s="42">
        <v>0</v>
      </c>
      <c r="D38" s="42">
        <v>0</v>
      </c>
      <c r="E38" s="63">
        <v>0</v>
      </c>
      <c r="F38" s="63">
        <v>0</v>
      </c>
      <c r="G38" s="42">
        <v>0</v>
      </c>
      <c r="H38" s="26"/>
      <c r="I38" s="27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25" t="s">
        <v>51</v>
      </c>
      <c r="C39" s="42">
        <v>0</v>
      </c>
      <c r="D39" s="42">
        <v>0</v>
      </c>
      <c r="E39" s="63">
        <v>0</v>
      </c>
      <c r="F39" s="63">
        <v>0</v>
      </c>
      <c r="G39" s="42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52</v>
      </c>
      <c r="C40" s="42">
        <v>0</v>
      </c>
      <c r="D40" s="42">
        <v>0</v>
      </c>
      <c r="E40" s="63">
        <v>0</v>
      </c>
      <c r="F40" s="63">
        <v>0</v>
      </c>
      <c r="G40" s="42">
        <v>0</v>
      </c>
      <c r="H40" s="26"/>
      <c r="I40" s="27"/>
      <c r="J40" s="13">
        <f t="shared" ref="J40:J41" si="9">IF(ISERROR(+G40/E40)=TRUE,0,++G40/E40)</f>
        <v>0</v>
      </c>
      <c r="K40" s="13">
        <f t="shared" ref="K40:K41" si="10">IF(ISERROR(+H40/E40)=TRUE,0,++H40/E40)</f>
        <v>0</v>
      </c>
      <c r="L40" s="15">
        <f t="shared" ref="L40:L41" si="11">+D40-G40</f>
        <v>0</v>
      </c>
    </row>
    <row r="41" spans="2:12" ht="20.100000000000001" customHeight="1" x14ac:dyDescent="0.25">
      <c r="B41" s="25" t="s">
        <v>53</v>
      </c>
      <c r="C41" s="42">
        <v>0</v>
      </c>
      <c r="D41" s="42">
        <v>0</v>
      </c>
      <c r="E41" s="63">
        <v>0</v>
      </c>
      <c r="F41" s="63">
        <v>0</v>
      </c>
      <c r="G41" s="42">
        <v>0</v>
      </c>
      <c r="H41" s="26"/>
      <c r="I41" s="27"/>
      <c r="J41" s="13">
        <f t="shared" si="9"/>
        <v>0</v>
      </c>
      <c r="K41" s="13">
        <f t="shared" si="10"/>
        <v>0</v>
      </c>
      <c r="L41" s="15">
        <f t="shared" si="11"/>
        <v>0</v>
      </c>
    </row>
    <row r="42" spans="2:12" ht="20.100000000000001" customHeight="1" x14ac:dyDescent="0.25">
      <c r="B42" s="25" t="s">
        <v>54</v>
      </c>
      <c r="C42" s="42">
        <v>0</v>
      </c>
      <c r="D42" s="42">
        <v>0</v>
      </c>
      <c r="E42" s="63">
        <v>0</v>
      </c>
      <c r="F42" s="63">
        <v>0</v>
      </c>
      <c r="G42" s="42">
        <v>0</v>
      </c>
      <c r="H42" s="26"/>
      <c r="I42" s="27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25" t="s">
        <v>55</v>
      </c>
      <c r="C43" s="42">
        <v>0</v>
      </c>
      <c r="D43" s="42">
        <v>0</v>
      </c>
      <c r="E43" s="63">
        <v>0</v>
      </c>
      <c r="F43" s="63">
        <v>0</v>
      </c>
      <c r="G43" s="42">
        <v>0</v>
      </c>
      <c r="H43" s="26"/>
      <c r="I43" s="27"/>
      <c r="J43" s="13">
        <f t="shared" ref="J43" si="12">IF(ISERROR(+G43/E43)=TRUE,0,++G43/E43)</f>
        <v>0</v>
      </c>
      <c r="K43" s="13">
        <f t="shared" ref="K43" si="13">IF(ISERROR(+H43/E43)=TRUE,0,++H43/E43)</f>
        <v>0</v>
      </c>
      <c r="L43" s="15">
        <f t="shared" ref="L43" si="14">+D43-G43</f>
        <v>0</v>
      </c>
    </row>
    <row r="44" spans="2:12" ht="20.100000000000001" customHeight="1" x14ac:dyDescent="0.25">
      <c r="B44" s="7" t="s">
        <v>56</v>
      </c>
      <c r="C44" s="42">
        <v>0</v>
      </c>
      <c r="D44" s="42">
        <v>0</v>
      </c>
      <c r="E44" s="63">
        <v>0</v>
      </c>
      <c r="F44" s="64">
        <v>0</v>
      </c>
      <c r="G44" s="43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0</v>
      </c>
    </row>
    <row r="45" spans="2:12" ht="20.100000000000001" customHeight="1" x14ac:dyDescent="0.25">
      <c r="B45" s="7" t="s">
        <v>57</v>
      </c>
      <c r="C45" s="42">
        <v>744088219</v>
      </c>
      <c r="D45" s="42">
        <v>744088219</v>
      </c>
      <c r="E45" s="64">
        <v>738088219</v>
      </c>
      <c r="F45" s="64">
        <v>58415620.439999998</v>
      </c>
      <c r="G45" s="43">
        <v>20921494.379999995</v>
      </c>
      <c r="H45" s="9"/>
      <c r="I45" s="13">
        <f>IF(ISERROR(+#REF!/E45)=TRUE,0,++#REF!/E45)</f>
        <v>0</v>
      </c>
      <c r="J45" s="13">
        <f t="shared" si="0"/>
        <v>2.8345520008902884E-2</v>
      </c>
      <c r="K45" s="13">
        <f t="shared" si="1"/>
        <v>0</v>
      </c>
      <c r="L45" s="15">
        <f t="shared" si="2"/>
        <v>723166724.62</v>
      </c>
    </row>
    <row r="46" spans="2:12" ht="23.25" customHeight="1" x14ac:dyDescent="0.25">
      <c r="B46" s="52" t="s">
        <v>4</v>
      </c>
      <c r="C46" s="65">
        <f t="shared" ref="C46:H46" si="15">SUM(C13:C45)</f>
        <v>744088219</v>
      </c>
      <c r="D46" s="65">
        <f t="shared" si="15"/>
        <v>744088219</v>
      </c>
      <c r="E46" s="65">
        <f t="shared" si="15"/>
        <v>738088219</v>
      </c>
      <c r="F46" s="65">
        <f t="shared" si="15"/>
        <v>58415620.439999998</v>
      </c>
      <c r="G46" s="65">
        <f t="shared" si="15"/>
        <v>20921494.379999995</v>
      </c>
      <c r="H46" s="53">
        <f t="shared" si="15"/>
        <v>0</v>
      </c>
      <c r="I46" s="54">
        <f>IF(ISERROR(+#REF!/E46)=TRUE,0,++#REF!/E46)</f>
        <v>0</v>
      </c>
      <c r="J46" s="54">
        <f>IF(ISERROR(+G46/E46)=TRUE,0,++G46/E46)</f>
        <v>2.8345520008902884E-2</v>
      </c>
      <c r="K46" s="54">
        <f>IF(ISERROR(+H46/E46)=TRUE,0,++H46/E46)</f>
        <v>0</v>
      </c>
      <c r="L46" s="55">
        <f>SUM(L13:L45)</f>
        <v>723166724.62</v>
      </c>
    </row>
    <row r="47" spans="2:12" x14ac:dyDescent="0.2">
      <c r="B47" s="11" t="s">
        <v>62</v>
      </c>
    </row>
    <row r="48" spans="2:12" s="20" customFormat="1" x14ac:dyDescent="0.25">
      <c r="K48" s="24"/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B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25</v>
      </c>
      <c r="G52" s="31" t="str">
        <f>MID(G11,1,25)</f>
        <v>DEVENGADO
A JUNIO
(4)</v>
      </c>
      <c r="K52" s="23"/>
    </row>
    <row r="53" spans="2:11" s="22" customFormat="1" x14ac:dyDescent="0.25">
      <c r="B53" s="22" t="s">
        <v>24</v>
      </c>
      <c r="C53" s="39">
        <f>+C46/$B$51</f>
        <v>744.08821899999998</v>
      </c>
      <c r="D53" s="39">
        <f t="shared" ref="D53:G53" si="16">+D46/$B$51</f>
        <v>744.08821899999998</v>
      </c>
      <c r="E53" s="39">
        <f t="shared" si="16"/>
        <v>738.08821899999998</v>
      </c>
      <c r="F53" s="39">
        <f t="shared" si="16"/>
        <v>58.415620439999998</v>
      </c>
      <c r="G53" s="39">
        <f t="shared" si="16"/>
        <v>20.921494379999995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topLeftCell="A19" zoomScale="130" zoomScaleNormal="130" workbookViewId="0">
      <selection activeCell="E13" sqref="E13:E44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58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26</v>
      </c>
      <c r="C13" s="44">
        <v>0</v>
      </c>
      <c r="D13" s="44">
        <v>510612</v>
      </c>
      <c r="E13" s="60">
        <v>493259</v>
      </c>
      <c r="F13" s="60">
        <v>451963.24</v>
      </c>
      <c r="G13" s="41">
        <v>128340.26</v>
      </c>
      <c r="H13" s="8"/>
      <c r="I13" s="12">
        <f>IF(ISERROR(+#REF!/E13)=TRUE,0,++#REF!/E13)</f>
        <v>0</v>
      </c>
      <c r="J13" s="12">
        <f>IF(ISERROR(+G13/E13)=TRUE,0,++G13/E13)</f>
        <v>0.26018837973559528</v>
      </c>
      <c r="K13" s="12">
        <f>IF(ISERROR(+H13/E13)=TRUE,0,++H13/E13)</f>
        <v>0</v>
      </c>
      <c r="L13" s="14">
        <f>+D13-G13</f>
        <v>382271.74</v>
      </c>
    </row>
    <row r="14" spans="1:13" ht="20.100000000000001" customHeight="1" x14ac:dyDescent="0.25">
      <c r="B14" s="29" t="s">
        <v>59</v>
      </c>
      <c r="C14" s="45">
        <v>0</v>
      </c>
      <c r="D14" s="45">
        <v>2996112</v>
      </c>
      <c r="E14" s="61">
        <v>2231006</v>
      </c>
      <c r="F14" s="61">
        <v>830418</v>
      </c>
      <c r="G14" s="42">
        <v>444193</v>
      </c>
      <c r="H14" s="26"/>
      <c r="I14" s="27"/>
      <c r="J14" s="27">
        <f t="shared" ref="J14:J41" si="0">IF(ISERROR(+G14/E14)=TRUE,0,++G14/E14)</f>
        <v>0.19909986795194634</v>
      </c>
      <c r="K14" s="27">
        <f t="shared" ref="K14:K41" si="1">IF(ISERROR(+H14/E14)=TRUE,0,++H14/E14)</f>
        <v>0</v>
      </c>
      <c r="L14" s="28">
        <f t="shared" ref="L14:L41" si="2">+D14-G14</f>
        <v>2551919</v>
      </c>
    </row>
    <row r="15" spans="1:13" ht="20.100000000000001" customHeight="1" x14ac:dyDescent="0.25">
      <c r="B15" s="29" t="s">
        <v>60</v>
      </c>
      <c r="C15" s="45">
        <v>0</v>
      </c>
      <c r="D15" s="45">
        <v>10869556</v>
      </c>
      <c r="E15" s="61">
        <v>10440482</v>
      </c>
      <c r="F15" s="61">
        <v>7941537.0599999996</v>
      </c>
      <c r="G15" s="42">
        <v>6132972</v>
      </c>
      <c r="H15" s="26"/>
      <c r="I15" s="27"/>
      <c r="J15" s="27">
        <f t="shared" si="0"/>
        <v>0.58742230483228652</v>
      </c>
      <c r="K15" s="27">
        <f t="shared" si="1"/>
        <v>0</v>
      </c>
      <c r="L15" s="28">
        <f t="shared" si="2"/>
        <v>4736584</v>
      </c>
    </row>
    <row r="16" spans="1:13" ht="20.100000000000001" customHeight="1" x14ac:dyDescent="0.25">
      <c r="B16" s="29" t="s">
        <v>27</v>
      </c>
      <c r="C16" s="45">
        <v>0</v>
      </c>
      <c r="D16" s="45">
        <v>13362166</v>
      </c>
      <c r="E16" s="61">
        <v>11857663</v>
      </c>
      <c r="F16" s="61">
        <v>11161151.48</v>
      </c>
      <c r="G16" s="42">
        <v>9233523.1999999993</v>
      </c>
      <c r="H16" s="26"/>
      <c r="I16" s="27"/>
      <c r="J16" s="27">
        <f t="shared" si="0"/>
        <v>0.77869671283456099</v>
      </c>
      <c r="K16" s="27">
        <f t="shared" si="1"/>
        <v>0</v>
      </c>
      <c r="L16" s="28">
        <f t="shared" si="2"/>
        <v>4128642.8000000007</v>
      </c>
    </row>
    <row r="17" spans="2:12" ht="20.100000000000001" customHeight="1" x14ac:dyDescent="0.25">
      <c r="B17" s="29" t="s">
        <v>28</v>
      </c>
      <c r="C17" s="45">
        <v>0</v>
      </c>
      <c r="D17" s="45">
        <v>2774228</v>
      </c>
      <c r="E17" s="61">
        <v>2774228</v>
      </c>
      <c r="F17" s="61">
        <v>1227376.4100000001</v>
      </c>
      <c r="G17" s="42">
        <v>658144.20000000007</v>
      </c>
      <c r="H17" s="26"/>
      <c r="I17" s="27"/>
      <c r="J17" s="27">
        <f t="shared" si="0"/>
        <v>0.23723507945273425</v>
      </c>
      <c r="K17" s="27">
        <f t="shared" si="1"/>
        <v>0</v>
      </c>
      <c r="L17" s="28">
        <f t="shared" si="2"/>
        <v>2116083.7999999998</v>
      </c>
    </row>
    <row r="18" spans="2:12" ht="20.100000000000001" customHeight="1" x14ac:dyDescent="0.25">
      <c r="B18" s="29" t="s">
        <v>29</v>
      </c>
      <c r="C18" s="45">
        <v>0</v>
      </c>
      <c r="D18" s="45">
        <v>29987949</v>
      </c>
      <c r="E18" s="61">
        <v>29786236</v>
      </c>
      <c r="F18" s="61">
        <v>22996860.709999997</v>
      </c>
      <c r="G18" s="42">
        <v>16885885.890000001</v>
      </c>
      <c r="H18" s="26"/>
      <c r="I18" s="27"/>
      <c r="J18" s="27">
        <f t="shared" si="0"/>
        <v>0.56690230648813766</v>
      </c>
      <c r="K18" s="27">
        <f t="shared" si="1"/>
        <v>0</v>
      </c>
      <c r="L18" s="28">
        <f t="shared" si="2"/>
        <v>13102063.109999999</v>
      </c>
    </row>
    <row r="19" spans="2:12" ht="20.100000000000001" customHeight="1" x14ac:dyDescent="0.25">
      <c r="B19" s="29" t="s">
        <v>30</v>
      </c>
      <c r="C19" s="45">
        <v>0</v>
      </c>
      <c r="D19" s="45">
        <v>23722555</v>
      </c>
      <c r="E19" s="61">
        <v>23673516</v>
      </c>
      <c r="F19" s="61">
        <v>19238512.900000006</v>
      </c>
      <c r="G19" s="42">
        <v>10729869.640000002</v>
      </c>
      <c r="H19" s="26"/>
      <c r="I19" s="27"/>
      <c r="J19" s="27">
        <f t="shared" si="0"/>
        <v>0.45324360099277194</v>
      </c>
      <c r="K19" s="27">
        <f t="shared" si="1"/>
        <v>0</v>
      </c>
      <c r="L19" s="28">
        <f t="shared" si="2"/>
        <v>12992685.359999998</v>
      </c>
    </row>
    <row r="20" spans="2:12" ht="20.100000000000001" customHeight="1" x14ac:dyDescent="0.25">
      <c r="B20" s="29" t="s">
        <v>31</v>
      </c>
      <c r="C20" s="45">
        <v>0</v>
      </c>
      <c r="D20" s="45">
        <v>29774802</v>
      </c>
      <c r="E20" s="61">
        <v>29078986</v>
      </c>
      <c r="F20" s="61">
        <v>24765357.030000001</v>
      </c>
      <c r="G20" s="42">
        <v>18380946.249999996</v>
      </c>
      <c r="H20" s="26"/>
      <c r="I20" s="27"/>
      <c r="J20" s="27">
        <f t="shared" si="0"/>
        <v>0.63210409915944099</v>
      </c>
      <c r="K20" s="27">
        <f t="shared" si="1"/>
        <v>0</v>
      </c>
      <c r="L20" s="28">
        <f t="shared" si="2"/>
        <v>11393855.750000004</v>
      </c>
    </row>
    <row r="21" spans="2:12" ht="20.100000000000001" customHeight="1" x14ac:dyDescent="0.25">
      <c r="B21" s="29" t="s">
        <v>32</v>
      </c>
      <c r="C21" s="45">
        <v>0</v>
      </c>
      <c r="D21" s="45">
        <v>7227448</v>
      </c>
      <c r="E21" s="61">
        <v>7227448</v>
      </c>
      <c r="F21" s="61">
        <v>4779496.29</v>
      </c>
      <c r="G21" s="42">
        <v>2872083.1500000004</v>
      </c>
      <c r="H21" s="26"/>
      <c r="I21" s="27"/>
      <c r="J21" s="27">
        <f t="shared" si="0"/>
        <v>0.39738551560661528</v>
      </c>
      <c r="K21" s="27">
        <f t="shared" si="1"/>
        <v>0</v>
      </c>
      <c r="L21" s="28">
        <f t="shared" si="2"/>
        <v>4355364.8499999996</v>
      </c>
    </row>
    <row r="22" spans="2:12" ht="20.100000000000001" customHeight="1" x14ac:dyDescent="0.25">
      <c r="B22" s="29" t="s">
        <v>33</v>
      </c>
      <c r="C22" s="45">
        <v>0</v>
      </c>
      <c r="D22" s="45">
        <v>10831576</v>
      </c>
      <c r="E22" s="61">
        <v>9908191</v>
      </c>
      <c r="F22" s="61">
        <v>8186433.0500000007</v>
      </c>
      <c r="G22" s="42">
        <v>4957124.2500000009</v>
      </c>
      <c r="H22" s="26"/>
      <c r="I22" s="27"/>
      <c r="J22" s="27">
        <f t="shared" si="0"/>
        <v>0.50030568143064669</v>
      </c>
      <c r="K22" s="27">
        <f t="shared" si="1"/>
        <v>0</v>
      </c>
      <c r="L22" s="28">
        <f t="shared" si="2"/>
        <v>5874451.7499999991</v>
      </c>
    </row>
    <row r="23" spans="2:12" ht="20.100000000000001" customHeight="1" x14ac:dyDescent="0.25">
      <c r="B23" s="29" t="s">
        <v>34</v>
      </c>
      <c r="C23" s="45">
        <v>0</v>
      </c>
      <c r="D23" s="45">
        <v>41558026</v>
      </c>
      <c r="E23" s="61">
        <v>37555484</v>
      </c>
      <c r="F23" s="61">
        <v>30712478.979999997</v>
      </c>
      <c r="G23" s="42">
        <v>24358138.529999997</v>
      </c>
      <c r="H23" s="26"/>
      <c r="I23" s="27"/>
      <c r="J23" s="27">
        <f t="shared" si="0"/>
        <v>0.64859072326161471</v>
      </c>
      <c r="K23" s="27">
        <f t="shared" si="1"/>
        <v>0</v>
      </c>
      <c r="L23" s="28">
        <f t="shared" si="2"/>
        <v>17199887.470000003</v>
      </c>
    </row>
    <row r="24" spans="2:12" ht="20.100000000000001" customHeight="1" x14ac:dyDescent="0.25">
      <c r="B24" s="29" t="s">
        <v>35</v>
      </c>
      <c r="C24" s="45">
        <v>0</v>
      </c>
      <c r="D24" s="45">
        <v>40335870</v>
      </c>
      <c r="E24" s="61">
        <v>37674039</v>
      </c>
      <c r="F24" s="61">
        <v>29747017.310000002</v>
      </c>
      <c r="G24" s="42">
        <v>22683244.469999999</v>
      </c>
      <c r="H24" s="26"/>
      <c r="I24" s="27"/>
      <c r="J24" s="27">
        <f t="shared" si="0"/>
        <v>0.60209218528440767</v>
      </c>
      <c r="K24" s="27">
        <f t="shared" si="1"/>
        <v>0</v>
      </c>
      <c r="L24" s="28">
        <f t="shared" si="2"/>
        <v>17652625.530000001</v>
      </c>
    </row>
    <row r="25" spans="2:12" ht="20.100000000000001" customHeight="1" x14ac:dyDescent="0.25">
      <c r="B25" s="29" t="s">
        <v>36</v>
      </c>
      <c r="C25" s="45">
        <v>0</v>
      </c>
      <c r="D25" s="45">
        <v>38921421</v>
      </c>
      <c r="E25" s="61">
        <v>34319351</v>
      </c>
      <c r="F25" s="61">
        <v>30462989.089999992</v>
      </c>
      <c r="G25" s="42">
        <v>17767776.680000003</v>
      </c>
      <c r="H25" s="26"/>
      <c r="I25" s="27"/>
      <c r="J25" s="27">
        <f t="shared" si="0"/>
        <v>0.51771890091977568</v>
      </c>
      <c r="K25" s="27">
        <f t="shared" si="1"/>
        <v>0</v>
      </c>
      <c r="L25" s="28">
        <f t="shared" si="2"/>
        <v>21153644.319999997</v>
      </c>
    </row>
    <row r="26" spans="2:12" ht="20.100000000000001" customHeight="1" x14ac:dyDescent="0.25">
      <c r="B26" s="29" t="s">
        <v>37</v>
      </c>
      <c r="C26" s="45">
        <v>0</v>
      </c>
      <c r="D26" s="45">
        <v>35704898</v>
      </c>
      <c r="E26" s="61">
        <v>34163062</v>
      </c>
      <c r="F26" s="61">
        <v>29946091.220000003</v>
      </c>
      <c r="G26" s="42">
        <v>18873908.830000002</v>
      </c>
      <c r="H26" s="26"/>
      <c r="I26" s="27"/>
      <c r="J26" s="27">
        <f t="shared" si="0"/>
        <v>0.55246537415176666</v>
      </c>
      <c r="K26" s="27">
        <f t="shared" si="1"/>
        <v>0</v>
      </c>
      <c r="L26" s="28">
        <f t="shared" si="2"/>
        <v>16830989.169999998</v>
      </c>
    </row>
    <row r="27" spans="2:12" ht="20.100000000000001" customHeight="1" x14ac:dyDescent="0.25">
      <c r="B27" s="29" t="s">
        <v>38</v>
      </c>
      <c r="C27" s="45">
        <v>0</v>
      </c>
      <c r="D27" s="45">
        <v>11387802</v>
      </c>
      <c r="E27" s="61">
        <v>11387802</v>
      </c>
      <c r="F27" s="61">
        <v>8879489.410000002</v>
      </c>
      <c r="G27" s="42">
        <v>5240748.2399999984</v>
      </c>
      <c r="H27" s="26"/>
      <c r="I27" s="27"/>
      <c r="J27" s="27">
        <f t="shared" si="0"/>
        <v>0.46020717957688395</v>
      </c>
      <c r="K27" s="27">
        <f t="shared" si="1"/>
        <v>0</v>
      </c>
      <c r="L27" s="28">
        <f t="shared" si="2"/>
        <v>6147053.7600000016</v>
      </c>
    </row>
    <row r="28" spans="2:12" ht="20.100000000000001" customHeight="1" x14ac:dyDescent="0.25">
      <c r="B28" s="29" t="s">
        <v>39</v>
      </c>
      <c r="C28" s="45">
        <v>0</v>
      </c>
      <c r="D28" s="45">
        <v>8086166</v>
      </c>
      <c r="E28" s="61">
        <v>8086166</v>
      </c>
      <c r="F28" s="61">
        <v>6785456.8499999996</v>
      </c>
      <c r="G28" s="42">
        <v>4311330.92</v>
      </c>
      <c r="H28" s="26"/>
      <c r="I28" s="27"/>
      <c r="J28" s="27">
        <f t="shared" si="0"/>
        <v>0.53317368453727021</v>
      </c>
      <c r="K28" s="27">
        <f t="shared" si="1"/>
        <v>0</v>
      </c>
      <c r="L28" s="28">
        <f t="shared" si="2"/>
        <v>3774835.08</v>
      </c>
    </row>
    <row r="29" spans="2:12" ht="20.100000000000001" customHeight="1" x14ac:dyDescent="0.25">
      <c r="B29" s="29" t="s">
        <v>40</v>
      </c>
      <c r="C29" s="45">
        <v>0</v>
      </c>
      <c r="D29" s="45">
        <v>5428884</v>
      </c>
      <c r="E29" s="61">
        <v>5373281</v>
      </c>
      <c r="F29" s="61">
        <v>4682739.4000000004</v>
      </c>
      <c r="G29" s="42">
        <v>3372694.0399999996</v>
      </c>
      <c r="H29" s="26"/>
      <c r="I29" s="27"/>
      <c r="J29" s="27">
        <f t="shared" si="0"/>
        <v>0.62767870133722758</v>
      </c>
      <c r="K29" s="27">
        <f t="shared" si="1"/>
        <v>0</v>
      </c>
      <c r="L29" s="28">
        <f t="shared" si="2"/>
        <v>2056189.9600000004</v>
      </c>
    </row>
    <row r="30" spans="2:12" ht="20.100000000000001" customHeight="1" x14ac:dyDescent="0.25">
      <c r="B30" s="29" t="s">
        <v>41</v>
      </c>
      <c r="C30" s="45">
        <v>0</v>
      </c>
      <c r="D30" s="45">
        <v>3314931</v>
      </c>
      <c r="E30" s="61">
        <v>3314931</v>
      </c>
      <c r="F30" s="61">
        <v>2833111.89</v>
      </c>
      <c r="G30" s="42">
        <v>1795566.8199999998</v>
      </c>
      <c r="H30" s="26"/>
      <c r="I30" s="27"/>
      <c r="J30" s="27">
        <f t="shared" si="0"/>
        <v>0.54166039051793224</v>
      </c>
      <c r="K30" s="27">
        <f t="shared" si="1"/>
        <v>0</v>
      </c>
      <c r="L30" s="28">
        <f t="shared" si="2"/>
        <v>1519364.1800000002</v>
      </c>
    </row>
    <row r="31" spans="2:12" ht="20.100000000000001" customHeight="1" x14ac:dyDescent="0.25">
      <c r="B31" s="29" t="s">
        <v>42</v>
      </c>
      <c r="C31" s="45">
        <v>0</v>
      </c>
      <c r="D31" s="45">
        <v>21562202</v>
      </c>
      <c r="E31" s="61">
        <v>20365795</v>
      </c>
      <c r="F31" s="61">
        <v>16398062.720000001</v>
      </c>
      <c r="G31" s="42">
        <v>9857287.9000000004</v>
      </c>
      <c r="H31" s="26"/>
      <c r="I31" s="27"/>
      <c r="J31" s="27">
        <f t="shared" si="0"/>
        <v>0.48401193766312584</v>
      </c>
      <c r="K31" s="27">
        <f t="shared" si="1"/>
        <v>0</v>
      </c>
      <c r="L31" s="28">
        <f t="shared" si="2"/>
        <v>11704914.1</v>
      </c>
    </row>
    <row r="32" spans="2:12" ht="20.100000000000001" customHeight="1" x14ac:dyDescent="0.25">
      <c r="B32" s="29" t="s">
        <v>43</v>
      </c>
      <c r="C32" s="45">
        <v>0</v>
      </c>
      <c r="D32" s="45">
        <v>6887672</v>
      </c>
      <c r="E32" s="61">
        <v>6118727</v>
      </c>
      <c r="F32" s="61">
        <v>4852057.290000001</v>
      </c>
      <c r="G32" s="42">
        <v>3626587.6100000003</v>
      </c>
      <c r="H32" s="26"/>
      <c r="I32" s="27"/>
      <c r="J32" s="27">
        <f t="shared" si="0"/>
        <v>0.59270296092634955</v>
      </c>
      <c r="K32" s="27">
        <f t="shared" si="1"/>
        <v>0</v>
      </c>
      <c r="L32" s="28">
        <f t="shared" si="2"/>
        <v>3261084.3899999997</v>
      </c>
    </row>
    <row r="33" spans="2:12" ht="20.100000000000001" customHeight="1" x14ac:dyDescent="0.25">
      <c r="B33" s="29" t="s">
        <v>44</v>
      </c>
      <c r="C33" s="45">
        <v>0</v>
      </c>
      <c r="D33" s="45">
        <v>2506357</v>
      </c>
      <c r="E33" s="61">
        <v>2465696</v>
      </c>
      <c r="F33" s="61">
        <v>1830590.73</v>
      </c>
      <c r="G33" s="42">
        <v>1366676.62</v>
      </c>
      <c r="H33" s="26"/>
      <c r="I33" s="27"/>
      <c r="J33" s="27">
        <f t="shared" si="0"/>
        <v>0.55427620436582614</v>
      </c>
      <c r="K33" s="27">
        <f t="shared" si="1"/>
        <v>0</v>
      </c>
      <c r="L33" s="28">
        <f t="shared" si="2"/>
        <v>1139680.3799999999</v>
      </c>
    </row>
    <row r="34" spans="2:12" ht="20.100000000000001" customHeight="1" x14ac:dyDescent="0.25">
      <c r="B34" s="29" t="s">
        <v>45</v>
      </c>
      <c r="C34" s="45">
        <v>0</v>
      </c>
      <c r="D34" s="45">
        <v>12383494</v>
      </c>
      <c r="E34" s="61">
        <v>11285411</v>
      </c>
      <c r="F34" s="61">
        <v>8651642.7300000004</v>
      </c>
      <c r="G34" s="42">
        <v>6436202.0700000003</v>
      </c>
      <c r="H34" s="26"/>
      <c r="I34" s="27"/>
      <c r="J34" s="27">
        <f t="shared" si="0"/>
        <v>0.57031171217423982</v>
      </c>
      <c r="K34" s="27">
        <f t="shared" si="1"/>
        <v>0</v>
      </c>
      <c r="L34" s="28">
        <f t="shared" si="2"/>
        <v>5947291.9299999997</v>
      </c>
    </row>
    <row r="35" spans="2:12" ht="20.100000000000001" customHeight="1" x14ac:dyDescent="0.25">
      <c r="B35" s="29" t="s">
        <v>46</v>
      </c>
      <c r="C35" s="45">
        <v>0</v>
      </c>
      <c r="D35" s="45">
        <v>2226736</v>
      </c>
      <c r="E35" s="61">
        <v>2226736</v>
      </c>
      <c r="F35" s="61">
        <v>1939130.2000000002</v>
      </c>
      <c r="G35" s="42">
        <v>1189134.53</v>
      </c>
      <c r="H35" s="26"/>
      <c r="I35" s="27"/>
      <c r="J35" s="27">
        <f t="shared" si="0"/>
        <v>0.53402582524376485</v>
      </c>
      <c r="K35" s="27">
        <f t="shared" si="1"/>
        <v>0</v>
      </c>
      <c r="L35" s="28">
        <f t="shared" si="2"/>
        <v>1037601.47</v>
      </c>
    </row>
    <row r="36" spans="2:12" ht="20.100000000000001" customHeight="1" x14ac:dyDescent="0.25">
      <c r="B36" s="29" t="s">
        <v>48</v>
      </c>
      <c r="C36" s="45">
        <v>0</v>
      </c>
      <c r="D36" s="45">
        <v>14143253</v>
      </c>
      <c r="E36" s="61">
        <v>11261264</v>
      </c>
      <c r="F36" s="61">
        <v>5698731.5099999998</v>
      </c>
      <c r="G36" s="42">
        <v>5249910.0999999996</v>
      </c>
      <c r="H36" s="26"/>
      <c r="I36" s="27"/>
      <c r="J36" s="27">
        <f t="shared" si="0"/>
        <v>0.46619190350212902</v>
      </c>
      <c r="K36" s="27">
        <f t="shared" si="1"/>
        <v>0</v>
      </c>
      <c r="L36" s="28">
        <f t="shared" si="2"/>
        <v>8893342.9000000004</v>
      </c>
    </row>
    <row r="37" spans="2:12" ht="20.100000000000001" customHeight="1" x14ac:dyDescent="0.25">
      <c r="B37" s="29" t="s">
        <v>49</v>
      </c>
      <c r="C37" s="45">
        <v>0</v>
      </c>
      <c r="D37" s="45">
        <v>61802368</v>
      </c>
      <c r="E37" s="61">
        <v>53581556</v>
      </c>
      <c r="F37" s="61">
        <v>43337676.610000022</v>
      </c>
      <c r="G37" s="42">
        <v>23574655.41</v>
      </c>
      <c r="H37" s="26"/>
      <c r="I37" s="27"/>
      <c r="J37" s="27">
        <f t="shared" ref="J37:J39" si="3">IF(ISERROR(+G37/E37)=TRUE,0,++G37/E37)</f>
        <v>0.43997705871027709</v>
      </c>
      <c r="K37" s="27">
        <f t="shared" ref="K37:K39" si="4">IF(ISERROR(+H37/E37)=TRUE,0,++H37/E37)</f>
        <v>0</v>
      </c>
      <c r="L37" s="28">
        <f t="shared" ref="L37:L39" si="5">+D37-G37</f>
        <v>38227712.590000004</v>
      </c>
    </row>
    <row r="38" spans="2:12" ht="20.100000000000001" customHeight="1" x14ac:dyDescent="0.25">
      <c r="B38" s="29" t="s">
        <v>50</v>
      </c>
      <c r="C38" s="45">
        <v>0</v>
      </c>
      <c r="D38" s="45">
        <v>3416684</v>
      </c>
      <c r="E38" s="61">
        <v>3416684</v>
      </c>
      <c r="F38" s="61">
        <v>2675819.7800000003</v>
      </c>
      <c r="G38" s="42">
        <v>1623212.1899999995</v>
      </c>
      <c r="H38" s="26"/>
      <c r="I38" s="27"/>
      <c r="J38" s="27">
        <f t="shared" si="3"/>
        <v>0.47508408445147388</v>
      </c>
      <c r="K38" s="27">
        <f t="shared" si="4"/>
        <v>0</v>
      </c>
      <c r="L38" s="28">
        <f t="shared" si="5"/>
        <v>1793471.8100000005</v>
      </c>
    </row>
    <row r="39" spans="2:12" ht="20.100000000000001" customHeight="1" x14ac:dyDescent="0.25">
      <c r="B39" s="29" t="s">
        <v>51</v>
      </c>
      <c r="C39" s="45">
        <v>0</v>
      </c>
      <c r="D39" s="45">
        <v>35750675</v>
      </c>
      <c r="E39" s="61">
        <v>34601739</v>
      </c>
      <c r="F39" s="61">
        <v>27363207.800000004</v>
      </c>
      <c r="G39" s="42">
        <v>15624713.629999997</v>
      </c>
      <c r="H39" s="26"/>
      <c r="I39" s="27"/>
      <c r="J39" s="27">
        <f t="shared" si="3"/>
        <v>0.45155862339751179</v>
      </c>
      <c r="K39" s="27">
        <f t="shared" si="4"/>
        <v>0</v>
      </c>
      <c r="L39" s="28">
        <f t="shared" si="5"/>
        <v>20125961.370000005</v>
      </c>
    </row>
    <row r="40" spans="2:12" ht="20.100000000000001" customHeight="1" x14ac:dyDescent="0.25">
      <c r="B40" s="29" t="s">
        <v>52</v>
      </c>
      <c r="C40" s="45">
        <v>0</v>
      </c>
      <c r="D40" s="45">
        <v>61477006</v>
      </c>
      <c r="E40" s="61">
        <v>42873074</v>
      </c>
      <c r="F40" s="61">
        <v>21891535.550000001</v>
      </c>
      <c r="G40" s="42">
        <v>10837035.01</v>
      </c>
      <c r="H40" s="26"/>
      <c r="I40" s="27"/>
      <c r="J40" s="27">
        <f t="shared" si="0"/>
        <v>0.25277018881361296</v>
      </c>
      <c r="K40" s="27">
        <f t="shared" si="1"/>
        <v>0</v>
      </c>
      <c r="L40" s="28">
        <f t="shared" si="2"/>
        <v>50639970.990000002</v>
      </c>
    </row>
    <row r="41" spans="2:12" ht="20.100000000000001" customHeight="1" x14ac:dyDescent="0.25">
      <c r="B41" s="29" t="s">
        <v>53</v>
      </c>
      <c r="C41" s="45">
        <v>0</v>
      </c>
      <c r="D41" s="45">
        <v>65423725</v>
      </c>
      <c r="E41" s="61">
        <v>48232632</v>
      </c>
      <c r="F41" s="61">
        <v>36597391.760000005</v>
      </c>
      <c r="G41" s="42">
        <v>12967416.200000001</v>
      </c>
      <c r="H41" s="26"/>
      <c r="I41" s="27"/>
      <c r="J41" s="27">
        <f t="shared" si="0"/>
        <v>0.26885151529777601</v>
      </c>
      <c r="K41" s="27">
        <f t="shared" si="1"/>
        <v>0</v>
      </c>
      <c r="L41" s="28">
        <f t="shared" si="2"/>
        <v>52456308.799999997</v>
      </c>
    </row>
    <row r="42" spans="2:12" ht="20.100000000000001" customHeight="1" x14ac:dyDescent="0.25">
      <c r="B42" s="29" t="s">
        <v>54</v>
      </c>
      <c r="C42" s="45">
        <v>0</v>
      </c>
      <c r="D42" s="45">
        <v>54023619</v>
      </c>
      <c r="E42" s="61">
        <v>36267152</v>
      </c>
      <c r="F42" s="61">
        <v>23606879.939999994</v>
      </c>
      <c r="G42" s="42">
        <v>11386309.550000001</v>
      </c>
      <c r="H42" s="26"/>
      <c r="I42" s="27"/>
      <c r="J42" s="27">
        <f t="shared" ref="J42:J44" si="6">IF(ISERROR(+G42/E42)=TRUE,0,++G42/E42)</f>
        <v>0.31395653979115867</v>
      </c>
      <c r="K42" s="27">
        <f t="shared" ref="K42:K44" si="7">IF(ISERROR(+H42/E42)=TRUE,0,++H42/E42)</f>
        <v>0</v>
      </c>
      <c r="L42" s="28">
        <f t="shared" ref="L42:L44" si="8">+D42-G42</f>
        <v>42637309.450000003</v>
      </c>
    </row>
    <row r="43" spans="2:12" ht="20.100000000000001" customHeight="1" x14ac:dyDescent="0.25">
      <c r="B43" s="29" t="s">
        <v>55</v>
      </c>
      <c r="C43" s="45">
        <v>0</v>
      </c>
      <c r="D43" s="45">
        <v>36163170</v>
      </c>
      <c r="E43" s="61">
        <v>35118841</v>
      </c>
      <c r="F43" s="61">
        <v>22625078.460000001</v>
      </c>
      <c r="G43" s="42">
        <v>8882865.2599999998</v>
      </c>
      <c r="H43" s="26"/>
      <c r="I43" s="27"/>
      <c r="J43" s="27">
        <f t="shared" si="6"/>
        <v>0.25293731248135437</v>
      </c>
      <c r="K43" s="27">
        <f t="shared" si="7"/>
        <v>0</v>
      </c>
      <c r="L43" s="28">
        <f t="shared" si="8"/>
        <v>27280304.740000002</v>
      </c>
    </row>
    <row r="44" spans="2:12" ht="20.100000000000001" customHeight="1" x14ac:dyDescent="0.25">
      <c r="B44" s="29" t="s">
        <v>56</v>
      </c>
      <c r="C44" s="45">
        <v>0</v>
      </c>
      <c r="D44" s="45">
        <v>18190843</v>
      </c>
      <c r="E44" s="61">
        <v>18190843</v>
      </c>
      <c r="F44" s="61">
        <v>13848999.560000002</v>
      </c>
      <c r="G44" s="42">
        <v>7396718.25</v>
      </c>
      <c r="H44" s="26"/>
      <c r="I44" s="27"/>
      <c r="J44" s="27">
        <f t="shared" si="6"/>
        <v>0.40661767296875684</v>
      </c>
      <c r="K44" s="27">
        <f t="shared" si="7"/>
        <v>0</v>
      </c>
      <c r="L44" s="28">
        <f t="shared" si="8"/>
        <v>10794124.75</v>
      </c>
    </row>
    <row r="45" spans="2:12" ht="23.25" customHeight="1" x14ac:dyDescent="0.25">
      <c r="B45" s="52" t="s">
        <v>4</v>
      </c>
      <c r="C45" s="65">
        <f t="shared" ref="C45:H45" si="9">SUM(C13:C44)</f>
        <v>0</v>
      </c>
      <c r="D45" s="65">
        <f t="shared" si="9"/>
        <v>712752806</v>
      </c>
      <c r="E45" s="65">
        <f t="shared" si="9"/>
        <v>625351281</v>
      </c>
      <c r="F45" s="65">
        <f t="shared" si="9"/>
        <v>476945284.95999998</v>
      </c>
      <c r="G45" s="65">
        <f t="shared" si="9"/>
        <v>288845214.69999999</v>
      </c>
      <c r="H45" s="53">
        <f t="shared" si="9"/>
        <v>0</v>
      </c>
      <c r="I45" s="54">
        <f>IF(ISERROR(+#REF!/E45)=TRUE,0,++#REF!/E45)</f>
        <v>0</v>
      </c>
      <c r="J45" s="54">
        <f>IF(ISERROR(+G45/E45)=TRUE,0,++G45/E45)</f>
        <v>0.46189273689198695</v>
      </c>
      <c r="K45" s="54">
        <f>IF(ISERROR(+H45/E45)=TRUE,0,++H45/E45)</f>
        <v>0</v>
      </c>
      <c r="L45" s="55">
        <f>SUM(L13:L44)</f>
        <v>423907591.30000001</v>
      </c>
    </row>
    <row r="46" spans="2:12" x14ac:dyDescent="0.2">
      <c r="B46" s="11" t="s">
        <v>62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JUNIO
(4)</v>
      </c>
      <c r="K51" s="23"/>
    </row>
    <row r="52" spans="2:11" s="22" customFormat="1" x14ac:dyDescent="0.25">
      <c r="B52" s="22" t="s">
        <v>24</v>
      </c>
      <c r="C52" s="66">
        <f>+C45/$C$50</f>
        <v>0</v>
      </c>
      <c r="D52" s="40">
        <f>+D45/$C$50</f>
        <v>712.75280599999996</v>
      </c>
      <c r="E52" s="40">
        <f>+E45/$C$50</f>
        <v>625.35128099999997</v>
      </c>
      <c r="F52" s="40">
        <f>+F45/$C$50</f>
        <v>476.94528495999998</v>
      </c>
      <c r="G52" s="40">
        <f>+G45/$C$50</f>
        <v>288.84521469999999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tabSelected="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58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52</v>
      </c>
      <c r="C13" s="18">
        <v>0</v>
      </c>
      <c r="D13" s="18">
        <v>105051</v>
      </c>
      <c r="E13" s="59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105051</v>
      </c>
    </row>
    <row r="14" spans="1:13" ht="20.100000000000001" customHeight="1" x14ac:dyDescent="0.25">
      <c r="B14" s="16" t="s">
        <v>53</v>
      </c>
      <c r="C14" s="19">
        <v>0</v>
      </c>
      <c r="D14" s="19">
        <v>22557</v>
      </c>
      <c r="E14" s="59">
        <v>22000</v>
      </c>
      <c r="F14" s="59">
        <v>22000</v>
      </c>
      <c r="G14" s="9">
        <v>22000</v>
      </c>
      <c r="H14" s="9"/>
      <c r="I14" s="13">
        <f>IF(ISERROR(+#REF!/E14)=TRUE,0,++#REF!/E14)</f>
        <v>0</v>
      </c>
      <c r="J14" s="13">
        <f>IF(ISERROR(+G14/E14)=TRUE,0,++G14/E14)</f>
        <v>1</v>
      </c>
      <c r="K14" s="13">
        <f>IF(ISERROR(+H14/E14)=TRUE,0,++H14/E14)</f>
        <v>0</v>
      </c>
      <c r="L14" s="15">
        <f>+D14-G14</f>
        <v>557</v>
      </c>
    </row>
    <row r="15" spans="1:13" ht="20.100000000000001" customHeight="1" x14ac:dyDescent="0.25">
      <c r="B15" s="16" t="s">
        <v>54</v>
      </c>
      <c r="C15" s="19">
        <v>0</v>
      </c>
      <c r="D15" s="19">
        <v>297406</v>
      </c>
      <c r="E15" s="59">
        <v>52985</v>
      </c>
      <c r="F15" s="59">
        <v>52985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297406</v>
      </c>
    </row>
    <row r="16" spans="1:13" ht="20.100000000000001" customHeight="1" x14ac:dyDescent="0.25">
      <c r="B16" s="68" t="s">
        <v>55</v>
      </c>
      <c r="C16" s="69">
        <v>0</v>
      </c>
      <c r="D16" s="69">
        <v>284835</v>
      </c>
      <c r="E16" s="74">
        <v>267991.5</v>
      </c>
      <c r="F16" s="74">
        <v>267991.5</v>
      </c>
      <c r="G16" s="70">
        <v>16825</v>
      </c>
      <c r="H16" s="70"/>
      <c r="I16" s="71">
        <f>IF(ISERROR(+#REF!/E16)=TRUE,0,++#REF!/E16)</f>
        <v>0</v>
      </c>
      <c r="J16" s="71">
        <f>IF(ISERROR(+G16/E16)=TRUE,0,++G16/E16)</f>
        <v>6.2781841961405488E-2</v>
      </c>
      <c r="K16" s="71">
        <f>IF(ISERROR(+H16/E16)=TRUE,0,++H16/E16)</f>
        <v>0</v>
      </c>
      <c r="L16" s="72">
        <f>+D16-G16</f>
        <v>268010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709849</v>
      </c>
      <c r="E17" s="65">
        <f t="shared" si="0"/>
        <v>342976.5</v>
      </c>
      <c r="F17" s="65">
        <f t="shared" si="0"/>
        <v>342976.5</v>
      </c>
      <c r="G17" s="65">
        <f t="shared" si="0"/>
        <v>38825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0.11320017552222966</v>
      </c>
      <c r="K17" s="54">
        <f>IF(ISERROR(+H17/E17)=TRUE,0,++H17/E17)</f>
        <v>0</v>
      </c>
      <c r="L17" s="55">
        <f>SUM(L13:L16)</f>
        <v>671024</v>
      </c>
    </row>
    <row r="18" spans="2:12" x14ac:dyDescent="0.2">
      <c r="B18" s="11" t="s">
        <v>62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JUNIO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0.70984899999999995</v>
      </c>
      <c r="E24" s="40">
        <f>+E17/$C$22</f>
        <v>0.34297650000000002</v>
      </c>
      <c r="F24" s="40">
        <f>+F17/$C$22</f>
        <v>0.34297650000000002</v>
      </c>
      <c r="G24" s="40">
        <f>+G17/$C$22</f>
        <v>3.8824999999999998E-2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2023-07-31T15:47:00Z</dcterms:modified>
</cp:coreProperties>
</file>