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ño 2023\2.- Informacion Portal MINSA - Transparencia\PCA - 2023\"/>
    </mc:Choice>
  </mc:AlternateContent>
  <bookViews>
    <workbookView xWindow="-120" yWindow="-120" windowWidth="29040" windowHeight="15840"/>
  </bookViews>
  <sheets>
    <sheet name="RO" sheetId="1" r:id="rId1"/>
    <sheet name="RDR" sheetId="4" r:id="rId2"/>
    <sheet name="ROOC" sheetId="5" r:id="rId3"/>
    <sheet name="DYT" sheetId="6" r:id="rId4"/>
    <sheet name="RD" sheetId="7" r:id="rId5"/>
  </sheets>
  <definedNames>
    <definedName name="_xlnm._FilterDatabase" localSheetId="0" hidden="1">RO!$B$11:$L$46</definedName>
    <definedName name="_xlnm.Print_Area" localSheetId="3">DYT!$B$2:$L$47</definedName>
    <definedName name="_xlnm.Print_Area" localSheetId="4">RD!$B$2:$L$19</definedName>
    <definedName name="_xlnm.Print_Area" localSheetId="1">RDR!$B$2:$L$49</definedName>
    <definedName name="_xlnm.Print_Area" localSheetId="0">RO!$B$2:$L$49</definedName>
    <definedName name="_xlnm.Print_Area" localSheetId="2">ROOC!$B$2:$L$48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5" i="6" l="1"/>
  <c r="L17" i="4" l="1"/>
  <c r="K17" i="4"/>
  <c r="J17" i="4"/>
  <c r="C47" i="4"/>
  <c r="D47" i="4"/>
  <c r="F47" i="4"/>
  <c r="G47" i="4"/>
  <c r="L45" i="1" l="1"/>
  <c r="K45" i="1"/>
  <c r="J45" i="1"/>
  <c r="C47" i="1"/>
  <c r="D47" i="1"/>
  <c r="C46" i="5" l="1"/>
  <c r="D46" i="5"/>
  <c r="L44" i="6"/>
  <c r="K44" i="6"/>
  <c r="J44" i="6"/>
  <c r="L43" i="6"/>
  <c r="K43" i="6"/>
  <c r="J43" i="6"/>
  <c r="L42" i="6"/>
  <c r="K42" i="6"/>
  <c r="J42" i="6"/>
  <c r="L43" i="5"/>
  <c r="K43" i="5"/>
  <c r="J43" i="5"/>
  <c r="L44" i="4"/>
  <c r="K44" i="4"/>
  <c r="J44" i="4"/>
  <c r="L16" i="5" l="1"/>
  <c r="K16" i="5"/>
  <c r="J16" i="5"/>
  <c r="E46" i="5" l="1"/>
  <c r="L19" i="5"/>
  <c r="K19" i="5"/>
  <c r="J19" i="5"/>
  <c r="L41" i="5" l="1"/>
  <c r="K41" i="5"/>
  <c r="J41" i="5"/>
  <c r="L40" i="5"/>
  <c r="K40" i="5"/>
  <c r="J40" i="5"/>
  <c r="L45" i="5" l="1"/>
  <c r="L44" i="5"/>
  <c r="L42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8" i="5"/>
  <c r="L17" i="5"/>
  <c r="L15" i="5"/>
  <c r="L14" i="5"/>
  <c r="K14" i="5"/>
  <c r="J14" i="5"/>
  <c r="K15" i="5" l="1"/>
  <c r="J15" i="5"/>
  <c r="L44" i="1"/>
  <c r="K44" i="1"/>
  <c r="J44" i="1"/>
  <c r="J17" i="5" l="1"/>
  <c r="K17" i="5"/>
  <c r="E47" i="1"/>
  <c r="K18" i="5" l="1"/>
  <c r="J18" i="5"/>
  <c r="D45" i="6"/>
  <c r="K20" i="5" l="1"/>
  <c r="J20" i="5"/>
  <c r="J37" i="6"/>
  <c r="K21" i="5" l="1"/>
  <c r="J21" i="5"/>
  <c r="G23" i="7"/>
  <c r="G51" i="6"/>
  <c r="G52" i="5"/>
  <c r="G53" i="4"/>
  <c r="G53" i="1"/>
  <c r="K22" i="5" l="1"/>
  <c r="J22" i="5"/>
  <c r="K36" i="6"/>
  <c r="J23" i="5" l="1"/>
  <c r="K23" i="5"/>
  <c r="J36" i="6"/>
  <c r="L36" i="6"/>
  <c r="K24" i="5" l="1"/>
  <c r="J24" i="5"/>
  <c r="L39" i="6"/>
  <c r="K39" i="6"/>
  <c r="J39" i="6"/>
  <c r="L38" i="6"/>
  <c r="K38" i="6"/>
  <c r="J38" i="6"/>
  <c r="L37" i="6"/>
  <c r="K37" i="6"/>
  <c r="C52" i="6"/>
  <c r="D52" i="6"/>
  <c r="K25" i="5" l="1"/>
  <c r="J25" i="5"/>
  <c r="G46" i="5"/>
  <c r="G53" i="5" s="1"/>
  <c r="F46" i="5"/>
  <c r="F53" i="5" s="1"/>
  <c r="D53" i="5"/>
  <c r="C53" i="5"/>
  <c r="J26" i="5" l="1"/>
  <c r="K26" i="5"/>
  <c r="G45" i="6"/>
  <c r="G52" i="6" s="1"/>
  <c r="F45" i="6"/>
  <c r="F52" i="6" s="1"/>
  <c r="E45" i="6"/>
  <c r="E52" i="6" s="1"/>
  <c r="K27" i="5" l="1"/>
  <c r="J27" i="5"/>
  <c r="L41" i="6"/>
  <c r="K41" i="6"/>
  <c r="J41" i="6"/>
  <c r="L40" i="6"/>
  <c r="K40" i="6"/>
  <c r="J40" i="6"/>
  <c r="L35" i="6"/>
  <c r="K35" i="6"/>
  <c r="J35" i="6"/>
  <c r="L34" i="6"/>
  <c r="K34" i="6"/>
  <c r="J34" i="6"/>
  <c r="L33" i="6"/>
  <c r="K33" i="6"/>
  <c r="J33" i="6"/>
  <c r="L32" i="6"/>
  <c r="K32" i="6"/>
  <c r="J32" i="6"/>
  <c r="L31" i="6"/>
  <c r="K31" i="6"/>
  <c r="J31" i="6"/>
  <c r="L30" i="6"/>
  <c r="K30" i="6"/>
  <c r="J30" i="6"/>
  <c r="L29" i="6"/>
  <c r="K29" i="6"/>
  <c r="J29" i="6"/>
  <c r="L28" i="6"/>
  <c r="K28" i="6"/>
  <c r="J28" i="6"/>
  <c r="L27" i="6"/>
  <c r="K27" i="6"/>
  <c r="J27" i="6"/>
  <c r="L26" i="6"/>
  <c r="K26" i="6"/>
  <c r="J26" i="6"/>
  <c r="L25" i="6"/>
  <c r="K25" i="6"/>
  <c r="J25" i="6"/>
  <c r="L24" i="6"/>
  <c r="K24" i="6"/>
  <c r="J24" i="6"/>
  <c r="L23" i="6"/>
  <c r="K23" i="6"/>
  <c r="J23" i="6"/>
  <c r="L22" i="6"/>
  <c r="K22" i="6"/>
  <c r="J22" i="6"/>
  <c r="L21" i="6"/>
  <c r="K21" i="6"/>
  <c r="J21" i="6"/>
  <c r="L20" i="6"/>
  <c r="K20" i="6"/>
  <c r="J20" i="6"/>
  <c r="L19" i="6"/>
  <c r="K19" i="6"/>
  <c r="J19" i="6"/>
  <c r="L18" i="6"/>
  <c r="K18" i="6"/>
  <c r="J18" i="6"/>
  <c r="L17" i="6"/>
  <c r="K17" i="6"/>
  <c r="J17" i="6"/>
  <c r="L16" i="6"/>
  <c r="K16" i="6"/>
  <c r="J16" i="6"/>
  <c r="L15" i="6"/>
  <c r="K15" i="6"/>
  <c r="J15" i="6"/>
  <c r="L14" i="6"/>
  <c r="K14" i="6"/>
  <c r="J14" i="6"/>
  <c r="K28" i="5" l="1"/>
  <c r="J28" i="5"/>
  <c r="L46" i="4"/>
  <c r="K46" i="4"/>
  <c r="J46" i="4"/>
  <c r="L45" i="4"/>
  <c r="K45" i="4"/>
  <c r="J45" i="4"/>
  <c r="L43" i="4"/>
  <c r="K43" i="4"/>
  <c r="J43" i="4"/>
  <c r="L42" i="4"/>
  <c r="K42" i="4"/>
  <c r="J42" i="4"/>
  <c r="L41" i="4"/>
  <c r="K41" i="4"/>
  <c r="J41" i="4"/>
  <c r="L40" i="4"/>
  <c r="K40" i="4"/>
  <c r="J40" i="4"/>
  <c r="L39" i="4"/>
  <c r="K39" i="4"/>
  <c r="J39" i="4"/>
  <c r="L38" i="4"/>
  <c r="K38" i="4"/>
  <c r="J38" i="4"/>
  <c r="L37" i="4"/>
  <c r="K37" i="4"/>
  <c r="J37" i="4"/>
  <c r="L36" i="4"/>
  <c r="K36" i="4"/>
  <c r="J36" i="4"/>
  <c r="L35" i="4"/>
  <c r="K35" i="4"/>
  <c r="J35" i="4"/>
  <c r="L34" i="4"/>
  <c r="K34" i="4"/>
  <c r="J34" i="4"/>
  <c r="L33" i="4"/>
  <c r="K33" i="4"/>
  <c r="J33" i="4"/>
  <c r="L32" i="4"/>
  <c r="K32" i="4"/>
  <c r="J32" i="4"/>
  <c r="L31" i="4"/>
  <c r="K31" i="4"/>
  <c r="J31" i="4"/>
  <c r="L30" i="4"/>
  <c r="K30" i="4"/>
  <c r="J30" i="4"/>
  <c r="L29" i="4"/>
  <c r="K29" i="4"/>
  <c r="J29" i="4"/>
  <c r="L28" i="4"/>
  <c r="K28" i="4"/>
  <c r="J28" i="4"/>
  <c r="L27" i="4"/>
  <c r="K27" i="4"/>
  <c r="J27" i="4"/>
  <c r="L26" i="4"/>
  <c r="K26" i="4"/>
  <c r="J26" i="4"/>
  <c r="L25" i="4"/>
  <c r="K25" i="4"/>
  <c r="J25" i="4"/>
  <c r="L24" i="4"/>
  <c r="K24" i="4"/>
  <c r="J24" i="4"/>
  <c r="L23" i="4"/>
  <c r="K23" i="4"/>
  <c r="J23" i="4"/>
  <c r="L22" i="4"/>
  <c r="K22" i="4"/>
  <c r="J22" i="4"/>
  <c r="L21" i="4"/>
  <c r="K21" i="4"/>
  <c r="J21" i="4"/>
  <c r="L20" i="4"/>
  <c r="K20" i="4"/>
  <c r="J20" i="4"/>
  <c r="L19" i="4"/>
  <c r="K19" i="4"/>
  <c r="J19" i="4"/>
  <c r="L18" i="4"/>
  <c r="K18" i="4"/>
  <c r="J18" i="4"/>
  <c r="L16" i="4"/>
  <c r="K16" i="4"/>
  <c r="J16" i="4"/>
  <c r="L15" i="4"/>
  <c r="K15" i="4"/>
  <c r="J15" i="4"/>
  <c r="L14" i="4"/>
  <c r="K14" i="4"/>
  <c r="J14" i="4"/>
  <c r="K46" i="1"/>
  <c r="K42" i="1"/>
  <c r="K40" i="1"/>
  <c r="J39" i="1"/>
  <c r="K38" i="1"/>
  <c r="J37" i="1"/>
  <c r="K36" i="1"/>
  <c r="K34" i="1"/>
  <c r="J32" i="1"/>
  <c r="J31" i="1"/>
  <c r="K30" i="1"/>
  <c r="K29" i="1"/>
  <c r="K28" i="1"/>
  <c r="K26" i="1"/>
  <c r="K24" i="1"/>
  <c r="J23" i="1"/>
  <c r="J22" i="1"/>
  <c r="K21" i="1"/>
  <c r="K20" i="1"/>
  <c r="K18" i="1"/>
  <c r="J16" i="1"/>
  <c r="J15" i="1"/>
  <c r="J14" i="1"/>
  <c r="L46" i="1"/>
  <c r="L43" i="1"/>
  <c r="K43" i="1"/>
  <c r="J43" i="1"/>
  <c r="L42" i="1"/>
  <c r="L41" i="1"/>
  <c r="K41" i="1"/>
  <c r="J41" i="1"/>
  <c r="L40" i="1"/>
  <c r="J40" i="1"/>
  <c r="L39" i="1"/>
  <c r="K39" i="1"/>
  <c r="L38" i="1"/>
  <c r="L37" i="1"/>
  <c r="L36" i="1"/>
  <c r="L35" i="1"/>
  <c r="K35" i="1"/>
  <c r="J35" i="1"/>
  <c r="L34" i="1"/>
  <c r="L33" i="1"/>
  <c r="K33" i="1"/>
  <c r="J33" i="1"/>
  <c r="L32" i="1"/>
  <c r="K32" i="1"/>
  <c r="L31" i="1"/>
  <c r="L30" i="1"/>
  <c r="L29" i="1"/>
  <c r="J29" i="1"/>
  <c r="L28" i="1"/>
  <c r="L27" i="1"/>
  <c r="K27" i="1"/>
  <c r="J27" i="1"/>
  <c r="L26" i="1"/>
  <c r="L25" i="1"/>
  <c r="K25" i="1"/>
  <c r="J25" i="1"/>
  <c r="L24" i="1"/>
  <c r="J24" i="1"/>
  <c r="L23" i="1"/>
  <c r="K23" i="1"/>
  <c r="L22" i="1"/>
  <c r="L21" i="1"/>
  <c r="J21" i="1"/>
  <c r="L20" i="1"/>
  <c r="L19" i="1"/>
  <c r="K19" i="1"/>
  <c r="J19" i="1"/>
  <c r="L18" i="1"/>
  <c r="L17" i="1"/>
  <c r="K17" i="1"/>
  <c r="J17" i="1"/>
  <c r="L16" i="1"/>
  <c r="K16" i="1"/>
  <c r="L15" i="1"/>
  <c r="L14" i="1"/>
  <c r="K14" i="1"/>
  <c r="K29" i="5" l="1"/>
  <c r="J29" i="5"/>
  <c r="J18" i="1"/>
  <c r="J26" i="1"/>
  <c r="J34" i="1"/>
  <c r="J42" i="1"/>
  <c r="K22" i="1"/>
  <c r="K31" i="1"/>
  <c r="J38" i="1"/>
  <c r="J30" i="1"/>
  <c r="K15" i="1"/>
  <c r="K37" i="1"/>
  <c r="J20" i="1"/>
  <c r="J28" i="1"/>
  <c r="J36" i="1"/>
  <c r="J46" i="1"/>
  <c r="C54" i="1"/>
  <c r="D54" i="1"/>
  <c r="K30" i="5" l="1"/>
  <c r="J30" i="5"/>
  <c r="C54" i="4"/>
  <c r="J31" i="5" l="1"/>
  <c r="K31" i="5"/>
  <c r="G54" i="4"/>
  <c r="F54" i="4"/>
  <c r="D54" i="4"/>
  <c r="G17" i="7"/>
  <c r="G24" i="7" s="1"/>
  <c r="F17" i="7"/>
  <c r="F24" i="7" s="1"/>
  <c r="E17" i="7"/>
  <c r="E24" i="7" s="1"/>
  <c r="D17" i="7"/>
  <c r="D24" i="7" s="1"/>
  <c r="G47" i="1"/>
  <c r="G54" i="1" s="1"/>
  <c r="F47" i="1"/>
  <c r="F54" i="1" s="1"/>
  <c r="C17" i="7"/>
  <c r="C24" i="7" s="1"/>
  <c r="K32" i="5" l="1"/>
  <c r="J32" i="5"/>
  <c r="L16" i="7"/>
  <c r="L15" i="7"/>
  <c r="L14" i="7"/>
  <c r="L13" i="4"/>
  <c r="L13" i="6"/>
  <c r="L13" i="5"/>
  <c r="L13" i="7"/>
  <c r="L13" i="1"/>
  <c r="E47" i="4"/>
  <c r="E54" i="4" s="1"/>
  <c r="K33" i="5" l="1"/>
  <c r="J33" i="5"/>
  <c r="E54" i="1"/>
  <c r="J34" i="5" l="1"/>
  <c r="K34" i="5"/>
  <c r="H17" i="7"/>
  <c r="K16" i="7"/>
  <c r="J16" i="7"/>
  <c r="I16" i="7"/>
  <c r="K15" i="7"/>
  <c r="J15" i="7"/>
  <c r="I15" i="7"/>
  <c r="K14" i="7"/>
  <c r="J14" i="7"/>
  <c r="I14" i="7"/>
  <c r="L17" i="7"/>
  <c r="K13" i="7"/>
  <c r="J13" i="7"/>
  <c r="I13" i="7"/>
  <c r="H47" i="1"/>
  <c r="I13" i="1"/>
  <c r="H45" i="6"/>
  <c r="K13" i="6"/>
  <c r="J13" i="6"/>
  <c r="I13" i="6"/>
  <c r="H46" i="5"/>
  <c r="K13" i="5"/>
  <c r="J13" i="5"/>
  <c r="I13" i="5"/>
  <c r="H47" i="4"/>
  <c r="I14" i="4"/>
  <c r="K13" i="4"/>
  <c r="J13" i="4"/>
  <c r="I13" i="4"/>
  <c r="K13" i="1"/>
  <c r="J13" i="1"/>
  <c r="K35" i="5" l="1"/>
  <c r="J35" i="5"/>
  <c r="L46" i="5"/>
  <c r="L45" i="6"/>
  <c r="L47" i="4"/>
  <c r="L47" i="1"/>
  <c r="I17" i="7"/>
  <c r="K17" i="7"/>
  <c r="J17" i="7"/>
  <c r="J45" i="6"/>
  <c r="I45" i="6"/>
  <c r="K45" i="6"/>
  <c r="I47" i="4"/>
  <c r="K47" i="4"/>
  <c r="J47" i="4"/>
  <c r="K47" i="1"/>
  <c r="K36" i="5" l="1"/>
  <c r="J36" i="5"/>
  <c r="I47" i="1"/>
  <c r="J47" i="1"/>
  <c r="K37" i="5" l="1"/>
  <c r="J37" i="5"/>
  <c r="K38" i="5" l="1"/>
  <c r="J38" i="5"/>
  <c r="J39" i="5" l="1"/>
  <c r="K39" i="5"/>
  <c r="K42" i="5" l="1"/>
  <c r="J42" i="5"/>
  <c r="K44" i="5" l="1"/>
  <c r="J44" i="5"/>
  <c r="J45" i="5" l="1"/>
  <c r="K45" i="5"/>
  <c r="I45" i="5"/>
  <c r="E53" i="5" l="1"/>
  <c r="J46" i="5"/>
  <c r="I46" i="5"/>
  <c r="K46" i="5"/>
</calcChain>
</file>

<file path=xl/sharedStrings.xml><?xml version="1.0" encoding="utf-8"?>
<sst xmlns="http://schemas.openxmlformats.org/spreadsheetml/2006/main" count="263" uniqueCount="63">
  <si>
    <t>PRESUPUESTO</t>
  </si>
  <si>
    <t>PLIEGO 011 MINISTERIO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</si>
  <si>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</si>
  <si>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</si>
  <si>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</si>
  <si>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</si>
  <si>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</si>
  <si>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</si>
  <si>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PCA
(1)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</si>
  <si>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</si>
  <si>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</si>
  <si>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</si>
  <si>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</si>
  <si>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</si>
  <si>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SEGÚN FUENTE DE FINANCIAMIENTO 5: RECURSOS DETERMINADOS</t>
  </si>
  <si>
    <t>GIRO
ENE-SET
(5)</t>
  </si>
  <si>
    <t>SALDO
PIM - DEV</t>
  </si>
  <si>
    <t>INDICADOR</t>
  </si>
  <si>
    <t>PCA</t>
  </si>
  <si>
    <t>COMP. ANUAL</t>
  </si>
  <si>
    <t>UNIDADES EJECUTORAS</t>
  </si>
  <si>
    <t>(EN SOLES)</t>
  </si>
  <si>
    <t>COMPROMETIDO
ANUAL
(2)</t>
  </si>
  <si>
    <t>PLIEGO</t>
  </si>
  <si>
    <t>011 MINISTERIO DE SALUD</t>
  </si>
  <si>
    <t>COMP ANUAL</t>
  </si>
  <si>
    <t>001-117: ADMINISTRACION CENTRAL - MINSA</t>
  </si>
  <si>
    <t>008-124: INSTITUTO NACIONAL DE OFTALMOLOGIA</t>
  </si>
  <si>
    <t>009-125: INSTITUTO NACIONAL DE REHABILITACION</t>
  </si>
  <si>
    <t>010-126: INSTITUTO NACIONAL DE SALUD DEL NIÑO</t>
  </si>
  <si>
    <t>011-127: INSTITUTO NACIONAL MATERNO PERINATAL</t>
  </si>
  <si>
    <t>016-132: HOSPITAL NACIONAL HIPOLITO UNANUE</t>
  </si>
  <si>
    <t>017-133: HOSPITAL HERMILIO VALDIZAN</t>
  </si>
  <si>
    <t>020-136: HOSPITAL SERGIO BERNALES</t>
  </si>
  <si>
    <t>021-137: HOSPITAL CAYETANO HEREDIA</t>
  </si>
  <si>
    <t>025-141: HOSPITAL DE APOYO DEPARTAMENTAL MARIA AUXILIADORA</t>
  </si>
  <si>
    <t>027-143: HOSPITAL NACIONAL ARZOBISPO LOAYZA</t>
  </si>
  <si>
    <t>028-144: HOSPITAL NACIONAL DOS DE MAYO</t>
  </si>
  <si>
    <t>029-145: HOSPITAL DE APOYO SANTA ROSA</t>
  </si>
  <si>
    <t>030-146: HOSPITAL DE EMERGENCIAS CASIMIRO ULLOA</t>
  </si>
  <si>
    <t>031-147: HOSPITAL DE EMERGENCIAS PEDIATRICAS</t>
  </si>
  <si>
    <t>032-148: HOSPITAL NACIONAL VICTOR LARCO HERRERA</t>
  </si>
  <si>
    <t>033-149: HOSPITAL NACIONAL DOCENTE MADRE NIÑO - SAN BARTOLOME</t>
  </si>
  <si>
    <t>036-522: HOSPITAL CARLOS LANFRANCO LA HOZ</t>
  </si>
  <si>
    <t>042-1138: HOSPITAL "JOSE AGURTO TELLO DE CHOSICA"</t>
  </si>
  <si>
    <t>049-1216: HOSPITAL SAN JUAN DE LURIGANCHO</t>
  </si>
  <si>
    <t>050-1217: HOSPITAL VITARTE</t>
  </si>
  <si>
    <t>124-1345: CENTRO NACIONAL DE ABASTECIMIENTOS DE RECURSOS ESTRATEGICOS DE SALUD</t>
  </si>
  <si>
    <t>125-1655: PROGRAMA NACIONAL DE INVERSIONES EN SALUD</t>
  </si>
  <si>
    <t>139-1512: INSTITUTO NACIONAL DE SALUD DEL NIÑO - SAN BORJA</t>
  </si>
  <si>
    <t>140-1528: HOSPITAL DE HUAYCAN</t>
  </si>
  <si>
    <t>142-1670: HOSPITAL DE EMERGENCIAS VILLA EL SALVADOR</t>
  </si>
  <si>
    <t>143-1683: DIRECCION DE REDES INTEGRADAS DE SALUD LIMA CENTRO</t>
  </si>
  <si>
    <t>144-1684: DIRECCION DE REDES INTEGRADAS DE SALUD LIMA NORTE</t>
  </si>
  <si>
    <t>145-1685: DIRECCION DE REDES INTEGRADAS DE SALUD LIMA SUR</t>
  </si>
  <si>
    <t>146-1686: DIRECCION DE REDES INTEGRADAS DE SALUD LIMA ESTE</t>
  </si>
  <si>
    <t>148-1726: HOSPITAL EMERGENCIA ATE VITARTE</t>
  </si>
  <si>
    <t>149-1734: PROGRAMA DE CREACIÓN DE REDES INTEGRADAS EN SALUD</t>
  </si>
  <si>
    <t>005-121: INSTITUTO NACIONAL DE SALUD MENTAL</t>
  </si>
  <si>
    <t>007-123: INSTITUTO NACIONAL DE CIENCIAS NEUROLOGICAS</t>
  </si>
  <si>
    <t>DEVENGADO
A AGOSTO
(4)</t>
  </si>
  <si>
    <t>EJECUCION PRESUPUESTAL MENSUALIZADA DE GASTOS 
AL MES DE AGOSTO 2023</t>
  </si>
  <si>
    <t>Fuente: Reporte SIAF Operaciones en Linea al 31 de Agosto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</si>
</sst>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0.0%"/>
    <numFmt numFmtId="166" formatCode="#,##0.0"/>
    <numFmt numFmtId="167" formatCode="0.0"/>
    <numFmt numFmtId="168" formatCode="_ * #,##0.0_ ;_ * \-#,##0.0_ ;_ * &quot;-&quot;??_ ;_ @_ 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 Narrow"/>
      <family val="2"/>
    </font>
    <font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6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  <xf numFmtId="0" fontId="26" fillId="0" borderId="0"/>
    <xf numFmtId="43" fontId="26" fillId="0" borderId="0" applyNumberFormat="0" applyFill="0" applyBorder="0" applyAlignment="0" applyProtection="0"/>
    <xf numFmtId="43" fontId="26" fillId="0" borderId="0" applyNumberFormat="0" applyFill="0" applyBorder="0" applyAlignment="0" applyProtection="0"/>
  </cellStyleXfs>
  <cellXfs count="88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5" fontId="0" fillId="0" borderId="0" xfId="1" applyNumberFormat="1" applyFont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5" fontId="1" fillId="33" borderId="2" xfId="1" applyNumberFormat="1" applyFont="1" applyFill="1" applyBorder="1" applyAlignment="1">
      <alignment vertical="center"/>
    </xf>
    <xf numFmtId="165" fontId="1" fillId="33" borderId="3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164" fontId="23" fillId="0" borderId="2" xfId="0" applyNumberFormat="1" applyFont="1" applyBorder="1" applyAlignment="1">
      <alignment vertical="center"/>
    </xf>
    <xf numFmtId="164" fontId="23" fillId="0" borderId="3" xfId="0" applyNumberFormat="1" applyFont="1" applyBorder="1" applyAlignment="1">
      <alignment vertical="center"/>
    </xf>
    <xf numFmtId="3" fontId="22" fillId="0" borderId="0" xfId="0" applyNumberFormat="1" applyFont="1" applyAlignment="1">
      <alignment vertical="center"/>
    </xf>
    <xf numFmtId="3" fontId="0" fillId="0" borderId="0" xfId="0" applyNumberFormat="1" applyAlignment="1">
      <alignment horizontal="right" vertical="center"/>
    </xf>
    <xf numFmtId="3" fontId="23" fillId="0" borderId="0" xfId="0" applyNumberFormat="1" applyFont="1" applyAlignment="1">
      <alignment vertical="center"/>
    </xf>
    <xf numFmtId="165" fontId="23" fillId="0" borderId="0" xfId="1" applyNumberFormat="1" applyFont="1" applyAlignment="1">
      <alignment vertical="center"/>
    </xf>
    <xf numFmtId="165" fontId="22" fillId="0" borderId="0" xfId="1" applyNumberFormat="1" applyFont="1" applyAlignment="1">
      <alignment vertical="center"/>
    </xf>
    <xf numFmtId="3" fontId="0" fillId="0" borderId="23" xfId="0" applyNumberFormat="1" applyBorder="1" applyAlignment="1">
      <alignment vertical="center"/>
    </xf>
    <xf numFmtId="164" fontId="0" fillId="0" borderId="23" xfId="0" applyNumberFormat="1" applyBorder="1" applyAlignment="1">
      <alignment vertical="center"/>
    </xf>
    <xf numFmtId="165" fontId="1" fillId="33" borderId="23" xfId="1" applyNumberFormat="1" applyFont="1" applyFill="1" applyBorder="1" applyAlignment="1">
      <alignment vertical="center"/>
    </xf>
    <xf numFmtId="3" fontId="1" fillId="33" borderId="23" xfId="1" applyNumberFormat="1" applyFont="1" applyFill="1" applyBorder="1" applyAlignment="1">
      <alignment vertical="center"/>
    </xf>
    <xf numFmtId="3" fontId="23" fillId="0" borderId="23" xfId="0" applyNumberFormat="1" applyFont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 wrapText="1"/>
    </xf>
    <xf numFmtId="3" fontId="24" fillId="34" borderId="20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vertical="center"/>
    </xf>
    <xf numFmtId="164" fontId="23" fillId="0" borderId="0" xfId="0" applyNumberFormat="1" applyFont="1" applyFill="1" applyBorder="1" applyAlignment="1">
      <alignment vertical="center"/>
    </xf>
    <xf numFmtId="164" fontId="23" fillId="0" borderId="21" xfId="0" applyNumberFormat="1" applyFont="1" applyBorder="1" applyAlignment="1">
      <alignment vertical="center"/>
    </xf>
    <xf numFmtId="165" fontId="24" fillId="0" borderId="0" xfId="1" applyNumberFormat="1" applyFont="1" applyFill="1" applyBorder="1" applyAlignment="1">
      <alignment vertical="center"/>
    </xf>
    <xf numFmtId="3" fontId="24" fillId="0" borderId="0" xfId="1" applyNumberFormat="1" applyFont="1" applyFill="1" applyBorder="1" applyAlignment="1">
      <alignment vertical="center"/>
    </xf>
    <xf numFmtId="164" fontId="23" fillId="0" borderId="22" xfId="0" applyNumberFormat="1" applyFont="1" applyBorder="1" applyAlignment="1">
      <alignment vertical="center"/>
    </xf>
    <xf numFmtId="166" fontId="23" fillId="0" borderId="0" xfId="0" applyNumberFormat="1" applyFont="1" applyAlignment="1">
      <alignment vertical="center"/>
    </xf>
    <xf numFmtId="167" fontId="23" fillId="0" borderId="0" xfId="0" applyNumberFormat="1" applyFont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23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41" fontId="23" fillId="0" borderId="23" xfId="0" applyNumberFormat="1" applyFont="1" applyBorder="1" applyAlignment="1">
      <alignment vertical="center"/>
    </xf>
    <xf numFmtId="3" fontId="5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25" fillId="0" borderId="0" xfId="0" applyNumberFormat="1" applyFont="1" applyFill="1" applyBorder="1" applyAlignment="1" applyProtection="1">
      <alignment vertical="center"/>
    </xf>
    <xf numFmtId="3" fontId="24" fillId="35" borderId="18" xfId="0" applyNumberFormat="1" applyFont="1" applyFill="1" applyBorder="1" applyAlignment="1">
      <alignment horizontal="center" vertical="center" wrapText="1"/>
    </xf>
    <xf numFmtId="165" fontId="24" fillId="35" borderId="18" xfId="1" applyNumberFormat="1" applyFont="1" applyFill="1" applyBorder="1" applyAlignment="1">
      <alignment horizontal="center" vertical="center" wrapText="1"/>
    </xf>
    <xf numFmtId="3" fontId="6" fillId="35" borderId="1" xfId="0" applyNumberFormat="1" applyFont="1" applyFill="1" applyBorder="1" applyAlignment="1">
      <alignment horizontal="center" vertical="center"/>
    </xf>
    <xf numFmtId="3" fontId="6" fillId="35" borderId="1" xfId="0" applyNumberFormat="1" applyFont="1" applyFill="1" applyBorder="1" applyAlignment="1">
      <alignment vertical="center"/>
    </xf>
    <xf numFmtId="165" fontId="6" fillId="35" borderId="1" xfId="1" applyNumberFormat="1" applyFont="1" applyFill="1" applyBorder="1" applyAlignment="1">
      <alignment vertical="center"/>
    </xf>
    <xf numFmtId="3" fontId="6" fillId="35" borderId="1" xfId="1" applyNumberFormat="1" applyFont="1" applyFill="1" applyBorder="1" applyAlignment="1">
      <alignment vertical="center"/>
    </xf>
    <xf numFmtId="164" fontId="0" fillId="36" borderId="2" xfId="0" applyNumberFormat="1" applyFill="1" applyBorder="1" applyAlignment="1">
      <alignment vertical="center"/>
    </xf>
    <xf numFmtId="164" fontId="0" fillId="36" borderId="23" xfId="0" applyNumberFormat="1" applyFill="1" applyBorder="1" applyAlignment="1">
      <alignment vertical="center"/>
    </xf>
    <xf numFmtId="164" fontId="0" fillId="36" borderId="3" xfId="0" applyNumberFormat="1" applyFill="1" applyBorder="1" applyAlignment="1">
      <alignment vertical="center"/>
    </xf>
    <xf numFmtId="164" fontId="23" fillId="36" borderId="3" xfId="0" applyNumberFormat="1" applyFont="1" applyFill="1" applyBorder="1" applyAlignment="1">
      <alignment vertical="center"/>
    </xf>
    <xf numFmtId="41" fontId="23" fillId="36" borderId="2" xfId="0" applyNumberFormat="1" applyFont="1" applyFill="1" applyBorder="1" applyAlignment="1">
      <alignment vertical="center"/>
    </xf>
    <xf numFmtId="41" fontId="23" fillId="36" borderId="23" xfId="0" applyNumberFormat="1" applyFont="1" applyFill="1" applyBorder="1" applyAlignment="1">
      <alignment vertical="center"/>
    </xf>
    <xf numFmtId="41" fontId="0" fillId="36" borderId="2" xfId="0" applyNumberFormat="1" applyFill="1" applyBorder="1" applyAlignment="1">
      <alignment vertical="center"/>
    </xf>
    <xf numFmtId="41" fontId="0" fillId="36" borderId="23" xfId="0" applyNumberFormat="1" applyFill="1" applyBorder="1" applyAlignment="1">
      <alignment vertical="center"/>
    </xf>
    <xf numFmtId="41" fontId="0" fillId="36" borderId="3" xfId="0" applyNumberFormat="1" applyFill="1" applyBorder="1" applyAlignment="1">
      <alignment vertical="center"/>
    </xf>
    <xf numFmtId="41" fontId="6" fillId="35" borderId="1" xfId="0" applyNumberFormat="1" applyFont="1" applyFill="1" applyBorder="1" applyAlignment="1">
      <alignment vertical="center"/>
    </xf>
    <xf numFmtId="0" fontId="23" fillId="0" borderId="0" xfId="0" applyNumberFormat="1" applyFont="1" applyAlignment="1">
      <alignment vertical="center"/>
    </xf>
    <xf numFmtId="168" fontId="23" fillId="0" borderId="0" xfId="0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/>
    </xf>
    <xf numFmtId="164" fontId="23" fillId="0" borderId="24" xfId="0" applyNumberFormat="1" applyFont="1" applyBorder="1" applyAlignment="1">
      <alignment vertical="center"/>
    </xf>
    <xf numFmtId="164" fontId="0" fillId="0" borderId="24" xfId="0" applyNumberFormat="1" applyBorder="1" applyAlignment="1">
      <alignment vertical="center"/>
    </xf>
    <xf numFmtId="165" fontId="1" fillId="33" borderId="24" xfId="1" applyNumberFormat="1" applyFont="1" applyFill="1" applyBorder="1" applyAlignment="1">
      <alignment vertical="center"/>
    </xf>
    <xf numFmtId="3" fontId="1" fillId="33" borderId="24" xfId="1" applyNumberFormat="1" applyFont="1" applyFill="1" applyBorder="1" applyAlignment="1">
      <alignment vertical="center"/>
    </xf>
    <xf numFmtId="164" fontId="23" fillId="36" borderId="2" xfId="0" applyNumberFormat="1" applyFont="1" applyFill="1" applyBorder="1" applyAlignment="1">
      <alignment vertical="center"/>
    </xf>
    <xf numFmtId="164" fontId="23" fillId="36" borderId="24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 applyProtection="1">
      <alignment vertical="center"/>
    </xf>
    <xf numFmtId="43" fontId="0" fillId="36" borderId="2" xfId="0" applyNumberFormat="1" applyFill="1" applyBorder="1" applyAlignment="1">
      <alignment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165" fontId="24" fillId="0" borderId="0" xfId="1" applyNumberFormat="1" applyFont="1" applyFill="1" applyBorder="1" applyAlignment="1">
      <alignment horizontal="center" vertical="center"/>
    </xf>
    <xf numFmtId="3" fontId="24" fillId="35" borderId="16" xfId="0" applyNumberFormat="1" applyFont="1" applyFill="1" applyBorder="1" applyAlignment="1">
      <alignment horizontal="center" vertical="center" wrapText="1"/>
    </xf>
    <xf numFmtId="3" fontId="24" fillId="35" borderId="19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 wrapText="1"/>
    </xf>
    <xf numFmtId="3" fontId="24" fillId="35" borderId="18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/>
    </xf>
    <xf numFmtId="3" fontId="24" fillId="35" borderId="14" xfId="0" applyNumberFormat="1" applyFont="1" applyFill="1" applyBorder="1" applyAlignment="1">
      <alignment horizontal="center" vertical="center"/>
    </xf>
    <xf numFmtId="3" fontId="24" fillId="35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5" fontId="24" fillId="35" borderId="15" xfId="1" applyNumberFormat="1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 2" xfId="44"/>
    <cellStyle name="Millares 3" xfId="45"/>
    <cellStyle name="Neutral" xfId="9" builtinId="28" customBuiltin="1"/>
    <cellStyle name="Normal" xfId="0" builtinId="0"/>
    <cellStyle name="Normal 2" xfId="43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RO!$B$54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585-4DA9-A368-E84D3FF2455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585-4DA9-A368-E84D3FF2455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585-4DA9-A368-E84D3FF2455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585-4DA9-A368-E84D3FF24551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585-4DA9-A368-E84D3FF24551}"/>
              </c:ext>
            </c:extLst>
          </c:dPt>
          <c:dLbls>
            <c:dLbl>
              <c:idx val="0"/>
              <c:layout>
                <c:manualLayout>
                  <c:x val="1.0069101521650001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87890579611053E-2"/>
                  <c:y val="-1.221263994771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069101521649939E-2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187890579611136E-2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187890579610971E-2"/>
                  <c:y val="-4.8850559790873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RO!$C$53:$G$53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AGOSTO
(4)</c:v>
                </c:pt>
              </c:strCache>
            </c:strRef>
          </c:cat>
          <c:val>
            <c:numRef>
              <c:f>RO!$C$54:$G$54</c:f>
              <c:numCache>
                <c:formatCode>_ * #,##0.0_ ;_ * \-#,##0.0_ ;_ * "-"??_ ;_ @_ </c:formatCode>
                <c:ptCount val="5"/>
                <c:pt idx="0">
                  <c:v>8963.3897519999991</c:v>
                </c:pt>
                <c:pt idx="1">
                  <c:v>8685.5761610000009</c:v>
                </c:pt>
                <c:pt idx="2" formatCode="#,##0">
                  <c:v>7716.6597650000003</c:v>
                </c:pt>
                <c:pt idx="3">
                  <c:v>6819.1113689000003</c:v>
                </c:pt>
                <c:pt idx="4">
                  <c:v>4609.2528461300008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585-4DA9-A368-E84D3FF245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060089952"/>
        <c:axId val="1060095936"/>
        <c:axId val="0"/>
      </c:bar3DChart>
      <c:catAx>
        <c:axId val="10600899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60095936"/>
        <c:crosses val="autoZero"/>
        <c:auto val="1"/>
        <c:lblAlgn val="ctr"/>
        <c:lblOffset val="100"/>
        <c:noMultiLvlLbl val="0"/>
      </c:catAx>
      <c:valAx>
        <c:axId val="1060095936"/>
        <c:scaling>
          <c:orientation val="minMax"/>
        </c:scaling>
        <c:delete val="0"/>
        <c:axPos val="l"/>
        <c:numFmt formatCode="_ * #,##0.0_ ;_ * \-#,##0.0_ ;_ * &quot;-&quot;??_ ;_ @_ " sourceLinked="1"/>
        <c:majorTickMark val="out"/>
        <c:minorTickMark val="none"/>
        <c:tickLblPos val="nextTo"/>
        <c:crossAx val="10600899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RDR!$B$54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E59-459B-A063-30CD6337630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E59-459B-A063-30CD6337630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E59-459B-A063-30CD6337630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E59-459B-A063-30CD6337630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E59-459B-A063-30CD63376309}"/>
              </c:ext>
            </c:extLst>
          </c:dPt>
          <c:dLbls>
            <c:dLbl>
              <c:idx val="0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98945923464598E-2"/>
                  <c:y val="-1.362506858129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318840515811103E-2"/>
                  <c:y val="-1.9075096013819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8392621464252483E-3"/>
                  <c:y val="-1.6350082297559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RDR!$C$53:$G$53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AGOSTO
(4)</c:v>
                </c:pt>
              </c:strCache>
            </c:strRef>
          </c:cat>
          <c:val>
            <c:numRef>
              <c:f>RDR!$C$54:$G$54</c:f>
              <c:numCache>
                <c:formatCode>#,##0.0</c:formatCode>
                <c:ptCount val="5"/>
                <c:pt idx="0">
                  <c:v>0.10112</c:v>
                </c:pt>
                <c:pt idx="1">
                  <c:v>0.10112</c:v>
                </c:pt>
                <c:pt idx="2">
                  <c:v>0.10112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E59-459B-A063-30CD633763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060088864"/>
        <c:axId val="1060093216"/>
        <c:axId val="0"/>
      </c:bar3DChart>
      <c:catAx>
        <c:axId val="1060088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60093216"/>
        <c:crosses val="autoZero"/>
        <c:auto val="1"/>
        <c:lblAlgn val="ctr"/>
        <c:lblOffset val="100"/>
        <c:noMultiLvlLbl val="0"/>
      </c:catAx>
      <c:valAx>
        <c:axId val="1060093216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10600888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ROOC!$B$53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9EB-47E0-B94E-B082B07EC66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9EB-47E0-B94E-B082B07EC66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9EB-47E0-B94E-B082B07EC66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9EB-47E0-B94E-B082B07EC66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9EB-47E0-B94E-B082B07EC66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ROOC!$C$52:$G$52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 ANUAL</c:v>
                </c:pt>
                <c:pt idx="4">
                  <c:v>DEVENGADO
A AGOSTO
(4)</c:v>
                </c:pt>
              </c:strCache>
            </c:strRef>
          </c:cat>
          <c:val>
            <c:numRef>
              <c:f>ROOC!$C$53:$G$53</c:f>
              <c:numCache>
                <c:formatCode>#,##0.0</c:formatCode>
                <c:ptCount val="5"/>
                <c:pt idx="0">
                  <c:v>744.08821899999998</c:v>
                </c:pt>
                <c:pt idx="1">
                  <c:v>744.08821899999998</c:v>
                </c:pt>
                <c:pt idx="2">
                  <c:v>706.08821899999998</c:v>
                </c:pt>
                <c:pt idx="3">
                  <c:v>91.048378849999992</c:v>
                </c:pt>
                <c:pt idx="4">
                  <c:v>36.202481840000004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99EB-47E0-B94E-B082B07EC6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060089408"/>
        <c:axId val="1060093760"/>
        <c:axId val="0"/>
      </c:bar3DChart>
      <c:catAx>
        <c:axId val="1060089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60093760"/>
        <c:crosses val="autoZero"/>
        <c:auto val="1"/>
        <c:lblAlgn val="ctr"/>
        <c:lblOffset val="100"/>
        <c:noMultiLvlLbl val="0"/>
      </c:catAx>
      <c:valAx>
        <c:axId val="1060093760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10600894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DYT!$B$52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79A-4661-BCDB-99F4EB9F669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79A-4661-BCDB-99F4EB9F669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79A-4661-BCDB-99F4EB9F669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79A-4661-BCDB-99F4EB9F669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79A-4661-BCDB-99F4EB9F6690}"/>
              </c:ext>
            </c:extLst>
          </c:dPt>
          <c:dLbls>
            <c:dLbl>
              <c:idx val="1"/>
              <c:layout>
                <c:manualLayout>
                  <c:x val="5.610561143586058E-3"/>
                  <c:y val="-1.453363953918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547856010205384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6105611435860996E-3"/>
                  <c:y val="-1.7440367447027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9768978297377587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DYT!$C$51:$G$51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AGOSTO
(4)</c:v>
                </c:pt>
              </c:strCache>
            </c:strRef>
          </c:cat>
          <c:val>
            <c:numRef>
              <c:f>DYT!$C$52:$G$52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776.62589600000001</c:v>
                </c:pt>
                <c:pt idx="2">
                  <c:v>701.15521100000001</c:v>
                </c:pt>
                <c:pt idx="3">
                  <c:v>552.94516268999996</c:v>
                </c:pt>
                <c:pt idx="4">
                  <c:v>416.51867486999993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79A-4661-BCDB-99F4EB9F66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060091584"/>
        <c:axId val="1060090496"/>
        <c:axId val="0"/>
      </c:bar3DChart>
      <c:catAx>
        <c:axId val="1060091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60090496"/>
        <c:crosses val="autoZero"/>
        <c:auto val="1"/>
        <c:lblAlgn val="ctr"/>
        <c:lblOffset val="100"/>
        <c:noMultiLvlLbl val="0"/>
      </c:catAx>
      <c:valAx>
        <c:axId val="1060090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0600915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017914482763904E-2"/>
          <c:y val="8.7079054648118118E-2"/>
          <c:w val="0.95881716189458277"/>
          <c:h val="0.8188375656175984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RD!$B$24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A36C-4201-80E6-B25E8D66041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A36C-4201-80E6-B25E8D66041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A36C-4201-80E6-B25E8D66041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A36C-4201-80E6-B25E8D66041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A36C-4201-80E6-B25E8D660418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RD!$C$23:$G$23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AGOSTO
(4)</c:v>
                </c:pt>
              </c:strCache>
            </c:strRef>
          </c:cat>
          <c:val>
            <c:numRef>
              <c:f>RD!$C$24:$G$24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0.70984899999999995</c:v>
                </c:pt>
                <c:pt idx="2">
                  <c:v>0.70479800000000004</c:v>
                </c:pt>
                <c:pt idx="3">
                  <c:v>0.40006390000000003</c:v>
                </c:pt>
                <c:pt idx="4">
                  <c:v>0.22450300000000001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36C-4201-80E6-B25E8D660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60092128"/>
        <c:axId val="1060091040"/>
        <c:axId val="0"/>
      </c:bar3DChart>
      <c:catAx>
        <c:axId val="1060092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60091040"/>
        <c:crosses val="autoZero"/>
        <c:auto val="1"/>
        <c:lblAlgn val="ctr"/>
        <c:lblOffset val="100"/>
        <c:noMultiLvlLbl val="0"/>
      </c:catAx>
      <c:valAx>
        <c:axId val="1060091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60092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303420</xdr:colOff>
      <xdr:row>48</xdr:row>
      <xdr:rowOff>145246</xdr:rowOff>
    </xdr:from>
    <xdr:to>
      <xdr:col>11</xdr:col>
      <xdr:colOff>964567</xdr:colOff>
      <xdr:row>74</xdr:row>
      <xdr:rowOff>111629</xdr:rowOff>
    </xdr:to>
    <xdr:graphicFrame macro="">
      <xdr:nvGraphicFramePr>
        <xdr:cNvPr id="5" name="4 Gráfic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36635</xdr:colOff>
      <xdr:row>0</xdr:row>
      <xdr:rowOff>168519</xdr:rowOff>
    </xdr:from>
    <xdr:to>
      <xdr:col>1</xdr:col>
      <xdr:colOff>4313360</xdr:colOff>
      <xdr:row>3</xdr:row>
      <xdr:rowOff>69697</xdr:rowOff>
    </xdr:to>
    <xdr:grpSp>
      <xdr:nvGrpSpPr>
        <xdr:cNvPr id="7" name="Grupo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pSpPr>
          <a:grpSpLocks/>
        </xdr:cNvGrpSpPr>
      </xdr:nvGrpSpPr>
      <xdr:grpSpPr bwMode="auto">
        <a:xfrm>
          <a:off x="425918" y="168519"/>
          <a:ext cx="4276725" cy="472678"/>
          <a:chOff x="76200" y="76200"/>
          <a:chExt cx="4257675" cy="476250"/>
        </a:xfrm>
      </xdr:grpSpPr>
      <xdr:pic>
        <xdr:nvPicPr>
          <xdr:cNvPr id="8" name="Imagen 2" descr="Imagen relacionada">
            <a:extLst>
              <a:ext uri="{FF2B5EF4-FFF2-40B4-BE49-F238E27FC236}">
                <a16:creationId xmlns="" xmlns:a16="http://schemas.microsoft.com/office/drawing/2014/main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CuadroTexto 8">
            <a:extLst>
              <a:ext uri="{FF2B5EF4-FFF2-40B4-BE49-F238E27FC236}">
                <a16:creationId xmlns="" xmlns:a16="http://schemas.microsoft.com/office/drawing/2014/main" id="{00000000-0008-0000-0000-000009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10" name="CuadroTexto 9">
            <a:extLst>
              <a:ext uri="{FF2B5EF4-FFF2-40B4-BE49-F238E27FC236}">
                <a16:creationId xmlns="" xmlns:a16="http://schemas.microsoft.com/office/drawing/2014/main" id="{00000000-0008-0000-0000-00000A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1158</xdr:colOff>
      <xdr:row>49</xdr:row>
      <xdr:rowOff>49072</xdr:rowOff>
    </xdr:from>
    <xdr:to>
      <xdr:col>12</xdr:col>
      <xdr:colOff>20478</xdr:colOff>
      <xdr:row>91</xdr:row>
      <xdr:rowOff>15455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6569</xdr:colOff>
      <xdr:row>0</xdr:row>
      <xdr:rowOff>170793</xdr:rowOff>
    </xdr:from>
    <xdr:to>
      <xdr:col>1</xdr:col>
      <xdr:colOff>4283294</xdr:colOff>
      <xdr:row>3</xdr:row>
      <xdr:rowOff>71971</xdr:rowOff>
    </xdr:to>
    <xdr:grpSp>
      <xdr:nvGrpSpPr>
        <xdr:cNvPr id="6" name="Grupo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GrpSpPr>
          <a:grpSpLocks/>
        </xdr:cNvGrpSpPr>
      </xdr:nvGrpSpPr>
      <xdr:grpSpPr bwMode="auto">
        <a:xfrm>
          <a:off x="394896" y="170793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="" xmlns:a16="http://schemas.microsoft.com/office/drawing/2014/main" id="{00000000-0008-0000-01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="" xmlns:a16="http://schemas.microsoft.com/office/drawing/2014/main" id="{00000000-0008-0000-01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="" xmlns:a16="http://schemas.microsoft.com/office/drawing/2014/main" id="{00000000-0008-0000-01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376528</xdr:colOff>
      <xdr:row>48</xdr:row>
      <xdr:rowOff>108929</xdr:rowOff>
    </xdr:from>
    <xdr:to>
      <xdr:col>12</xdr:col>
      <xdr:colOff>51557</xdr:colOff>
      <xdr:row>74</xdr:row>
      <xdr:rowOff>40575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5443</xdr:colOff>
      <xdr:row>0</xdr:row>
      <xdr:rowOff>168729</xdr:rowOff>
    </xdr:from>
    <xdr:to>
      <xdr:col>1</xdr:col>
      <xdr:colOff>4282168</xdr:colOff>
      <xdr:row>3</xdr:row>
      <xdr:rowOff>69907</xdr:rowOff>
    </xdr:to>
    <xdr:grpSp>
      <xdr:nvGrpSpPr>
        <xdr:cNvPr id="6" name="Grupo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GrpSpPr>
          <a:grpSpLocks/>
        </xdr:cNvGrpSpPr>
      </xdr:nvGrpSpPr>
      <xdr:grpSpPr bwMode="auto">
        <a:xfrm>
          <a:off x="393770" y="168729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="" xmlns:a16="http://schemas.microsoft.com/office/drawing/2014/main" id="{00000000-0008-0000-02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="" xmlns:a16="http://schemas.microsoft.com/office/drawing/2014/main" id="{00000000-0008-0000-02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="" xmlns:a16="http://schemas.microsoft.com/office/drawing/2014/main" id="{00000000-0008-0000-02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363839</xdr:colOff>
      <xdr:row>47</xdr:row>
      <xdr:rowOff>5953</xdr:rowOff>
    </xdr:from>
    <xdr:to>
      <xdr:col>11</xdr:col>
      <xdr:colOff>991368</xdr:colOff>
      <xdr:row>83</xdr:row>
      <xdr:rowOff>104706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0</xdr:row>
      <xdr:rowOff>160734</xdr:rowOff>
    </xdr:from>
    <xdr:to>
      <xdr:col>1</xdr:col>
      <xdr:colOff>4324350</xdr:colOff>
      <xdr:row>3</xdr:row>
      <xdr:rowOff>61912</xdr:rowOff>
    </xdr:to>
    <xdr:grpSp>
      <xdr:nvGrpSpPr>
        <xdr:cNvPr id="6" name="Grupo 5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GrpSpPr>
          <a:grpSpLocks/>
        </xdr:cNvGrpSpPr>
      </xdr:nvGrpSpPr>
      <xdr:grpSpPr bwMode="auto">
        <a:xfrm>
          <a:off x="435952" y="160734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="" xmlns:a16="http://schemas.microsoft.com/office/drawing/2014/main" id="{00000000-0008-0000-03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="" xmlns:a16="http://schemas.microsoft.com/office/drawing/2014/main" id="{00000000-0008-0000-03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="" xmlns:a16="http://schemas.microsoft.com/office/drawing/2014/main" id="{00000000-0008-0000-03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348582</xdr:colOff>
      <xdr:row>18</xdr:row>
      <xdr:rowOff>145117</xdr:rowOff>
    </xdr:from>
    <xdr:to>
      <xdr:col>12</xdr:col>
      <xdr:colOff>87680</xdr:colOff>
      <xdr:row>46</xdr:row>
      <xdr:rowOff>29989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39414</xdr:colOff>
      <xdr:row>0</xdr:row>
      <xdr:rowOff>151086</xdr:rowOff>
    </xdr:from>
    <xdr:to>
      <xdr:col>1</xdr:col>
      <xdr:colOff>4316139</xdr:colOff>
      <xdr:row>3</xdr:row>
      <xdr:rowOff>52264</xdr:rowOff>
    </xdr:to>
    <xdr:grpSp>
      <xdr:nvGrpSpPr>
        <xdr:cNvPr id="6" name="Grupo 5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GrpSpPr>
          <a:grpSpLocks/>
        </xdr:cNvGrpSpPr>
      </xdr:nvGrpSpPr>
      <xdr:grpSpPr bwMode="auto">
        <a:xfrm>
          <a:off x="427741" y="151086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="" xmlns:a16="http://schemas.microsoft.com/office/drawing/2014/main" id="{00000000-0008-0000-04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="" xmlns:a16="http://schemas.microsoft.com/office/drawing/2014/main" id="{00000000-0008-0000-04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="" xmlns:a16="http://schemas.microsoft.com/office/drawing/2014/main" id="{00000000-0008-0000-04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73"/>
  <sheetViews>
    <sheetView showGridLines="0" tabSelected="1" zoomScale="115" zoomScaleNormal="115" workbookViewId="0">
      <selection activeCell="E47" sqref="E47"/>
    </sheetView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3" width="14.7109375" style="1" customWidth="1"/>
    <col min="4" max="4" width="15.28515625" style="1" bestFit="1" customWidth="1"/>
    <col min="5" max="5" width="17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3" width="13.7109375" style="1" bestFit="1" customWidth="1"/>
    <col min="14" max="14" width="12.7109375" style="1" bestFit="1" customWidth="1"/>
    <col min="15" max="16384" width="11.42578125" style="1"/>
  </cols>
  <sheetData>
    <row r="1" spans="1:13" s="48" customFormat="1" x14ac:dyDescent="0.25">
      <c r="A1"/>
      <c r="B1" s="47"/>
      <c r="C1" s="47"/>
      <c r="D1" s="47"/>
      <c r="E1" s="75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75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75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75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61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5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13</v>
      </c>
      <c r="F11" s="81" t="s">
        <v>22</v>
      </c>
      <c r="G11" s="81" t="s">
        <v>60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6" t="s">
        <v>26</v>
      </c>
      <c r="C13" s="8">
        <v>2804482024</v>
      </c>
      <c r="D13" s="8">
        <v>2058306464</v>
      </c>
      <c r="E13" s="76">
        <v>1507769125</v>
      </c>
      <c r="F13" s="56">
        <v>1369769935.7200007</v>
      </c>
      <c r="G13" s="8">
        <v>823357493.38000035</v>
      </c>
      <c r="H13" s="8"/>
      <c r="I13" s="12">
        <f>IF(ISERROR(+#REF!/E13)=TRUE,0,++#REF!/E13)</f>
        <v>0</v>
      </c>
      <c r="J13" s="12">
        <f>IF(ISERROR(+G13/E13)=TRUE,0,++G13/E13)</f>
        <v>0.54607663715093013</v>
      </c>
      <c r="K13" s="12">
        <f>IF(ISERROR(+H13/E13)=TRUE,0,++H13/E13)</f>
        <v>0</v>
      </c>
      <c r="L13" s="14">
        <f>+D13-G13</f>
        <v>1234948970.6199996</v>
      </c>
    </row>
    <row r="14" spans="1:13" ht="20.100000000000001" customHeight="1" x14ac:dyDescent="0.25">
      <c r="B14" s="25" t="s">
        <v>58</v>
      </c>
      <c r="C14" s="26">
        <v>41476314</v>
      </c>
      <c r="D14" s="26">
        <v>46957904</v>
      </c>
      <c r="E14" s="57">
        <v>46461837</v>
      </c>
      <c r="F14" s="57">
        <v>44520791.109999999</v>
      </c>
      <c r="G14" s="26">
        <v>27783601.809999995</v>
      </c>
      <c r="H14" s="26"/>
      <c r="I14" s="27"/>
      <c r="J14" s="27">
        <f t="shared" ref="J14:J46" si="0">IF(ISERROR(+G14/E14)=TRUE,0,++G14/E14)</f>
        <v>0.59798758731816815</v>
      </c>
      <c r="K14" s="27">
        <f t="shared" ref="K14:K46" si="1">IF(ISERROR(+H14/E14)=TRUE,0,++H14/E14)</f>
        <v>0</v>
      </c>
      <c r="L14" s="28">
        <f t="shared" ref="L14:L46" si="2">+D14-G14</f>
        <v>19174302.190000005</v>
      </c>
    </row>
    <row r="15" spans="1:13" ht="20.100000000000001" customHeight="1" x14ac:dyDescent="0.25">
      <c r="B15" s="25" t="s">
        <v>59</v>
      </c>
      <c r="C15" s="26">
        <v>55526427</v>
      </c>
      <c r="D15" s="26">
        <v>59629989</v>
      </c>
      <c r="E15" s="57">
        <v>56269927</v>
      </c>
      <c r="F15" s="57">
        <v>54723902.130000003</v>
      </c>
      <c r="G15" s="26">
        <v>37765778.429999985</v>
      </c>
      <c r="H15" s="26"/>
      <c r="I15" s="27"/>
      <c r="J15" s="27">
        <f t="shared" si="0"/>
        <v>0.67115385506009251</v>
      </c>
      <c r="K15" s="27">
        <f t="shared" si="1"/>
        <v>0</v>
      </c>
      <c r="L15" s="28">
        <f t="shared" si="2"/>
        <v>21864210.570000015</v>
      </c>
    </row>
    <row r="16" spans="1:13" ht="20.100000000000001" customHeight="1" x14ac:dyDescent="0.25">
      <c r="B16" s="25" t="s">
        <v>27</v>
      </c>
      <c r="C16" s="26">
        <v>34797818</v>
      </c>
      <c r="D16" s="26">
        <v>37567007</v>
      </c>
      <c r="E16" s="57">
        <v>37360800</v>
      </c>
      <c r="F16" s="57">
        <v>35183313.030000001</v>
      </c>
      <c r="G16" s="26">
        <v>22925233.450000014</v>
      </c>
      <c r="H16" s="26"/>
      <c r="I16" s="27"/>
      <c r="J16" s="27">
        <f t="shared" si="0"/>
        <v>0.61361730610693599</v>
      </c>
      <c r="K16" s="27">
        <f t="shared" si="1"/>
        <v>0</v>
      </c>
      <c r="L16" s="28">
        <f t="shared" si="2"/>
        <v>14641773.549999986</v>
      </c>
    </row>
    <row r="17" spans="2:12" ht="20.100000000000001" customHeight="1" x14ac:dyDescent="0.25">
      <c r="B17" s="25" t="s">
        <v>28</v>
      </c>
      <c r="C17" s="26">
        <v>41904084</v>
      </c>
      <c r="D17" s="26">
        <v>49416474</v>
      </c>
      <c r="E17" s="57">
        <v>48870871</v>
      </c>
      <c r="F17" s="57">
        <v>44709214.100000016</v>
      </c>
      <c r="G17" s="26">
        <v>29075112.519999985</v>
      </c>
      <c r="H17" s="26"/>
      <c r="I17" s="27"/>
      <c r="J17" s="27">
        <f t="shared" si="0"/>
        <v>0.59493747349008752</v>
      </c>
      <c r="K17" s="27">
        <f t="shared" si="1"/>
        <v>0</v>
      </c>
      <c r="L17" s="28">
        <f t="shared" si="2"/>
        <v>20341361.480000015</v>
      </c>
    </row>
    <row r="18" spans="2:12" ht="20.100000000000001" customHeight="1" x14ac:dyDescent="0.25">
      <c r="B18" s="25" t="s">
        <v>29</v>
      </c>
      <c r="C18" s="26">
        <v>197493588</v>
      </c>
      <c r="D18" s="26">
        <v>225922218</v>
      </c>
      <c r="E18" s="57">
        <v>224576540</v>
      </c>
      <c r="F18" s="57">
        <v>210177618.08000004</v>
      </c>
      <c r="G18" s="26">
        <v>138764218.62999994</v>
      </c>
      <c r="H18" s="26"/>
      <c r="I18" s="27"/>
      <c r="J18" s="27">
        <f t="shared" si="0"/>
        <v>0.61789276221817269</v>
      </c>
      <c r="K18" s="27">
        <f t="shared" si="1"/>
        <v>0</v>
      </c>
      <c r="L18" s="28">
        <f t="shared" si="2"/>
        <v>87157999.370000064</v>
      </c>
    </row>
    <row r="19" spans="2:12" ht="20.100000000000001" customHeight="1" x14ac:dyDescent="0.25">
      <c r="B19" s="25" t="s">
        <v>30</v>
      </c>
      <c r="C19" s="26">
        <v>139405863</v>
      </c>
      <c r="D19" s="26">
        <v>163702788</v>
      </c>
      <c r="E19" s="57">
        <v>159206074</v>
      </c>
      <c r="F19" s="57">
        <v>153125909.79999995</v>
      </c>
      <c r="G19" s="26">
        <v>103589645.09</v>
      </c>
      <c r="H19" s="26"/>
      <c r="I19" s="27"/>
      <c r="J19" s="27">
        <f t="shared" si="0"/>
        <v>0.65066390048661082</v>
      </c>
      <c r="K19" s="27">
        <f t="shared" si="1"/>
        <v>0</v>
      </c>
      <c r="L19" s="28">
        <f t="shared" si="2"/>
        <v>60113142.909999996</v>
      </c>
    </row>
    <row r="20" spans="2:12" ht="20.100000000000001" customHeight="1" x14ac:dyDescent="0.25">
      <c r="B20" s="25" t="s">
        <v>31</v>
      </c>
      <c r="C20" s="26">
        <v>187331921</v>
      </c>
      <c r="D20" s="26">
        <v>216416987</v>
      </c>
      <c r="E20" s="57">
        <v>204478329</v>
      </c>
      <c r="F20" s="57">
        <v>138196884.61000007</v>
      </c>
      <c r="G20" s="26">
        <v>125635850.8800001</v>
      </c>
      <c r="H20" s="26"/>
      <c r="I20" s="27"/>
      <c r="J20" s="27">
        <f t="shared" si="0"/>
        <v>0.61442134965803685</v>
      </c>
      <c r="K20" s="27">
        <f t="shared" si="1"/>
        <v>0</v>
      </c>
      <c r="L20" s="28">
        <f t="shared" si="2"/>
        <v>90781136.1199999</v>
      </c>
    </row>
    <row r="21" spans="2:12" ht="20.100000000000001" customHeight="1" x14ac:dyDescent="0.25">
      <c r="B21" s="25" t="s">
        <v>32</v>
      </c>
      <c r="C21" s="26">
        <v>42196011</v>
      </c>
      <c r="D21" s="26">
        <v>45089417</v>
      </c>
      <c r="E21" s="57">
        <v>44107872</v>
      </c>
      <c r="F21" s="57">
        <v>42565943.139999993</v>
      </c>
      <c r="G21" s="26">
        <v>28520158.360000003</v>
      </c>
      <c r="H21" s="26"/>
      <c r="I21" s="27"/>
      <c r="J21" s="27">
        <f t="shared" si="0"/>
        <v>0.64660018873728486</v>
      </c>
      <c r="K21" s="27">
        <f t="shared" si="1"/>
        <v>0</v>
      </c>
      <c r="L21" s="28">
        <f t="shared" si="2"/>
        <v>16569258.639999997</v>
      </c>
    </row>
    <row r="22" spans="2:12" ht="20.100000000000001" customHeight="1" x14ac:dyDescent="0.25">
      <c r="B22" s="25" t="s">
        <v>33</v>
      </c>
      <c r="C22" s="26">
        <v>100819995</v>
      </c>
      <c r="D22" s="26">
        <v>119398900</v>
      </c>
      <c r="E22" s="57">
        <v>114779576</v>
      </c>
      <c r="F22" s="57">
        <v>73775837.769999966</v>
      </c>
      <c r="G22" s="26">
        <v>69208422.159999982</v>
      </c>
      <c r="H22" s="26"/>
      <c r="I22" s="27"/>
      <c r="J22" s="27">
        <f t="shared" si="0"/>
        <v>0.602968093905487</v>
      </c>
      <c r="K22" s="27">
        <f t="shared" si="1"/>
        <v>0</v>
      </c>
      <c r="L22" s="28">
        <f t="shared" si="2"/>
        <v>50190477.840000018</v>
      </c>
    </row>
    <row r="23" spans="2:12" ht="20.100000000000001" customHeight="1" x14ac:dyDescent="0.25">
      <c r="B23" s="25" t="s">
        <v>34</v>
      </c>
      <c r="C23" s="26">
        <v>190234741</v>
      </c>
      <c r="D23" s="26">
        <v>222081079</v>
      </c>
      <c r="E23" s="57">
        <v>221162997</v>
      </c>
      <c r="F23" s="57">
        <v>213182676.31999987</v>
      </c>
      <c r="G23" s="26">
        <v>137406549.02000007</v>
      </c>
      <c r="H23" s="26"/>
      <c r="I23" s="27"/>
      <c r="J23" s="27">
        <f t="shared" si="0"/>
        <v>0.62129086187053284</v>
      </c>
      <c r="K23" s="27">
        <f t="shared" si="1"/>
        <v>0</v>
      </c>
      <c r="L23" s="28">
        <f t="shared" si="2"/>
        <v>84674529.97999993</v>
      </c>
    </row>
    <row r="24" spans="2:12" ht="20.100000000000001" customHeight="1" x14ac:dyDescent="0.25">
      <c r="B24" s="25" t="s">
        <v>35</v>
      </c>
      <c r="C24" s="26">
        <v>153893630</v>
      </c>
      <c r="D24" s="26">
        <v>184013358</v>
      </c>
      <c r="E24" s="57">
        <v>177972855</v>
      </c>
      <c r="F24" s="57">
        <v>166855353.45000002</v>
      </c>
      <c r="G24" s="26">
        <v>110867680.47999997</v>
      </c>
      <c r="H24" s="26"/>
      <c r="I24" s="27"/>
      <c r="J24" s="27">
        <f t="shared" si="0"/>
        <v>0.62294713696647708</v>
      </c>
      <c r="K24" s="27">
        <f t="shared" si="1"/>
        <v>0</v>
      </c>
      <c r="L24" s="28">
        <f t="shared" si="2"/>
        <v>73145677.520000026</v>
      </c>
    </row>
    <row r="25" spans="2:12" ht="20.100000000000001" customHeight="1" x14ac:dyDescent="0.25">
      <c r="B25" s="25" t="s">
        <v>36</v>
      </c>
      <c r="C25" s="26">
        <v>248078947</v>
      </c>
      <c r="D25" s="26">
        <v>287459235</v>
      </c>
      <c r="E25" s="57">
        <v>282034240</v>
      </c>
      <c r="F25" s="57">
        <v>260891359.87</v>
      </c>
      <c r="G25" s="26">
        <v>171313140.03999987</v>
      </c>
      <c r="H25" s="26"/>
      <c r="I25" s="27"/>
      <c r="J25" s="27">
        <f t="shared" si="0"/>
        <v>0.60741965245070906</v>
      </c>
      <c r="K25" s="27">
        <f t="shared" si="1"/>
        <v>0</v>
      </c>
      <c r="L25" s="28">
        <f t="shared" si="2"/>
        <v>116146094.96000013</v>
      </c>
    </row>
    <row r="26" spans="2:12" ht="20.100000000000001" customHeight="1" x14ac:dyDescent="0.25">
      <c r="B26" s="25" t="s">
        <v>37</v>
      </c>
      <c r="C26" s="26">
        <v>212265148</v>
      </c>
      <c r="D26" s="26">
        <v>265860784</v>
      </c>
      <c r="E26" s="57">
        <v>260618760</v>
      </c>
      <c r="F26" s="57">
        <v>220303700.31999996</v>
      </c>
      <c r="G26" s="26">
        <v>142923455.16999987</v>
      </c>
      <c r="H26" s="26"/>
      <c r="I26" s="27"/>
      <c r="J26" s="27">
        <f t="shared" si="0"/>
        <v>0.54840048801552066</v>
      </c>
      <c r="K26" s="27">
        <f t="shared" si="1"/>
        <v>0</v>
      </c>
      <c r="L26" s="28">
        <f t="shared" si="2"/>
        <v>122937328.83000013</v>
      </c>
    </row>
    <row r="27" spans="2:12" ht="20.100000000000001" customHeight="1" x14ac:dyDescent="0.25">
      <c r="B27" s="25" t="s">
        <v>38</v>
      </c>
      <c r="C27" s="26">
        <v>109012664</v>
      </c>
      <c r="D27" s="26">
        <v>127882801</v>
      </c>
      <c r="E27" s="57">
        <v>124676418</v>
      </c>
      <c r="F27" s="57">
        <v>111417739.07999998</v>
      </c>
      <c r="G27" s="26">
        <v>74780590.759999931</v>
      </c>
      <c r="H27" s="26"/>
      <c r="I27" s="27"/>
      <c r="J27" s="27">
        <f t="shared" si="0"/>
        <v>0.59979739520588349</v>
      </c>
      <c r="K27" s="27">
        <f t="shared" si="1"/>
        <v>0</v>
      </c>
      <c r="L27" s="28">
        <f t="shared" si="2"/>
        <v>53102210.240000069</v>
      </c>
    </row>
    <row r="28" spans="2:12" ht="20.100000000000001" customHeight="1" x14ac:dyDescent="0.25">
      <c r="B28" s="25" t="s">
        <v>39</v>
      </c>
      <c r="C28" s="26">
        <v>73483983</v>
      </c>
      <c r="D28" s="26">
        <v>81394772</v>
      </c>
      <c r="E28" s="57">
        <v>79448436</v>
      </c>
      <c r="F28" s="57">
        <v>78346795.670000002</v>
      </c>
      <c r="G28" s="26">
        <v>51734577.800000019</v>
      </c>
      <c r="H28" s="26"/>
      <c r="I28" s="27"/>
      <c r="J28" s="27">
        <f t="shared" si="0"/>
        <v>0.65117175874928512</v>
      </c>
      <c r="K28" s="27">
        <f t="shared" si="1"/>
        <v>0</v>
      </c>
      <c r="L28" s="28">
        <f t="shared" si="2"/>
        <v>29660194.199999981</v>
      </c>
    </row>
    <row r="29" spans="2:12" ht="20.100000000000001" customHeight="1" x14ac:dyDescent="0.25">
      <c r="B29" s="25" t="s">
        <v>40</v>
      </c>
      <c r="C29" s="26">
        <v>51072733</v>
      </c>
      <c r="D29" s="26">
        <v>55424482</v>
      </c>
      <c r="E29" s="57">
        <v>54978639</v>
      </c>
      <c r="F29" s="57">
        <v>53227008.039999992</v>
      </c>
      <c r="G29" s="26">
        <v>34719147.689999975</v>
      </c>
      <c r="H29" s="26"/>
      <c r="I29" s="27"/>
      <c r="J29" s="27">
        <f t="shared" si="0"/>
        <v>0.63150249481439469</v>
      </c>
      <c r="K29" s="27">
        <f t="shared" si="1"/>
        <v>0</v>
      </c>
      <c r="L29" s="28">
        <f t="shared" si="2"/>
        <v>20705334.310000025</v>
      </c>
    </row>
    <row r="30" spans="2:12" ht="20.100000000000001" customHeight="1" x14ac:dyDescent="0.25">
      <c r="B30" s="25" t="s">
        <v>41</v>
      </c>
      <c r="C30" s="26">
        <v>57621090</v>
      </c>
      <c r="D30" s="26">
        <v>63760991</v>
      </c>
      <c r="E30" s="57">
        <v>63525684</v>
      </c>
      <c r="F30" s="57">
        <v>57965100.400000028</v>
      </c>
      <c r="G30" s="26">
        <v>38685726.509999998</v>
      </c>
      <c r="H30" s="26"/>
      <c r="I30" s="27"/>
      <c r="J30" s="27">
        <f t="shared" si="0"/>
        <v>0.60897772482071977</v>
      </c>
      <c r="K30" s="27">
        <f t="shared" si="1"/>
        <v>0</v>
      </c>
      <c r="L30" s="28">
        <f t="shared" si="2"/>
        <v>25075264.490000002</v>
      </c>
    </row>
    <row r="31" spans="2:12" ht="20.100000000000001" customHeight="1" x14ac:dyDescent="0.25">
      <c r="B31" s="25" t="s">
        <v>42</v>
      </c>
      <c r="C31" s="26">
        <v>109453988</v>
      </c>
      <c r="D31" s="26">
        <v>125971242</v>
      </c>
      <c r="E31" s="57">
        <v>118298491</v>
      </c>
      <c r="F31" s="57">
        <v>114818152.82000005</v>
      </c>
      <c r="G31" s="26">
        <v>77407458.730000108</v>
      </c>
      <c r="H31" s="26"/>
      <c r="I31" s="27"/>
      <c r="J31" s="27">
        <f t="shared" si="0"/>
        <v>0.65434020396760695</v>
      </c>
      <c r="K31" s="27">
        <f t="shared" si="1"/>
        <v>0</v>
      </c>
      <c r="L31" s="28">
        <f t="shared" si="2"/>
        <v>48563783.269999892</v>
      </c>
    </row>
    <row r="32" spans="2:12" ht="20.100000000000001" customHeight="1" x14ac:dyDescent="0.25">
      <c r="B32" s="25" t="s">
        <v>43</v>
      </c>
      <c r="C32" s="26">
        <v>67006384</v>
      </c>
      <c r="D32" s="26">
        <v>78561358</v>
      </c>
      <c r="E32" s="57">
        <v>73320303</v>
      </c>
      <c r="F32" s="57">
        <v>65186899.679999992</v>
      </c>
      <c r="G32" s="26">
        <v>46025796.880000018</v>
      </c>
      <c r="H32" s="26"/>
      <c r="I32" s="27"/>
      <c r="J32" s="27">
        <f t="shared" si="0"/>
        <v>0.62773604304390307</v>
      </c>
      <c r="K32" s="27">
        <f t="shared" si="1"/>
        <v>0</v>
      </c>
      <c r="L32" s="28">
        <f t="shared" si="2"/>
        <v>32535561.119999982</v>
      </c>
    </row>
    <row r="33" spans="2:12" ht="20.100000000000001" customHeight="1" x14ac:dyDescent="0.25">
      <c r="B33" s="25" t="s">
        <v>44</v>
      </c>
      <c r="C33" s="26">
        <v>35585666</v>
      </c>
      <c r="D33" s="26">
        <v>48523517</v>
      </c>
      <c r="E33" s="57">
        <v>48409271</v>
      </c>
      <c r="F33" s="57">
        <v>44951435.039999992</v>
      </c>
      <c r="G33" s="26">
        <v>28385130.479999986</v>
      </c>
      <c r="H33" s="26"/>
      <c r="I33" s="27"/>
      <c r="J33" s="27">
        <f t="shared" si="0"/>
        <v>0.58635732151388908</v>
      </c>
      <c r="K33" s="27">
        <f t="shared" si="1"/>
        <v>0</v>
      </c>
      <c r="L33" s="28">
        <f t="shared" si="2"/>
        <v>20138386.520000014</v>
      </c>
    </row>
    <row r="34" spans="2:12" ht="20.100000000000001" customHeight="1" x14ac:dyDescent="0.25">
      <c r="B34" s="25" t="s">
        <v>45</v>
      </c>
      <c r="C34" s="26">
        <v>83080464</v>
      </c>
      <c r="D34" s="26">
        <v>104172251</v>
      </c>
      <c r="E34" s="57">
        <v>102874416</v>
      </c>
      <c r="F34" s="57">
        <v>64671026.080000035</v>
      </c>
      <c r="G34" s="26">
        <v>61339925.780000031</v>
      </c>
      <c r="H34" s="26"/>
      <c r="I34" s="27"/>
      <c r="J34" s="27">
        <f t="shared" si="0"/>
        <v>0.59626025755519263</v>
      </c>
      <c r="K34" s="27">
        <f t="shared" si="1"/>
        <v>0</v>
      </c>
      <c r="L34" s="28">
        <f t="shared" si="2"/>
        <v>42832325.219999969</v>
      </c>
    </row>
    <row r="35" spans="2:12" ht="20.100000000000001" customHeight="1" x14ac:dyDescent="0.25">
      <c r="B35" s="25" t="s">
        <v>46</v>
      </c>
      <c r="C35" s="26">
        <v>61019960</v>
      </c>
      <c r="D35" s="26">
        <v>69545293</v>
      </c>
      <c r="E35" s="57">
        <v>68206376</v>
      </c>
      <c r="F35" s="57">
        <v>65016924.429999992</v>
      </c>
      <c r="G35" s="26">
        <v>40694202.249999963</v>
      </c>
      <c r="H35" s="26"/>
      <c r="I35" s="27"/>
      <c r="J35" s="27">
        <f t="shared" si="0"/>
        <v>0.59663340345189964</v>
      </c>
      <c r="K35" s="27">
        <f t="shared" si="1"/>
        <v>0</v>
      </c>
      <c r="L35" s="28">
        <f t="shared" si="2"/>
        <v>28851090.750000037</v>
      </c>
    </row>
    <row r="36" spans="2:12" ht="20.100000000000001" customHeight="1" x14ac:dyDescent="0.25">
      <c r="B36" s="25" t="s">
        <v>47</v>
      </c>
      <c r="C36" s="26">
        <v>1503693340</v>
      </c>
      <c r="D36" s="26">
        <v>1535495982</v>
      </c>
      <c r="E36" s="57">
        <v>1363499106</v>
      </c>
      <c r="F36" s="57">
        <v>1100977938.1099999</v>
      </c>
      <c r="G36" s="26">
        <v>794096772.78000009</v>
      </c>
      <c r="H36" s="26"/>
      <c r="I36" s="27"/>
      <c r="J36" s="27">
        <f t="shared" si="0"/>
        <v>0.5823962548164664</v>
      </c>
      <c r="K36" s="27">
        <f t="shared" si="1"/>
        <v>0</v>
      </c>
      <c r="L36" s="28">
        <f t="shared" si="2"/>
        <v>741399209.21999991</v>
      </c>
    </row>
    <row r="37" spans="2:12" ht="20.100000000000001" customHeight="1" x14ac:dyDescent="0.25">
      <c r="B37" s="25" t="s">
        <v>48</v>
      </c>
      <c r="C37" s="26">
        <v>814620665</v>
      </c>
      <c r="D37" s="26">
        <v>644615269</v>
      </c>
      <c r="E37" s="57">
        <v>505911363</v>
      </c>
      <c r="F37" s="57">
        <v>440919794.14999992</v>
      </c>
      <c r="G37" s="26">
        <v>350915156.87000006</v>
      </c>
      <c r="H37" s="26"/>
      <c r="I37" s="27"/>
      <c r="J37" s="27">
        <f t="shared" si="0"/>
        <v>0.69362971961948217</v>
      </c>
      <c r="K37" s="27">
        <f t="shared" si="1"/>
        <v>0</v>
      </c>
      <c r="L37" s="28">
        <f t="shared" si="2"/>
        <v>293700112.12999994</v>
      </c>
    </row>
    <row r="38" spans="2:12" ht="20.100000000000001" customHeight="1" x14ac:dyDescent="0.25">
      <c r="B38" s="25" t="s">
        <v>49</v>
      </c>
      <c r="C38" s="26">
        <v>128460213</v>
      </c>
      <c r="D38" s="26">
        <v>176128772</v>
      </c>
      <c r="E38" s="57">
        <v>176103671</v>
      </c>
      <c r="F38" s="57">
        <v>137459348.02999994</v>
      </c>
      <c r="G38" s="26">
        <v>91570037.719999984</v>
      </c>
      <c r="H38" s="26"/>
      <c r="I38" s="27"/>
      <c r="J38" s="27">
        <f t="shared" si="0"/>
        <v>0.51997801749402472</v>
      </c>
      <c r="K38" s="27">
        <f t="shared" si="1"/>
        <v>0</v>
      </c>
      <c r="L38" s="28">
        <f t="shared" si="2"/>
        <v>84558734.280000016</v>
      </c>
    </row>
    <row r="39" spans="2:12" ht="20.100000000000001" customHeight="1" x14ac:dyDescent="0.25">
      <c r="B39" s="25" t="s">
        <v>50</v>
      </c>
      <c r="C39" s="26">
        <v>35671499</v>
      </c>
      <c r="D39" s="26">
        <v>43885391</v>
      </c>
      <c r="E39" s="57">
        <v>40820621</v>
      </c>
      <c r="F39" s="57">
        <v>38462140.139999978</v>
      </c>
      <c r="G39" s="26">
        <v>24991740.049999975</v>
      </c>
      <c r="H39" s="26"/>
      <c r="I39" s="27"/>
      <c r="J39" s="27">
        <f t="shared" si="0"/>
        <v>0.61223321541335629</v>
      </c>
      <c r="K39" s="27">
        <f t="shared" si="1"/>
        <v>0</v>
      </c>
      <c r="L39" s="28">
        <f t="shared" si="2"/>
        <v>18893650.950000025</v>
      </c>
    </row>
    <row r="40" spans="2:12" ht="20.100000000000001" customHeight="1" x14ac:dyDescent="0.25">
      <c r="B40" s="25" t="s">
        <v>51</v>
      </c>
      <c r="C40" s="26">
        <v>119179248</v>
      </c>
      <c r="D40" s="26">
        <v>128419623</v>
      </c>
      <c r="E40" s="57">
        <v>125942633</v>
      </c>
      <c r="F40" s="57">
        <v>120479689.29000005</v>
      </c>
      <c r="G40" s="26">
        <v>81007919.810000002</v>
      </c>
      <c r="H40" s="26"/>
      <c r="I40" s="27"/>
      <c r="J40" s="27">
        <f t="shared" si="0"/>
        <v>0.64321284921842159</v>
      </c>
      <c r="K40" s="27">
        <f t="shared" si="1"/>
        <v>0</v>
      </c>
      <c r="L40" s="28">
        <f t="shared" si="2"/>
        <v>47411703.189999998</v>
      </c>
    </row>
    <row r="41" spans="2:12" ht="20.100000000000001" customHeight="1" x14ac:dyDescent="0.25">
      <c r="B41" s="25" t="s">
        <v>52</v>
      </c>
      <c r="C41" s="26">
        <v>277199935</v>
      </c>
      <c r="D41" s="26">
        <v>319677060</v>
      </c>
      <c r="E41" s="57">
        <v>305378129</v>
      </c>
      <c r="F41" s="57">
        <v>298788031.35000008</v>
      </c>
      <c r="G41" s="26">
        <v>189807102.23999992</v>
      </c>
      <c r="H41" s="26"/>
      <c r="I41" s="27"/>
      <c r="J41" s="27">
        <f t="shared" si="0"/>
        <v>0.62154779342432842</v>
      </c>
      <c r="K41" s="27">
        <f t="shared" si="1"/>
        <v>0</v>
      </c>
      <c r="L41" s="28">
        <f t="shared" si="2"/>
        <v>129869957.76000008</v>
      </c>
    </row>
    <row r="42" spans="2:12" ht="20.100000000000001" customHeight="1" x14ac:dyDescent="0.25">
      <c r="B42" s="25" t="s">
        <v>53</v>
      </c>
      <c r="C42" s="26">
        <v>331297629</v>
      </c>
      <c r="D42" s="26">
        <v>377370662</v>
      </c>
      <c r="E42" s="57">
        <v>367247018</v>
      </c>
      <c r="F42" s="57">
        <v>330697894.95000005</v>
      </c>
      <c r="G42" s="26">
        <v>227914325.51999989</v>
      </c>
      <c r="H42" s="26"/>
      <c r="I42" s="27"/>
      <c r="J42" s="27">
        <f t="shared" si="0"/>
        <v>0.62060224957360954</v>
      </c>
      <c r="K42" s="27">
        <f t="shared" si="1"/>
        <v>0</v>
      </c>
      <c r="L42" s="28">
        <f t="shared" si="2"/>
        <v>149456336.48000011</v>
      </c>
    </row>
    <row r="43" spans="2:12" ht="20.100000000000001" customHeight="1" x14ac:dyDescent="0.25">
      <c r="B43" s="25" t="s">
        <v>54</v>
      </c>
      <c r="C43" s="26">
        <v>360857228</v>
      </c>
      <c r="D43" s="26">
        <v>395016214</v>
      </c>
      <c r="E43" s="57">
        <v>387951398</v>
      </c>
      <c r="F43" s="57">
        <v>366089407.46999991</v>
      </c>
      <c r="G43" s="26">
        <v>237942112.87000033</v>
      </c>
      <c r="H43" s="26"/>
      <c r="I43" s="27"/>
      <c r="J43" s="27">
        <f t="shared" si="0"/>
        <v>0.61332969566976614</v>
      </c>
      <c r="K43" s="27">
        <f t="shared" si="1"/>
        <v>0</v>
      </c>
      <c r="L43" s="28">
        <f t="shared" si="2"/>
        <v>157074101.12999967</v>
      </c>
    </row>
    <row r="44" spans="2:12" ht="20.100000000000001" customHeight="1" x14ac:dyDescent="0.25">
      <c r="B44" s="25" t="s">
        <v>55</v>
      </c>
      <c r="C44" s="26">
        <v>176547846</v>
      </c>
      <c r="D44" s="26">
        <v>214732157</v>
      </c>
      <c r="E44" s="57">
        <v>208780283</v>
      </c>
      <c r="F44" s="57">
        <v>201438297.01000023</v>
      </c>
      <c r="G44" s="26">
        <v>129583573.70999993</v>
      </c>
      <c r="H44" s="26"/>
      <c r="I44" s="27"/>
      <c r="J44" s="27">
        <f t="shared" ref="J44" si="3">IF(ISERROR(+G44/E44)=TRUE,0,++G44/E44)</f>
        <v>0.62066959507857322</v>
      </c>
      <c r="K44" s="27">
        <f t="shared" ref="K44" si="4">IF(ISERROR(+H44/E44)=TRUE,0,++H44/E44)</f>
        <v>0</v>
      </c>
      <c r="L44" s="28">
        <f t="shared" ref="L44" si="5">+D44-G44</f>
        <v>85148583.290000066</v>
      </c>
    </row>
    <row r="45" spans="2:12" ht="20.100000000000001" customHeight="1" x14ac:dyDescent="0.25">
      <c r="B45" s="25" t="s">
        <v>56</v>
      </c>
      <c r="C45" s="26">
        <v>80801306</v>
      </c>
      <c r="D45" s="26">
        <v>75358320</v>
      </c>
      <c r="E45" s="57">
        <v>77850305</v>
      </c>
      <c r="F45" s="57">
        <v>71575150.37999998</v>
      </c>
      <c r="G45" s="26">
        <v>43507830.270000011</v>
      </c>
      <c r="H45" s="26"/>
      <c r="I45" s="27"/>
      <c r="J45" s="27">
        <f t="shared" ref="J45" si="6">IF(ISERROR(+G45/E45)=TRUE,0,++G45/E45)</f>
        <v>0.55886525133074316</v>
      </c>
      <c r="K45" s="27">
        <f t="shared" ref="K45" si="7">IF(ISERROR(+H45/E45)=TRUE,0,++H45/E45)</f>
        <v>0</v>
      </c>
      <c r="L45" s="28">
        <f t="shared" ref="L45" si="8">+D45-G45</f>
        <v>31850489.729999989</v>
      </c>
    </row>
    <row r="46" spans="2:12" ht="20.100000000000001" customHeight="1" x14ac:dyDescent="0.25">
      <c r="B46" s="25" t="s">
        <v>57</v>
      </c>
      <c r="C46" s="26">
        <v>37817400</v>
      </c>
      <c r="D46" s="26">
        <v>37817400</v>
      </c>
      <c r="E46" s="57">
        <v>37767401</v>
      </c>
      <c r="F46" s="57">
        <v>28640157.329999998</v>
      </c>
      <c r="G46" s="26">
        <v>15007377.990000004</v>
      </c>
      <c r="H46" s="26"/>
      <c r="I46" s="27"/>
      <c r="J46" s="27">
        <f t="shared" si="0"/>
        <v>0.39736327077417916</v>
      </c>
      <c r="K46" s="27">
        <f t="shared" si="1"/>
        <v>0</v>
      </c>
      <c r="L46" s="28">
        <f t="shared" si="2"/>
        <v>22810022.009999998</v>
      </c>
    </row>
    <row r="47" spans="2:12" ht="23.25" customHeight="1" x14ac:dyDescent="0.25">
      <c r="B47" s="52" t="s">
        <v>4</v>
      </c>
      <c r="C47" s="53">
        <f t="shared" ref="C47:H47" si="9">SUM(C13:C46)</f>
        <v>8963389752</v>
      </c>
      <c r="D47" s="53">
        <f t="shared" si="9"/>
        <v>8685576161</v>
      </c>
      <c r="E47" s="53">
        <f>SUM(E13:E46)</f>
        <v>7716659765</v>
      </c>
      <c r="F47" s="53">
        <f t="shared" si="9"/>
        <v>6819111368.9000006</v>
      </c>
      <c r="G47" s="53">
        <f t="shared" si="9"/>
        <v>4609252846.1300011</v>
      </c>
      <c r="H47" s="53">
        <f t="shared" si="9"/>
        <v>0</v>
      </c>
      <c r="I47" s="54">
        <f>IF(ISERROR(+#REF!/E47)=TRUE,0,++#REF!/E47)</f>
        <v>0</v>
      </c>
      <c r="J47" s="54">
        <f>IF(ISERROR(+G47/E47)=TRUE,0,++G47/E47)</f>
        <v>0.59731191817422324</v>
      </c>
      <c r="K47" s="54">
        <f>IF(ISERROR(+H47/E47)=TRUE,0,++H47/E47)</f>
        <v>0</v>
      </c>
      <c r="L47" s="55">
        <f>SUM(L13:L46)</f>
        <v>4076323314.8699994</v>
      </c>
    </row>
    <row r="48" spans="2:12" x14ac:dyDescent="0.2">
      <c r="B48" s="11" t="s">
        <v>62</v>
      </c>
    </row>
    <row r="49" spans="2:12" s="22" customFormat="1" x14ac:dyDescent="0.2">
      <c r="B49" s="11"/>
    </row>
    <row r="50" spans="2:12" s="22" customFormat="1" x14ac:dyDescent="0.25">
      <c r="K50" s="23"/>
    </row>
    <row r="51" spans="2:12" s="22" customFormat="1" x14ac:dyDescent="0.25">
      <c r="K51" s="23"/>
    </row>
    <row r="52" spans="2:12" s="22" customFormat="1" x14ac:dyDescent="0.25">
      <c r="C52" s="22">
        <v>1000000</v>
      </c>
      <c r="K52" s="23"/>
    </row>
    <row r="53" spans="2:12" s="22" customFormat="1" ht="44.25" customHeight="1" x14ac:dyDescent="0.25">
      <c r="B53" s="30" t="s">
        <v>23</v>
      </c>
      <c r="C53" s="30" t="s">
        <v>3</v>
      </c>
      <c r="D53" s="30" t="s">
        <v>2</v>
      </c>
      <c r="E53" s="31" t="s">
        <v>18</v>
      </c>
      <c r="F53" s="31" t="s">
        <v>19</v>
      </c>
      <c r="G53" s="31" t="str">
        <f>MID(G11,1,25)</f>
        <v>DEVENGADO
A AGOSTO
(4)</v>
      </c>
      <c r="H53" s="32" t="s">
        <v>15</v>
      </c>
      <c r="I53" s="78"/>
      <c r="J53" s="78"/>
      <c r="K53" s="78"/>
      <c r="L53" s="31"/>
    </row>
    <row r="54" spans="2:12" s="22" customFormat="1" x14ac:dyDescent="0.25">
      <c r="B54" s="33" t="s">
        <v>24</v>
      </c>
      <c r="C54" s="67">
        <f>+C47/$C$52</f>
        <v>8963.3897519999991</v>
      </c>
      <c r="D54" s="67">
        <f>+D47/$C$52</f>
        <v>8685.5761610000009</v>
      </c>
      <c r="E54" s="33">
        <f>+E47/$C$52</f>
        <v>7716.6597650000003</v>
      </c>
      <c r="F54" s="67">
        <f>+F47/$C$52</f>
        <v>6819.1113689000003</v>
      </c>
      <c r="G54" s="67">
        <f>+G47/$C$52</f>
        <v>4609.2528461300008</v>
      </c>
      <c r="H54" s="35"/>
      <c r="I54" s="36"/>
      <c r="J54" s="36"/>
      <c r="K54" s="36"/>
      <c r="L54" s="37"/>
    </row>
    <row r="55" spans="2:12" s="22" customFormat="1" x14ac:dyDescent="0.25">
      <c r="B55" s="33"/>
      <c r="C55" s="34"/>
      <c r="D55" s="34"/>
      <c r="E55" s="33"/>
      <c r="F55" s="34"/>
      <c r="G55" s="34"/>
      <c r="H55" s="38"/>
      <c r="I55" s="36"/>
      <c r="J55" s="36"/>
      <c r="K55" s="36"/>
      <c r="L55" s="37"/>
    </row>
    <row r="56" spans="2:12" s="22" customFormat="1" x14ac:dyDescent="0.25">
      <c r="B56" s="33"/>
      <c r="C56" s="34"/>
      <c r="D56" s="34"/>
      <c r="E56" s="33"/>
      <c r="F56" s="34"/>
      <c r="G56" s="34"/>
      <c r="H56" s="38"/>
      <c r="I56" s="36"/>
      <c r="J56" s="36"/>
      <c r="K56" s="36"/>
      <c r="L56" s="37"/>
    </row>
    <row r="57" spans="2:12" s="22" customFormat="1" x14ac:dyDescent="0.25">
      <c r="B57" s="33"/>
      <c r="C57" s="34"/>
      <c r="D57" s="34"/>
      <c r="E57" s="33"/>
      <c r="F57" s="34"/>
      <c r="G57" s="34"/>
      <c r="H57" s="38"/>
      <c r="I57" s="36"/>
      <c r="J57" s="36"/>
      <c r="K57" s="36"/>
      <c r="L57" s="37"/>
    </row>
    <row r="58" spans="2:12" s="22" customFormat="1" x14ac:dyDescent="0.25">
      <c r="K58" s="23"/>
    </row>
    <row r="59" spans="2:12" s="22" customFormat="1" x14ac:dyDescent="0.25">
      <c r="K59" s="23"/>
    </row>
    <row r="60" spans="2:12" s="22" customFormat="1" x14ac:dyDescent="0.25">
      <c r="K60" s="23"/>
    </row>
    <row r="61" spans="2:12" s="22" customFormat="1" x14ac:dyDescent="0.25">
      <c r="K61" s="23"/>
    </row>
    <row r="62" spans="2:12" s="22" customFormat="1" x14ac:dyDescent="0.25">
      <c r="K62" s="23"/>
    </row>
    <row r="63" spans="2:12" s="22" customFormat="1" x14ac:dyDescent="0.25">
      <c r="K63" s="23"/>
    </row>
    <row r="64" spans="2:12" s="22" customFormat="1" x14ac:dyDescent="0.25">
      <c r="K64" s="23"/>
    </row>
    <row r="65" spans="11:11" s="22" customFormat="1" x14ac:dyDescent="0.25">
      <c r="K65" s="23"/>
    </row>
    <row r="66" spans="11:11" s="22" customFormat="1" x14ac:dyDescent="0.25">
      <c r="K66" s="23"/>
    </row>
    <row r="67" spans="11:11" s="22" customFormat="1" x14ac:dyDescent="0.25">
      <c r="K67" s="23"/>
    </row>
    <row r="68" spans="11:11" s="22" customFormat="1" x14ac:dyDescent="0.25">
      <c r="K68" s="23"/>
    </row>
    <row r="69" spans="11:11" s="22" customFormat="1" x14ac:dyDescent="0.25">
      <c r="K69" s="23"/>
    </row>
    <row r="70" spans="11:11" s="22" customFormat="1" x14ac:dyDescent="0.25">
      <c r="K70" s="23"/>
    </row>
    <row r="71" spans="11:11" s="22" customFormat="1" x14ac:dyDescent="0.25">
      <c r="K71" s="23"/>
    </row>
    <row r="72" spans="11:11" s="22" customFormat="1" x14ac:dyDescent="0.25">
      <c r="K72" s="23"/>
    </row>
    <row r="73" spans="11:11" s="22" customFormat="1" x14ac:dyDescent="0.25">
      <c r="K73" s="23"/>
    </row>
  </sheetData>
  <mergeCells count="11">
    <mergeCell ref="B6:L6"/>
    <mergeCell ref="I53:K53"/>
    <mergeCell ref="L11:L12"/>
    <mergeCell ref="H11:H12"/>
    <mergeCell ref="C11:D11"/>
    <mergeCell ref="B11:B12"/>
    <mergeCell ref="F11:F12"/>
    <mergeCell ref="G11:G12"/>
    <mergeCell ref="I10:K10"/>
    <mergeCell ref="E11:E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2"/>
  <sheetViews>
    <sheetView showGridLines="0" zoomScale="130" zoomScaleNormal="130" workbookViewId="0">
      <selection activeCell="E13" sqref="E13"/>
    </sheetView>
  </sheetViews>
  <sheetFormatPr baseColWidth="10" defaultRowHeight="15" x14ac:dyDescent="0.25"/>
  <cols>
    <col min="1" max="1" width="5.85546875" style="1" customWidth="1"/>
    <col min="2" max="2" width="82" style="1" bestFit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61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6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60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6" t="s">
        <v>26</v>
      </c>
      <c r="C13" s="8">
        <v>101120</v>
      </c>
      <c r="D13" s="8">
        <v>101120</v>
      </c>
      <c r="E13" s="56">
        <v>101120</v>
      </c>
      <c r="F13" s="56">
        <v>0</v>
      </c>
      <c r="G13" s="8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101120</v>
      </c>
    </row>
    <row r="14" spans="1:13" ht="20.100000000000001" customHeight="1" x14ac:dyDescent="0.25">
      <c r="B14" s="7" t="s">
        <v>58</v>
      </c>
      <c r="C14" s="9">
        <v>0</v>
      </c>
      <c r="D14" s="9">
        <v>0</v>
      </c>
      <c r="E14" s="58">
        <v>0</v>
      </c>
      <c r="F14" s="59">
        <v>0</v>
      </c>
      <c r="G14" s="9">
        <v>0</v>
      </c>
      <c r="H14" s="9"/>
      <c r="I14" s="13">
        <f>IF(ISERROR(+#REF!/E14)=TRUE,0,++#REF!/E14)</f>
        <v>0</v>
      </c>
      <c r="J14" s="13">
        <f t="shared" ref="J14:J46" si="0">IF(ISERROR(+G14/E14)=TRUE,0,++G14/E14)</f>
        <v>0</v>
      </c>
      <c r="K14" s="13">
        <f t="shared" ref="K14:K46" si="1">IF(ISERROR(+H14/E14)=TRUE,0,++H14/E14)</f>
        <v>0</v>
      </c>
      <c r="L14" s="15">
        <f t="shared" ref="L14:L46" si="2">+D14-G14</f>
        <v>0</v>
      </c>
    </row>
    <row r="15" spans="1:13" ht="20.100000000000001" customHeight="1" x14ac:dyDescent="0.25">
      <c r="B15" s="7" t="s">
        <v>59</v>
      </c>
      <c r="C15" s="9">
        <v>0</v>
      </c>
      <c r="D15" s="9">
        <v>0</v>
      </c>
      <c r="E15" s="58">
        <v>0</v>
      </c>
      <c r="F15" s="59">
        <v>0</v>
      </c>
      <c r="G15" s="9">
        <v>0</v>
      </c>
      <c r="H15" s="9"/>
      <c r="I15" s="13"/>
      <c r="J15" s="13">
        <f t="shared" si="0"/>
        <v>0</v>
      </c>
      <c r="K15" s="13">
        <f t="shared" si="1"/>
        <v>0</v>
      </c>
      <c r="L15" s="15">
        <f t="shared" si="2"/>
        <v>0</v>
      </c>
    </row>
    <row r="16" spans="1:13" ht="20.100000000000001" customHeight="1" x14ac:dyDescent="0.25">
      <c r="B16" s="7" t="s">
        <v>27</v>
      </c>
      <c r="C16" s="9">
        <v>0</v>
      </c>
      <c r="D16" s="9">
        <v>0</v>
      </c>
      <c r="E16" s="58">
        <v>0</v>
      </c>
      <c r="F16" s="59">
        <v>0</v>
      </c>
      <c r="G16" s="9">
        <v>0</v>
      </c>
      <c r="H16" s="9"/>
      <c r="I16" s="13"/>
      <c r="J16" s="13">
        <f t="shared" si="0"/>
        <v>0</v>
      </c>
      <c r="K16" s="13">
        <f t="shared" si="1"/>
        <v>0</v>
      </c>
      <c r="L16" s="15">
        <f t="shared" si="2"/>
        <v>0</v>
      </c>
    </row>
    <row r="17" spans="2:12" ht="20.100000000000001" customHeight="1" x14ac:dyDescent="0.25">
      <c r="B17" s="7" t="s">
        <v>28</v>
      </c>
      <c r="C17" s="9">
        <v>0</v>
      </c>
      <c r="D17" s="9">
        <v>0</v>
      </c>
      <c r="E17" s="58">
        <v>0</v>
      </c>
      <c r="F17" s="59">
        <v>0</v>
      </c>
      <c r="G17" s="9">
        <v>0</v>
      </c>
      <c r="H17" s="9"/>
      <c r="I17" s="13"/>
      <c r="J17" s="13">
        <f t="shared" ref="J17" si="3">IF(ISERROR(+G17/E17)=TRUE,0,++G17/E17)</f>
        <v>0</v>
      </c>
      <c r="K17" s="13">
        <f t="shared" ref="K17" si="4">IF(ISERROR(+H17/E17)=TRUE,0,++H17/E17)</f>
        <v>0</v>
      </c>
      <c r="L17" s="15">
        <f t="shared" ref="L17" si="5">+D17-G17</f>
        <v>0</v>
      </c>
    </row>
    <row r="18" spans="2:12" ht="20.100000000000001" customHeight="1" x14ac:dyDescent="0.25">
      <c r="B18" s="7" t="s">
        <v>29</v>
      </c>
      <c r="C18" s="9">
        <v>0</v>
      </c>
      <c r="D18" s="9">
        <v>0</v>
      </c>
      <c r="E18" s="58">
        <v>0</v>
      </c>
      <c r="F18" s="59">
        <v>0</v>
      </c>
      <c r="G18" s="9">
        <v>0</v>
      </c>
      <c r="H18" s="9"/>
      <c r="I18" s="13"/>
      <c r="J18" s="13">
        <f t="shared" si="0"/>
        <v>0</v>
      </c>
      <c r="K18" s="13">
        <f t="shared" si="1"/>
        <v>0</v>
      </c>
      <c r="L18" s="15">
        <f t="shared" si="2"/>
        <v>0</v>
      </c>
    </row>
    <row r="19" spans="2:12" ht="20.100000000000001" customHeight="1" x14ac:dyDescent="0.25">
      <c r="B19" s="7" t="s">
        <v>30</v>
      </c>
      <c r="C19" s="9">
        <v>0</v>
      </c>
      <c r="D19" s="9">
        <v>0</v>
      </c>
      <c r="E19" s="58">
        <v>0</v>
      </c>
      <c r="F19" s="59">
        <v>0</v>
      </c>
      <c r="G19" s="9">
        <v>0</v>
      </c>
      <c r="H19" s="9"/>
      <c r="I19" s="13"/>
      <c r="J19" s="13">
        <f t="shared" si="0"/>
        <v>0</v>
      </c>
      <c r="K19" s="13">
        <f t="shared" si="1"/>
        <v>0</v>
      </c>
      <c r="L19" s="15">
        <f t="shared" si="2"/>
        <v>0</v>
      </c>
    </row>
    <row r="20" spans="2:12" ht="20.100000000000001" customHeight="1" x14ac:dyDescent="0.25">
      <c r="B20" s="7" t="s">
        <v>31</v>
      </c>
      <c r="C20" s="9">
        <v>0</v>
      </c>
      <c r="D20" s="9">
        <v>0</v>
      </c>
      <c r="E20" s="58">
        <v>0</v>
      </c>
      <c r="F20" s="59">
        <v>0</v>
      </c>
      <c r="G20" s="9">
        <v>0</v>
      </c>
      <c r="H20" s="9"/>
      <c r="I20" s="13"/>
      <c r="J20" s="13">
        <f t="shared" si="0"/>
        <v>0</v>
      </c>
      <c r="K20" s="13">
        <f t="shared" si="1"/>
        <v>0</v>
      </c>
      <c r="L20" s="15">
        <f t="shared" si="2"/>
        <v>0</v>
      </c>
    </row>
    <row r="21" spans="2:12" ht="20.100000000000001" customHeight="1" x14ac:dyDescent="0.25">
      <c r="B21" s="7" t="s">
        <v>32</v>
      </c>
      <c r="C21" s="9">
        <v>0</v>
      </c>
      <c r="D21" s="9">
        <v>0</v>
      </c>
      <c r="E21" s="58">
        <v>0</v>
      </c>
      <c r="F21" s="59">
        <v>0</v>
      </c>
      <c r="G21" s="9">
        <v>0</v>
      </c>
      <c r="H21" s="9"/>
      <c r="I21" s="13"/>
      <c r="J21" s="13">
        <f t="shared" si="0"/>
        <v>0</v>
      </c>
      <c r="K21" s="13">
        <f t="shared" si="1"/>
        <v>0</v>
      </c>
      <c r="L21" s="15">
        <f t="shared" si="2"/>
        <v>0</v>
      </c>
    </row>
    <row r="22" spans="2:12" ht="20.100000000000001" customHeight="1" x14ac:dyDescent="0.25">
      <c r="B22" s="7" t="s">
        <v>33</v>
      </c>
      <c r="C22" s="9">
        <v>0</v>
      </c>
      <c r="D22" s="9">
        <v>0</v>
      </c>
      <c r="E22" s="58">
        <v>0</v>
      </c>
      <c r="F22" s="59">
        <v>0</v>
      </c>
      <c r="G22" s="9">
        <v>0</v>
      </c>
      <c r="H22" s="9"/>
      <c r="I22" s="13"/>
      <c r="J22" s="13">
        <f t="shared" si="0"/>
        <v>0</v>
      </c>
      <c r="K22" s="13">
        <f t="shared" si="1"/>
        <v>0</v>
      </c>
      <c r="L22" s="15">
        <f t="shared" si="2"/>
        <v>0</v>
      </c>
    </row>
    <row r="23" spans="2:12" ht="20.100000000000001" customHeight="1" x14ac:dyDescent="0.25">
      <c r="B23" s="7" t="s">
        <v>34</v>
      </c>
      <c r="C23" s="9">
        <v>0</v>
      </c>
      <c r="D23" s="9">
        <v>0</v>
      </c>
      <c r="E23" s="58">
        <v>0</v>
      </c>
      <c r="F23" s="59">
        <v>0</v>
      </c>
      <c r="G23" s="9">
        <v>0</v>
      </c>
      <c r="H23" s="9"/>
      <c r="I23" s="13"/>
      <c r="J23" s="13">
        <f t="shared" si="0"/>
        <v>0</v>
      </c>
      <c r="K23" s="13">
        <f t="shared" si="1"/>
        <v>0</v>
      </c>
      <c r="L23" s="15">
        <f t="shared" si="2"/>
        <v>0</v>
      </c>
    </row>
    <row r="24" spans="2:12" ht="20.100000000000001" customHeight="1" x14ac:dyDescent="0.25">
      <c r="B24" s="7" t="s">
        <v>35</v>
      </c>
      <c r="C24" s="9">
        <v>0</v>
      </c>
      <c r="D24" s="9">
        <v>0</v>
      </c>
      <c r="E24" s="58">
        <v>0</v>
      </c>
      <c r="F24" s="59">
        <v>0</v>
      </c>
      <c r="G24" s="9">
        <v>0</v>
      </c>
      <c r="H24" s="9"/>
      <c r="I24" s="13"/>
      <c r="J24" s="13">
        <f t="shared" si="0"/>
        <v>0</v>
      </c>
      <c r="K24" s="13">
        <f t="shared" si="1"/>
        <v>0</v>
      </c>
      <c r="L24" s="15">
        <f t="shared" si="2"/>
        <v>0</v>
      </c>
    </row>
    <row r="25" spans="2:12" ht="20.100000000000001" customHeight="1" x14ac:dyDescent="0.25">
      <c r="B25" s="7" t="s">
        <v>36</v>
      </c>
      <c r="C25" s="9">
        <v>0</v>
      </c>
      <c r="D25" s="9">
        <v>0</v>
      </c>
      <c r="E25" s="58">
        <v>0</v>
      </c>
      <c r="F25" s="59">
        <v>0</v>
      </c>
      <c r="G25" s="9">
        <v>0</v>
      </c>
      <c r="H25" s="9"/>
      <c r="I25" s="13"/>
      <c r="J25" s="13">
        <f t="shared" si="0"/>
        <v>0</v>
      </c>
      <c r="K25" s="13">
        <f t="shared" si="1"/>
        <v>0</v>
      </c>
      <c r="L25" s="15">
        <f t="shared" si="2"/>
        <v>0</v>
      </c>
    </row>
    <row r="26" spans="2:12" ht="20.100000000000001" customHeight="1" x14ac:dyDescent="0.25">
      <c r="B26" s="7" t="s">
        <v>37</v>
      </c>
      <c r="C26" s="9">
        <v>0</v>
      </c>
      <c r="D26" s="9">
        <v>0</v>
      </c>
      <c r="E26" s="58">
        <v>0</v>
      </c>
      <c r="F26" s="59">
        <v>0</v>
      </c>
      <c r="G26" s="9">
        <v>0</v>
      </c>
      <c r="H26" s="9"/>
      <c r="I26" s="13"/>
      <c r="J26" s="13">
        <f t="shared" si="0"/>
        <v>0</v>
      </c>
      <c r="K26" s="13">
        <f t="shared" si="1"/>
        <v>0</v>
      </c>
      <c r="L26" s="15">
        <f t="shared" si="2"/>
        <v>0</v>
      </c>
    </row>
    <row r="27" spans="2:12" ht="20.100000000000001" customHeight="1" x14ac:dyDescent="0.25">
      <c r="B27" s="7" t="s">
        <v>38</v>
      </c>
      <c r="C27" s="9">
        <v>0</v>
      </c>
      <c r="D27" s="9">
        <v>0</v>
      </c>
      <c r="E27" s="58">
        <v>0</v>
      </c>
      <c r="F27" s="59">
        <v>0</v>
      </c>
      <c r="G27" s="9">
        <v>0</v>
      </c>
      <c r="H27" s="9"/>
      <c r="I27" s="13"/>
      <c r="J27" s="13">
        <f t="shared" si="0"/>
        <v>0</v>
      </c>
      <c r="K27" s="13">
        <f t="shared" si="1"/>
        <v>0</v>
      </c>
      <c r="L27" s="15">
        <f t="shared" si="2"/>
        <v>0</v>
      </c>
    </row>
    <row r="28" spans="2:12" ht="20.100000000000001" customHeight="1" x14ac:dyDescent="0.25">
      <c r="B28" s="7" t="s">
        <v>39</v>
      </c>
      <c r="C28" s="9">
        <v>0</v>
      </c>
      <c r="D28" s="9">
        <v>0</v>
      </c>
      <c r="E28" s="58">
        <v>0</v>
      </c>
      <c r="F28" s="59">
        <v>0</v>
      </c>
      <c r="G28" s="9">
        <v>0</v>
      </c>
      <c r="H28" s="9"/>
      <c r="I28" s="13"/>
      <c r="J28" s="13">
        <f t="shared" si="0"/>
        <v>0</v>
      </c>
      <c r="K28" s="13">
        <f t="shared" si="1"/>
        <v>0</v>
      </c>
      <c r="L28" s="15">
        <f t="shared" si="2"/>
        <v>0</v>
      </c>
    </row>
    <row r="29" spans="2:12" ht="20.100000000000001" customHeight="1" x14ac:dyDescent="0.25">
      <c r="B29" s="7" t="s">
        <v>40</v>
      </c>
      <c r="C29" s="9">
        <v>0</v>
      </c>
      <c r="D29" s="9">
        <v>0</v>
      </c>
      <c r="E29" s="58">
        <v>0</v>
      </c>
      <c r="F29" s="59">
        <v>0</v>
      </c>
      <c r="G29" s="9">
        <v>0</v>
      </c>
      <c r="H29" s="9"/>
      <c r="I29" s="13"/>
      <c r="J29" s="13">
        <f t="shared" si="0"/>
        <v>0</v>
      </c>
      <c r="K29" s="13">
        <f t="shared" si="1"/>
        <v>0</v>
      </c>
      <c r="L29" s="15">
        <f t="shared" si="2"/>
        <v>0</v>
      </c>
    </row>
    <row r="30" spans="2:12" ht="20.100000000000001" customHeight="1" x14ac:dyDescent="0.25">
      <c r="B30" s="7" t="s">
        <v>41</v>
      </c>
      <c r="C30" s="9">
        <v>0</v>
      </c>
      <c r="D30" s="9">
        <v>0</v>
      </c>
      <c r="E30" s="58">
        <v>0</v>
      </c>
      <c r="F30" s="59">
        <v>0</v>
      </c>
      <c r="G30" s="9">
        <v>0</v>
      </c>
      <c r="H30" s="9"/>
      <c r="I30" s="13"/>
      <c r="J30" s="13">
        <f t="shared" si="0"/>
        <v>0</v>
      </c>
      <c r="K30" s="13">
        <f t="shared" si="1"/>
        <v>0</v>
      </c>
      <c r="L30" s="15">
        <f t="shared" si="2"/>
        <v>0</v>
      </c>
    </row>
    <row r="31" spans="2:12" ht="20.100000000000001" customHeight="1" x14ac:dyDescent="0.25">
      <c r="B31" s="7" t="s">
        <v>42</v>
      </c>
      <c r="C31" s="9">
        <v>0</v>
      </c>
      <c r="D31" s="9">
        <v>0</v>
      </c>
      <c r="E31" s="58">
        <v>0</v>
      </c>
      <c r="F31" s="59">
        <v>0</v>
      </c>
      <c r="G31" s="9">
        <v>0</v>
      </c>
      <c r="H31" s="9"/>
      <c r="I31" s="13"/>
      <c r="J31" s="13">
        <f t="shared" si="0"/>
        <v>0</v>
      </c>
      <c r="K31" s="13">
        <f t="shared" si="1"/>
        <v>0</v>
      </c>
      <c r="L31" s="15">
        <f t="shared" si="2"/>
        <v>0</v>
      </c>
    </row>
    <row r="32" spans="2:12" ht="20.100000000000001" customHeight="1" x14ac:dyDescent="0.25">
      <c r="B32" s="7" t="s">
        <v>43</v>
      </c>
      <c r="C32" s="9">
        <v>0</v>
      </c>
      <c r="D32" s="9">
        <v>0</v>
      </c>
      <c r="E32" s="58">
        <v>0</v>
      </c>
      <c r="F32" s="59">
        <v>0</v>
      </c>
      <c r="G32" s="9">
        <v>0</v>
      </c>
      <c r="H32" s="9"/>
      <c r="I32" s="13"/>
      <c r="J32" s="13">
        <f t="shared" si="0"/>
        <v>0</v>
      </c>
      <c r="K32" s="13">
        <f t="shared" si="1"/>
        <v>0</v>
      </c>
      <c r="L32" s="15">
        <f t="shared" si="2"/>
        <v>0</v>
      </c>
    </row>
    <row r="33" spans="2:12" ht="20.100000000000001" customHeight="1" x14ac:dyDescent="0.25">
      <c r="B33" s="7" t="s">
        <v>44</v>
      </c>
      <c r="C33" s="9">
        <v>0</v>
      </c>
      <c r="D33" s="9">
        <v>0</v>
      </c>
      <c r="E33" s="58">
        <v>0</v>
      </c>
      <c r="F33" s="59">
        <v>0</v>
      </c>
      <c r="G33" s="9">
        <v>0</v>
      </c>
      <c r="H33" s="9"/>
      <c r="I33" s="13"/>
      <c r="J33" s="13">
        <f t="shared" si="0"/>
        <v>0</v>
      </c>
      <c r="K33" s="13">
        <f t="shared" si="1"/>
        <v>0</v>
      </c>
      <c r="L33" s="15">
        <f t="shared" si="2"/>
        <v>0</v>
      </c>
    </row>
    <row r="34" spans="2:12" ht="20.100000000000001" customHeight="1" x14ac:dyDescent="0.25">
      <c r="B34" s="7" t="s">
        <v>45</v>
      </c>
      <c r="C34" s="9">
        <v>0</v>
      </c>
      <c r="D34" s="9">
        <v>0</v>
      </c>
      <c r="E34" s="58">
        <v>0</v>
      </c>
      <c r="F34" s="59">
        <v>0</v>
      </c>
      <c r="G34" s="9">
        <v>0</v>
      </c>
      <c r="H34" s="9"/>
      <c r="I34" s="13"/>
      <c r="J34" s="13">
        <f t="shared" si="0"/>
        <v>0</v>
      </c>
      <c r="K34" s="13">
        <f t="shared" si="1"/>
        <v>0</v>
      </c>
      <c r="L34" s="15">
        <f t="shared" si="2"/>
        <v>0</v>
      </c>
    </row>
    <row r="35" spans="2:12" ht="20.100000000000001" customHeight="1" x14ac:dyDescent="0.25">
      <c r="B35" s="7" t="s">
        <v>46</v>
      </c>
      <c r="C35" s="9">
        <v>0</v>
      </c>
      <c r="D35" s="9">
        <v>0</v>
      </c>
      <c r="E35" s="58">
        <v>0</v>
      </c>
      <c r="F35" s="59">
        <v>0</v>
      </c>
      <c r="G35" s="9">
        <v>0</v>
      </c>
      <c r="H35" s="9"/>
      <c r="I35" s="13"/>
      <c r="J35" s="13">
        <f t="shared" si="0"/>
        <v>0</v>
      </c>
      <c r="K35" s="13">
        <f t="shared" si="1"/>
        <v>0</v>
      </c>
      <c r="L35" s="15">
        <f t="shared" si="2"/>
        <v>0</v>
      </c>
    </row>
    <row r="36" spans="2:12" ht="20.100000000000001" customHeight="1" x14ac:dyDescent="0.25">
      <c r="B36" s="7" t="s">
        <v>47</v>
      </c>
      <c r="C36" s="9">
        <v>0</v>
      </c>
      <c r="D36" s="9">
        <v>0</v>
      </c>
      <c r="E36" s="58">
        <v>0</v>
      </c>
      <c r="F36" s="59">
        <v>0</v>
      </c>
      <c r="G36" s="9">
        <v>0</v>
      </c>
      <c r="H36" s="9"/>
      <c r="I36" s="13"/>
      <c r="J36" s="13">
        <f t="shared" si="0"/>
        <v>0</v>
      </c>
      <c r="K36" s="13">
        <f t="shared" si="1"/>
        <v>0</v>
      </c>
      <c r="L36" s="15">
        <f t="shared" si="2"/>
        <v>0</v>
      </c>
    </row>
    <row r="37" spans="2:12" ht="20.100000000000001" customHeight="1" x14ac:dyDescent="0.25">
      <c r="B37" s="7" t="s">
        <v>48</v>
      </c>
      <c r="C37" s="9">
        <v>0</v>
      </c>
      <c r="D37" s="9">
        <v>0</v>
      </c>
      <c r="E37" s="58">
        <v>0</v>
      </c>
      <c r="F37" s="59">
        <v>0</v>
      </c>
      <c r="G37" s="9">
        <v>0</v>
      </c>
      <c r="H37" s="9"/>
      <c r="I37" s="13"/>
      <c r="J37" s="13">
        <f t="shared" si="0"/>
        <v>0</v>
      </c>
      <c r="K37" s="13">
        <f t="shared" si="1"/>
        <v>0</v>
      </c>
      <c r="L37" s="15">
        <f t="shared" si="2"/>
        <v>0</v>
      </c>
    </row>
    <row r="38" spans="2:12" ht="20.100000000000001" customHeight="1" x14ac:dyDescent="0.25">
      <c r="B38" s="7" t="s">
        <v>49</v>
      </c>
      <c r="C38" s="9">
        <v>0</v>
      </c>
      <c r="D38" s="9">
        <v>0</v>
      </c>
      <c r="E38" s="58">
        <v>0</v>
      </c>
      <c r="F38" s="59">
        <v>0</v>
      </c>
      <c r="G38" s="9">
        <v>0</v>
      </c>
      <c r="H38" s="9"/>
      <c r="I38" s="13"/>
      <c r="J38" s="13">
        <f t="shared" si="0"/>
        <v>0</v>
      </c>
      <c r="K38" s="13">
        <f t="shared" si="1"/>
        <v>0</v>
      </c>
      <c r="L38" s="15">
        <f t="shared" si="2"/>
        <v>0</v>
      </c>
    </row>
    <row r="39" spans="2:12" ht="20.100000000000001" customHeight="1" x14ac:dyDescent="0.25">
      <c r="B39" s="7" t="s">
        <v>50</v>
      </c>
      <c r="C39" s="9">
        <v>0</v>
      </c>
      <c r="D39" s="9">
        <v>0</v>
      </c>
      <c r="E39" s="58">
        <v>0</v>
      </c>
      <c r="F39" s="59">
        <v>0</v>
      </c>
      <c r="G39" s="9">
        <v>0</v>
      </c>
      <c r="H39" s="9"/>
      <c r="I39" s="13"/>
      <c r="J39" s="13">
        <f t="shared" si="0"/>
        <v>0</v>
      </c>
      <c r="K39" s="13">
        <f t="shared" si="1"/>
        <v>0</v>
      </c>
      <c r="L39" s="15">
        <f t="shared" si="2"/>
        <v>0</v>
      </c>
    </row>
    <row r="40" spans="2:12" ht="20.100000000000001" customHeight="1" x14ac:dyDescent="0.25">
      <c r="B40" s="7" t="s">
        <v>51</v>
      </c>
      <c r="C40" s="9">
        <v>0</v>
      </c>
      <c r="D40" s="9">
        <v>0</v>
      </c>
      <c r="E40" s="58">
        <v>0</v>
      </c>
      <c r="F40" s="59">
        <v>0</v>
      </c>
      <c r="G40" s="9">
        <v>0</v>
      </c>
      <c r="H40" s="9"/>
      <c r="I40" s="13"/>
      <c r="J40" s="13">
        <f t="shared" si="0"/>
        <v>0</v>
      </c>
      <c r="K40" s="13">
        <f t="shared" si="1"/>
        <v>0</v>
      </c>
      <c r="L40" s="15">
        <f t="shared" si="2"/>
        <v>0</v>
      </c>
    </row>
    <row r="41" spans="2:12" ht="20.100000000000001" customHeight="1" x14ac:dyDescent="0.25">
      <c r="B41" s="7" t="s">
        <v>52</v>
      </c>
      <c r="C41" s="9">
        <v>0</v>
      </c>
      <c r="D41" s="9">
        <v>0</v>
      </c>
      <c r="E41" s="58">
        <v>0</v>
      </c>
      <c r="F41" s="59">
        <v>0</v>
      </c>
      <c r="G41" s="9">
        <v>0</v>
      </c>
      <c r="H41" s="9"/>
      <c r="I41" s="13"/>
      <c r="J41" s="13">
        <f t="shared" si="0"/>
        <v>0</v>
      </c>
      <c r="K41" s="13">
        <f t="shared" si="1"/>
        <v>0</v>
      </c>
      <c r="L41" s="15">
        <f t="shared" si="2"/>
        <v>0</v>
      </c>
    </row>
    <row r="42" spans="2:12" ht="20.100000000000001" customHeight="1" x14ac:dyDescent="0.25">
      <c r="B42" s="7" t="s">
        <v>53</v>
      </c>
      <c r="C42" s="9">
        <v>0</v>
      </c>
      <c r="D42" s="9">
        <v>0</v>
      </c>
      <c r="E42" s="58">
        <v>0</v>
      </c>
      <c r="F42" s="59">
        <v>0</v>
      </c>
      <c r="G42" s="9">
        <v>0</v>
      </c>
      <c r="H42" s="9"/>
      <c r="I42" s="13"/>
      <c r="J42" s="13">
        <f t="shared" si="0"/>
        <v>0</v>
      </c>
      <c r="K42" s="13">
        <f t="shared" si="1"/>
        <v>0</v>
      </c>
      <c r="L42" s="15">
        <f t="shared" si="2"/>
        <v>0</v>
      </c>
    </row>
    <row r="43" spans="2:12" ht="20.100000000000001" customHeight="1" x14ac:dyDescent="0.25">
      <c r="B43" s="7" t="s">
        <v>54</v>
      </c>
      <c r="C43" s="9">
        <v>0</v>
      </c>
      <c r="D43" s="9">
        <v>0</v>
      </c>
      <c r="E43" s="58">
        <v>0</v>
      </c>
      <c r="F43" s="59">
        <v>0</v>
      </c>
      <c r="G43" s="9">
        <v>0</v>
      </c>
      <c r="H43" s="9"/>
      <c r="I43" s="13"/>
      <c r="J43" s="13">
        <f t="shared" si="0"/>
        <v>0</v>
      </c>
      <c r="K43" s="13">
        <f t="shared" si="1"/>
        <v>0</v>
      </c>
      <c r="L43" s="15">
        <f t="shared" si="2"/>
        <v>0</v>
      </c>
    </row>
    <row r="44" spans="2:12" ht="20.100000000000001" customHeight="1" x14ac:dyDescent="0.25">
      <c r="B44" s="7" t="s">
        <v>55</v>
      </c>
      <c r="C44" s="9">
        <v>0</v>
      </c>
      <c r="D44" s="9">
        <v>0</v>
      </c>
      <c r="E44" s="58">
        <v>0</v>
      </c>
      <c r="F44" s="59">
        <v>0</v>
      </c>
      <c r="G44" s="9">
        <v>0</v>
      </c>
      <c r="H44" s="9"/>
      <c r="I44" s="13"/>
      <c r="J44" s="13">
        <f t="shared" ref="J44" si="6">IF(ISERROR(+G44/E44)=TRUE,0,++G44/E44)</f>
        <v>0</v>
      </c>
      <c r="K44" s="13">
        <f t="shared" ref="K44" si="7">IF(ISERROR(+H44/E44)=TRUE,0,++H44/E44)</f>
        <v>0</v>
      </c>
      <c r="L44" s="15">
        <f t="shared" ref="L44" si="8">+D44-G44</f>
        <v>0</v>
      </c>
    </row>
    <row r="45" spans="2:12" ht="20.100000000000001" customHeight="1" x14ac:dyDescent="0.25">
      <c r="B45" s="7" t="s">
        <v>56</v>
      </c>
      <c r="C45" s="9">
        <v>0</v>
      </c>
      <c r="D45" s="9">
        <v>0</v>
      </c>
      <c r="E45" s="58">
        <v>0</v>
      </c>
      <c r="F45" s="59">
        <v>0</v>
      </c>
      <c r="G45" s="9">
        <v>0</v>
      </c>
      <c r="H45" s="9"/>
      <c r="I45" s="13"/>
      <c r="J45" s="13">
        <f t="shared" si="0"/>
        <v>0</v>
      </c>
      <c r="K45" s="13">
        <f t="shared" si="1"/>
        <v>0</v>
      </c>
      <c r="L45" s="15">
        <f t="shared" si="2"/>
        <v>0</v>
      </c>
    </row>
    <row r="46" spans="2:12" ht="20.100000000000001" customHeight="1" x14ac:dyDescent="0.25">
      <c r="B46" s="7" t="s">
        <v>57</v>
      </c>
      <c r="C46" s="9">
        <v>0</v>
      </c>
      <c r="D46" s="9">
        <v>0</v>
      </c>
      <c r="E46" s="58">
        <v>0</v>
      </c>
      <c r="F46" s="59">
        <v>0</v>
      </c>
      <c r="G46" s="9">
        <v>0</v>
      </c>
      <c r="H46" s="9"/>
      <c r="I46" s="13"/>
      <c r="J46" s="13">
        <f t="shared" si="0"/>
        <v>0</v>
      </c>
      <c r="K46" s="13">
        <f t="shared" si="1"/>
        <v>0</v>
      </c>
      <c r="L46" s="15">
        <f t="shared" si="2"/>
        <v>0</v>
      </c>
    </row>
    <row r="47" spans="2:12" ht="23.25" customHeight="1" x14ac:dyDescent="0.25">
      <c r="B47" s="52" t="s">
        <v>4</v>
      </c>
      <c r="C47" s="53">
        <f t="shared" ref="C47:H47" si="9">SUM(C13:C46)</f>
        <v>101120</v>
      </c>
      <c r="D47" s="53">
        <f t="shared" si="9"/>
        <v>101120</v>
      </c>
      <c r="E47" s="53">
        <f t="shared" si="9"/>
        <v>101120</v>
      </c>
      <c r="F47" s="53">
        <f t="shared" si="9"/>
        <v>0</v>
      </c>
      <c r="G47" s="53">
        <f t="shared" si="9"/>
        <v>0</v>
      </c>
      <c r="H47" s="53">
        <f t="shared" si="9"/>
        <v>0</v>
      </c>
      <c r="I47" s="54">
        <f>IF(ISERROR(+#REF!/E47)=TRUE,0,++#REF!/E47)</f>
        <v>0</v>
      </c>
      <c r="J47" s="54">
        <f>IF(ISERROR(+G47/E47)=TRUE,0,++G47/E47)</f>
        <v>0</v>
      </c>
      <c r="K47" s="54">
        <f>IF(ISERROR(+H47/E47)=TRUE,0,++H47/E47)</f>
        <v>0</v>
      </c>
      <c r="L47" s="55">
        <f>SUM(L13:L46)</f>
        <v>101120</v>
      </c>
    </row>
    <row r="48" spans="2:12" x14ac:dyDescent="0.2">
      <c r="B48" s="11" t="s">
        <v>62</v>
      </c>
    </row>
    <row r="50" spans="2:11" s="20" customFormat="1" x14ac:dyDescent="0.25">
      <c r="K50" s="24"/>
    </row>
    <row r="51" spans="2:11" s="22" customFormat="1" x14ac:dyDescent="0.25">
      <c r="K51" s="23"/>
    </row>
    <row r="52" spans="2:11" s="22" customFormat="1" x14ac:dyDescent="0.25">
      <c r="C52" s="22">
        <v>1000000</v>
      </c>
      <c r="K52" s="23"/>
    </row>
    <row r="53" spans="2:11" s="22" customFormat="1" ht="45" x14ac:dyDescent="0.25">
      <c r="B53" s="30" t="s">
        <v>23</v>
      </c>
      <c r="C53" s="30" t="s">
        <v>3</v>
      </c>
      <c r="D53" s="30" t="s">
        <v>2</v>
      </c>
      <c r="E53" s="31" t="s">
        <v>18</v>
      </c>
      <c r="F53" s="31" t="s">
        <v>19</v>
      </c>
      <c r="G53" s="31" t="str">
        <f>MID(G11,1,25)</f>
        <v>DEVENGADO
A AGOSTO
(4)</v>
      </c>
      <c r="K53" s="23"/>
    </row>
    <row r="54" spans="2:11" s="22" customFormat="1" x14ac:dyDescent="0.25">
      <c r="B54" s="22" t="s">
        <v>24</v>
      </c>
      <c r="C54" s="39">
        <f>+C47/$C$52</f>
        <v>0.10112</v>
      </c>
      <c r="D54" s="39">
        <f>+D47/$C$52</f>
        <v>0.10112</v>
      </c>
      <c r="E54" s="39">
        <f>+E47/$C$52</f>
        <v>0.10112</v>
      </c>
      <c r="F54" s="39">
        <f>+F47/$C$52</f>
        <v>0</v>
      </c>
      <c r="G54" s="39">
        <f>+G47/$C$52</f>
        <v>0</v>
      </c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C56" s="39"/>
      <c r="D56" s="39"/>
      <c r="E56" s="39"/>
      <c r="F56" s="39"/>
      <c r="G56" s="39"/>
      <c r="K56" s="23"/>
    </row>
    <row r="57" spans="2:11" s="22" customFormat="1" x14ac:dyDescent="0.25">
      <c r="C57" s="39"/>
      <c r="D57" s="39"/>
      <c r="E57" s="39"/>
      <c r="F57" s="39"/>
      <c r="G57" s="39"/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  <row r="61" spans="2:11" s="22" customFormat="1" x14ac:dyDescent="0.25">
      <c r="K61" s="23"/>
    </row>
    <row r="62" spans="2:11" s="22" customFormat="1" x14ac:dyDescent="0.25">
      <c r="K62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0"/>
  <sheetViews>
    <sheetView showGridLines="0" zoomScale="130" zoomScaleNormal="130" workbookViewId="0">
      <selection activeCell="E46" sqref="E46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3" width="16.140625" style="1" bestFit="1" customWidth="1"/>
    <col min="4" max="5" width="15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61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12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60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6" t="s">
        <v>26</v>
      </c>
      <c r="C13" s="41">
        <v>0</v>
      </c>
      <c r="D13" s="41">
        <v>0</v>
      </c>
      <c r="E13" s="62"/>
      <c r="F13" s="62">
        <v>0</v>
      </c>
      <c r="G13" s="41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0</v>
      </c>
    </row>
    <row r="14" spans="1:13" ht="20.100000000000001" customHeight="1" x14ac:dyDescent="0.25">
      <c r="B14" s="25" t="s">
        <v>58</v>
      </c>
      <c r="C14" s="42">
        <v>0</v>
      </c>
      <c r="D14" s="42">
        <v>0</v>
      </c>
      <c r="E14" s="63">
        <v>0</v>
      </c>
      <c r="F14" s="63">
        <v>0</v>
      </c>
      <c r="G14" s="42">
        <v>0</v>
      </c>
      <c r="H14" s="26"/>
      <c r="I14" s="27"/>
      <c r="J14" s="27">
        <f t="shared" ref="J14:J45" si="0">IF(ISERROR(+G14/E14)=TRUE,0,++G14/E14)</f>
        <v>0</v>
      </c>
      <c r="K14" s="27">
        <f t="shared" ref="K14:K45" si="1">IF(ISERROR(+H14/E14)=TRUE,0,++H14/E14)</f>
        <v>0</v>
      </c>
      <c r="L14" s="28">
        <f t="shared" ref="L14:L45" si="2">+D14-G14</f>
        <v>0</v>
      </c>
    </row>
    <row r="15" spans="1:13" ht="20.100000000000001" customHeight="1" x14ac:dyDescent="0.25">
      <c r="B15" s="25" t="s">
        <v>59</v>
      </c>
      <c r="C15" s="42">
        <v>0</v>
      </c>
      <c r="D15" s="42">
        <v>0</v>
      </c>
      <c r="E15" s="63">
        <v>0</v>
      </c>
      <c r="F15" s="63">
        <v>0</v>
      </c>
      <c r="G15" s="42">
        <v>0</v>
      </c>
      <c r="H15" s="26"/>
      <c r="I15" s="27"/>
      <c r="J15" s="27">
        <f t="shared" si="0"/>
        <v>0</v>
      </c>
      <c r="K15" s="27">
        <f t="shared" si="1"/>
        <v>0</v>
      </c>
      <c r="L15" s="28">
        <f t="shared" si="2"/>
        <v>0</v>
      </c>
    </row>
    <row r="16" spans="1:13" ht="20.100000000000001" customHeight="1" x14ac:dyDescent="0.25">
      <c r="B16" s="25" t="s">
        <v>28</v>
      </c>
      <c r="C16" s="42">
        <v>0</v>
      </c>
      <c r="D16" s="42">
        <v>0</v>
      </c>
      <c r="E16" s="63">
        <v>0</v>
      </c>
      <c r="F16" s="63">
        <v>0</v>
      </c>
      <c r="G16" s="42">
        <v>0</v>
      </c>
      <c r="H16" s="26"/>
      <c r="I16" s="27"/>
      <c r="J16" s="27">
        <f t="shared" ref="J16" si="3">IF(ISERROR(+G16/E16)=TRUE,0,++G16/E16)</f>
        <v>0</v>
      </c>
      <c r="K16" s="27">
        <f t="shared" ref="K16" si="4">IF(ISERROR(+H16/E16)=TRUE,0,++H16/E16)</f>
        <v>0</v>
      </c>
      <c r="L16" s="28">
        <f t="shared" ref="L16" si="5">+D16-G16</f>
        <v>0</v>
      </c>
    </row>
    <row r="17" spans="2:12" ht="20.100000000000001" customHeight="1" x14ac:dyDescent="0.25">
      <c r="B17" s="25" t="s">
        <v>29</v>
      </c>
      <c r="C17" s="42">
        <v>0</v>
      </c>
      <c r="D17" s="42">
        <v>0</v>
      </c>
      <c r="E17" s="63">
        <v>0</v>
      </c>
      <c r="F17" s="63">
        <v>0</v>
      </c>
      <c r="G17" s="42">
        <v>0</v>
      </c>
      <c r="H17" s="26"/>
      <c r="I17" s="27"/>
      <c r="J17" s="27">
        <f t="shared" si="0"/>
        <v>0</v>
      </c>
      <c r="K17" s="27">
        <f t="shared" si="1"/>
        <v>0</v>
      </c>
      <c r="L17" s="28">
        <f t="shared" si="2"/>
        <v>0</v>
      </c>
    </row>
    <row r="18" spans="2:12" ht="20.100000000000001" customHeight="1" x14ac:dyDescent="0.25">
      <c r="B18" s="25" t="s">
        <v>30</v>
      </c>
      <c r="C18" s="42">
        <v>0</v>
      </c>
      <c r="D18" s="42">
        <v>0</v>
      </c>
      <c r="E18" s="63">
        <v>0</v>
      </c>
      <c r="F18" s="63">
        <v>0</v>
      </c>
      <c r="G18" s="42">
        <v>0</v>
      </c>
      <c r="H18" s="26"/>
      <c r="I18" s="27"/>
      <c r="J18" s="27">
        <f t="shared" si="0"/>
        <v>0</v>
      </c>
      <c r="K18" s="27">
        <f t="shared" si="1"/>
        <v>0</v>
      </c>
      <c r="L18" s="28">
        <f t="shared" si="2"/>
        <v>0</v>
      </c>
    </row>
    <row r="19" spans="2:12" ht="20.100000000000001" customHeight="1" x14ac:dyDescent="0.25">
      <c r="B19" s="25" t="s">
        <v>31</v>
      </c>
      <c r="C19" s="42">
        <v>0</v>
      </c>
      <c r="D19" s="42">
        <v>0</v>
      </c>
      <c r="E19" s="63">
        <v>0</v>
      </c>
      <c r="F19" s="63">
        <v>0</v>
      </c>
      <c r="G19" s="42">
        <v>0</v>
      </c>
      <c r="H19" s="26"/>
      <c r="I19" s="27"/>
      <c r="J19" s="27">
        <f t="shared" ref="J19" si="6">IF(ISERROR(+G19/E19)=TRUE,0,++G19/E19)</f>
        <v>0</v>
      </c>
      <c r="K19" s="27">
        <f t="shared" ref="K19" si="7">IF(ISERROR(+H19/E19)=TRUE,0,++H19/E19)</f>
        <v>0</v>
      </c>
      <c r="L19" s="28">
        <f t="shared" ref="L19" si="8">+D19-G19</f>
        <v>0</v>
      </c>
    </row>
    <row r="20" spans="2:12" ht="20.100000000000001" customHeight="1" x14ac:dyDescent="0.25">
      <c r="B20" s="25" t="s">
        <v>32</v>
      </c>
      <c r="C20" s="42">
        <v>0</v>
      </c>
      <c r="D20" s="42">
        <v>0</v>
      </c>
      <c r="E20" s="63">
        <v>0</v>
      </c>
      <c r="F20" s="63">
        <v>0</v>
      </c>
      <c r="G20" s="42">
        <v>0</v>
      </c>
      <c r="H20" s="26"/>
      <c r="I20" s="27"/>
      <c r="J20" s="27">
        <f t="shared" si="0"/>
        <v>0</v>
      </c>
      <c r="K20" s="27">
        <f t="shared" si="1"/>
        <v>0</v>
      </c>
      <c r="L20" s="28">
        <f t="shared" si="2"/>
        <v>0</v>
      </c>
    </row>
    <row r="21" spans="2:12" ht="20.100000000000001" customHeight="1" x14ac:dyDescent="0.25">
      <c r="B21" s="25" t="s">
        <v>33</v>
      </c>
      <c r="C21" s="42">
        <v>0</v>
      </c>
      <c r="D21" s="42">
        <v>0</v>
      </c>
      <c r="E21" s="63">
        <v>0</v>
      </c>
      <c r="F21" s="63">
        <v>0</v>
      </c>
      <c r="G21" s="42">
        <v>0</v>
      </c>
      <c r="H21" s="26"/>
      <c r="I21" s="27"/>
      <c r="J21" s="27">
        <f t="shared" si="0"/>
        <v>0</v>
      </c>
      <c r="K21" s="27">
        <f t="shared" si="1"/>
        <v>0</v>
      </c>
      <c r="L21" s="28">
        <f t="shared" si="2"/>
        <v>0</v>
      </c>
    </row>
    <row r="22" spans="2:12" ht="20.100000000000001" customHeight="1" x14ac:dyDescent="0.25">
      <c r="B22" s="25" t="s">
        <v>34</v>
      </c>
      <c r="C22" s="42">
        <v>0</v>
      </c>
      <c r="D22" s="42">
        <v>0</v>
      </c>
      <c r="E22" s="63">
        <v>0</v>
      </c>
      <c r="F22" s="63">
        <v>0</v>
      </c>
      <c r="G22" s="42">
        <v>0</v>
      </c>
      <c r="H22" s="26"/>
      <c r="I22" s="27"/>
      <c r="J22" s="27">
        <f t="shared" si="0"/>
        <v>0</v>
      </c>
      <c r="K22" s="27">
        <f t="shared" si="1"/>
        <v>0</v>
      </c>
      <c r="L22" s="28">
        <f t="shared" si="2"/>
        <v>0</v>
      </c>
    </row>
    <row r="23" spans="2:12" ht="20.100000000000001" customHeight="1" x14ac:dyDescent="0.25">
      <c r="B23" s="25" t="s">
        <v>35</v>
      </c>
      <c r="C23" s="42">
        <v>0</v>
      </c>
      <c r="D23" s="42">
        <v>0</v>
      </c>
      <c r="E23" s="63">
        <v>0</v>
      </c>
      <c r="F23" s="63">
        <v>0</v>
      </c>
      <c r="G23" s="42">
        <v>0</v>
      </c>
      <c r="H23" s="26"/>
      <c r="I23" s="27"/>
      <c r="J23" s="27">
        <f t="shared" si="0"/>
        <v>0</v>
      </c>
      <c r="K23" s="27">
        <f t="shared" si="1"/>
        <v>0</v>
      </c>
      <c r="L23" s="28">
        <f t="shared" si="2"/>
        <v>0</v>
      </c>
    </row>
    <row r="24" spans="2:12" ht="20.100000000000001" customHeight="1" x14ac:dyDescent="0.25">
      <c r="B24" s="25" t="s">
        <v>36</v>
      </c>
      <c r="C24" s="42">
        <v>0</v>
      </c>
      <c r="D24" s="42">
        <v>0</v>
      </c>
      <c r="E24" s="63">
        <v>0</v>
      </c>
      <c r="F24" s="63">
        <v>0</v>
      </c>
      <c r="G24" s="42">
        <v>0</v>
      </c>
      <c r="H24" s="26"/>
      <c r="I24" s="27"/>
      <c r="J24" s="27">
        <f t="shared" si="0"/>
        <v>0</v>
      </c>
      <c r="K24" s="27">
        <f t="shared" si="1"/>
        <v>0</v>
      </c>
      <c r="L24" s="28">
        <f t="shared" si="2"/>
        <v>0</v>
      </c>
    </row>
    <row r="25" spans="2:12" ht="20.100000000000001" customHeight="1" x14ac:dyDescent="0.25">
      <c r="B25" s="25" t="s">
        <v>37</v>
      </c>
      <c r="C25" s="42">
        <v>0</v>
      </c>
      <c r="D25" s="42">
        <v>0</v>
      </c>
      <c r="E25" s="63">
        <v>0</v>
      </c>
      <c r="F25" s="63">
        <v>0</v>
      </c>
      <c r="G25" s="42">
        <v>0</v>
      </c>
      <c r="H25" s="26"/>
      <c r="I25" s="27"/>
      <c r="J25" s="27">
        <f t="shared" si="0"/>
        <v>0</v>
      </c>
      <c r="K25" s="27">
        <f t="shared" si="1"/>
        <v>0</v>
      </c>
      <c r="L25" s="28">
        <f t="shared" si="2"/>
        <v>0</v>
      </c>
    </row>
    <row r="26" spans="2:12" ht="20.100000000000001" customHeight="1" x14ac:dyDescent="0.25">
      <c r="B26" s="25" t="s">
        <v>38</v>
      </c>
      <c r="C26" s="42">
        <v>0</v>
      </c>
      <c r="D26" s="42">
        <v>0</v>
      </c>
      <c r="E26" s="63">
        <v>0</v>
      </c>
      <c r="F26" s="63">
        <v>0</v>
      </c>
      <c r="G26" s="42">
        <v>0</v>
      </c>
      <c r="H26" s="26"/>
      <c r="I26" s="27"/>
      <c r="J26" s="27">
        <f t="shared" si="0"/>
        <v>0</v>
      </c>
      <c r="K26" s="27">
        <f t="shared" si="1"/>
        <v>0</v>
      </c>
      <c r="L26" s="28">
        <f t="shared" si="2"/>
        <v>0</v>
      </c>
    </row>
    <row r="27" spans="2:12" ht="20.100000000000001" customHeight="1" x14ac:dyDescent="0.25">
      <c r="B27" s="25" t="s">
        <v>39</v>
      </c>
      <c r="C27" s="42">
        <v>0</v>
      </c>
      <c r="D27" s="42">
        <v>0</v>
      </c>
      <c r="E27" s="63">
        <v>0</v>
      </c>
      <c r="F27" s="63">
        <v>0</v>
      </c>
      <c r="G27" s="42">
        <v>0</v>
      </c>
      <c r="H27" s="26"/>
      <c r="I27" s="27"/>
      <c r="J27" s="27">
        <f t="shared" si="0"/>
        <v>0</v>
      </c>
      <c r="K27" s="27">
        <f t="shared" si="1"/>
        <v>0</v>
      </c>
      <c r="L27" s="28">
        <f t="shared" si="2"/>
        <v>0</v>
      </c>
    </row>
    <row r="28" spans="2:12" ht="20.100000000000001" customHeight="1" x14ac:dyDescent="0.25">
      <c r="B28" s="25" t="s">
        <v>40</v>
      </c>
      <c r="C28" s="42">
        <v>0</v>
      </c>
      <c r="D28" s="42">
        <v>0</v>
      </c>
      <c r="E28" s="63">
        <v>0</v>
      </c>
      <c r="F28" s="63">
        <v>0</v>
      </c>
      <c r="G28" s="42">
        <v>0</v>
      </c>
      <c r="H28" s="26"/>
      <c r="I28" s="27"/>
      <c r="J28" s="27">
        <f t="shared" si="0"/>
        <v>0</v>
      </c>
      <c r="K28" s="27">
        <f t="shared" si="1"/>
        <v>0</v>
      </c>
      <c r="L28" s="28">
        <f t="shared" si="2"/>
        <v>0</v>
      </c>
    </row>
    <row r="29" spans="2:12" ht="20.100000000000001" customHeight="1" x14ac:dyDescent="0.25">
      <c r="B29" s="25" t="s">
        <v>41</v>
      </c>
      <c r="C29" s="42">
        <v>0</v>
      </c>
      <c r="D29" s="42">
        <v>0</v>
      </c>
      <c r="E29" s="63">
        <v>0</v>
      </c>
      <c r="F29" s="63">
        <v>0</v>
      </c>
      <c r="G29" s="42">
        <v>0</v>
      </c>
      <c r="H29" s="26"/>
      <c r="I29" s="27"/>
      <c r="J29" s="27">
        <f t="shared" si="0"/>
        <v>0</v>
      </c>
      <c r="K29" s="27">
        <f t="shared" si="1"/>
        <v>0</v>
      </c>
      <c r="L29" s="28">
        <f t="shared" si="2"/>
        <v>0</v>
      </c>
    </row>
    <row r="30" spans="2:12" ht="20.100000000000001" customHeight="1" x14ac:dyDescent="0.25">
      <c r="B30" s="25" t="s">
        <v>42</v>
      </c>
      <c r="C30" s="42">
        <v>0</v>
      </c>
      <c r="D30" s="42">
        <v>0</v>
      </c>
      <c r="E30" s="63">
        <v>0</v>
      </c>
      <c r="F30" s="63">
        <v>0</v>
      </c>
      <c r="G30" s="42">
        <v>0</v>
      </c>
      <c r="H30" s="26"/>
      <c r="I30" s="27"/>
      <c r="J30" s="27">
        <f t="shared" si="0"/>
        <v>0</v>
      </c>
      <c r="K30" s="27">
        <f t="shared" si="1"/>
        <v>0</v>
      </c>
      <c r="L30" s="28">
        <f t="shared" si="2"/>
        <v>0</v>
      </c>
    </row>
    <row r="31" spans="2:12" ht="20.100000000000001" customHeight="1" x14ac:dyDescent="0.25">
      <c r="B31" s="25" t="s">
        <v>43</v>
      </c>
      <c r="C31" s="42">
        <v>0</v>
      </c>
      <c r="D31" s="42">
        <v>0</v>
      </c>
      <c r="E31" s="63">
        <v>0</v>
      </c>
      <c r="F31" s="63">
        <v>0</v>
      </c>
      <c r="G31" s="42">
        <v>0</v>
      </c>
      <c r="H31" s="26"/>
      <c r="I31" s="27"/>
      <c r="J31" s="27">
        <f t="shared" si="0"/>
        <v>0</v>
      </c>
      <c r="K31" s="27">
        <f t="shared" si="1"/>
        <v>0</v>
      </c>
      <c r="L31" s="28">
        <f t="shared" si="2"/>
        <v>0</v>
      </c>
    </row>
    <row r="32" spans="2:12" ht="20.100000000000001" customHeight="1" x14ac:dyDescent="0.25">
      <c r="B32" s="25" t="s">
        <v>44</v>
      </c>
      <c r="C32" s="42">
        <v>0</v>
      </c>
      <c r="D32" s="42">
        <v>0</v>
      </c>
      <c r="E32" s="63">
        <v>0</v>
      </c>
      <c r="F32" s="63">
        <v>0</v>
      </c>
      <c r="G32" s="42">
        <v>0</v>
      </c>
      <c r="H32" s="26"/>
      <c r="I32" s="27"/>
      <c r="J32" s="27">
        <f t="shared" si="0"/>
        <v>0</v>
      </c>
      <c r="K32" s="27">
        <f t="shared" si="1"/>
        <v>0</v>
      </c>
      <c r="L32" s="28">
        <f t="shared" si="2"/>
        <v>0</v>
      </c>
    </row>
    <row r="33" spans="2:12" ht="20.100000000000001" customHeight="1" x14ac:dyDescent="0.25">
      <c r="B33" s="25" t="s">
        <v>45</v>
      </c>
      <c r="C33" s="42">
        <v>0</v>
      </c>
      <c r="D33" s="42">
        <v>0</v>
      </c>
      <c r="E33" s="63">
        <v>0</v>
      </c>
      <c r="F33" s="63">
        <v>0</v>
      </c>
      <c r="G33" s="42">
        <v>0</v>
      </c>
      <c r="H33" s="26"/>
      <c r="I33" s="27"/>
      <c r="J33" s="27">
        <f t="shared" si="0"/>
        <v>0</v>
      </c>
      <c r="K33" s="27">
        <f t="shared" si="1"/>
        <v>0</v>
      </c>
      <c r="L33" s="28">
        <f t="shared" si="2"/>
        <v>0</v>
      </c>
    </row>
    <row r="34" spans="2:12" ht="20.100000000000001" customHeight="1" x14ac:dyDescent="0.25">
      <c r="B34" s="25" t="s">
        <v>46</v>
      </c>
      <c r="C34" s="42">
        <v>0</v>
      </c>
      <c r="D34" s="42">
        <v>0</v>
      </c>
      <c r="E34" s="63">
        <v>0</v>
      </c>
      <c r="F34" s="63">
        <v>0</v>
      </c>
      <c r="G34" s="42">
        <v>0</v>
      </c>
      <c r="H34" s="26"/>
      <c r="I34" s="27"/>
      <c r="J34" s="27">
        <f t="shared" si="0"/>
        <v>0</v>
      </c>
      <c r="K34" s="27">
        <f t="shared" si="1"/>
        <v>0</v>
      </c>
      <c r="L34" s="28">
        <f t="shared" si="2"/>
        <v>0</v>
      </c>
    </row>
    <row r="35" spans="2:12" ht="20.100000000000001" customHeight="1" x14ac:dyDescent="0.25">
      <c r="B35" s="25" t="s">
        <v>47</v>
      </c>
      <c r="C35" s="42">
        <v>0</v>
      </c>
      <c r="D35" s="42">
        <v>0</v>
      </c>
      <c r="E35" s="63">
        <v>0</v>
      </c>
      <c r="F35" s="63">
        <v>0</v>
      </c>
      <c r="G35" s="42">
        <v>0</v>
      </c>
      <c r="H35" s="26"/>
      <c r="I35" s="27"/>
      <c r="J35" s="27">
        <f t="shared" si="0"/>
        <v>0</v>
      </c>
      <c r="K35" s="27">
        <f t="shared" si="1"/>
        <v>0</v>
      </c>
      <c r="L35" s="28">
        <f t="shared" si="2"/>
        <v>0</v>
      </c>
    </row>
    <row r="36" spans="2:12" ht="20.100000000000001" customHeight="1" x14ac:dyDescent="0.25">
      <c r="B36" s="25" t="s">
        <v>48</v>
      </c>
      <c r="C36" s="42">
        <v>0</v>
      </c>
      <c r="D36" s="42">
        <v>0</v>
      </c>
      <c r="E36" s="63">
        <v>0</v>
      </c>
      <c r="F36" s="63">
        <v>0</v>
      </c>
      <c r="G36" s="42">
        <v>0</v>
      </c>
      <c r="H36" s="26"/>
      <c r="I36" s="27"/>
      <c r="J36" s="27">
        <f t="shared" si="0"/>
        <v>0</v>
      </c>
      <c r="K36" s="27">
        <f t="shared" si="1"/>
        <v>0</v>
      </c>
      <c r="L36" s="28">
        <f t="shared" si="2"/>
        <v>0</v>
      </c>
    </row>
    <row r="37" spans="2:12" ht="20.100000000000001" customHeight="1" x14ac:dyDescent="0.25">
      <c r="B37" s="25" t="s">
        <v>49</v>
      </c>
      <c r="C37" s="42">
        <v>0</v>
      </c>
      <c r="D37" s="42">
        <v>0</v>
      </c>
      <c r="E37" s="63">
        <v>0</v>
      </c>
      <c r="F37" s="63">
        <v>0</v>
      </c>
      <c r="G37" s="42">
        <v>0</v>
      </c>
      <c r="H37" s="26"/>
      <c r="I37" s="27"/>
      <c r="J37" s="27">
        <f t="shared" si="0"/>
        <v>0</v>
      </c>
      <c r="K37" s="27">
        <f t="shared" si="1"/>
        <v>0</v>
      </c>
      <c r="L37" s="28">
        <f t="shared" si="2"/>
        <v>0</v>
      </c>
    </row>
    <row r="38" spans="2:12" ht="20.100000000000001" customHeight="1" x14ac:dyDescent="0.25">
      <c r="B38" s="25" t="s">
        <v>50</v>
      </c>
      <c r="C38" s="42">
        <v>0</v>
      </c>
      <c r="D38" s="42">
        <v>0</v>
      </c>
      <c r="E38" s="63">
        <v>0</v>
      </c>
      <c r="F38" s="63">
        <v>0</v>
      </c>
      <c r="G38" s="42">
        <v>0</v>
      </c>
      <c r="H38" s="26"/>
      <c r="I38" s="27"/>
      <c r="J38" s="13">
        <f t="shared" si="0"/>
        <v>0</v>
      </c>
      <c r="K38" s="13">
        <f t="shared" si="1"/>
        <v>0</v>
      </c>
      <c r="L38" s="15">
        <f t="shared" si="2"/>
        <v>0</v>
      </c>
    </row>
    <row r="39" spans="2:12" ht="20.100000000000001" customHeight="1" x14ac:dyDescent="0.25">
      <c r="B39" s="25" t="s">
        <v>51</v>
      </c>
      <c r="C39" s="42">
        <v>0</v>
      </c>
      <c r="D39" s="42">
        <v>0</v>
      </c>
      <c r="E39" s="63">
        <v>0</v>
      </c>
      <c r="F39" s="63">
        <v>0</v>
      </c>
      <c r="G39" s="42">
        <v>0</v>
      </c>
      <c r="H39" s="26"/>
      <c r="I39" s="27"/>
      <c r="J39" s="13">
        <f t="shared" si="0"/>
        <v>0</v>
      </c>
      <c r="K39" s="13">
        <f t="shared" si="1"/>
        <v>0</v>
      </c>
      <c r="L39" s="15">
        <f t="shared" si="2"/>
        <v>0</v>
      </c>
    </row>
    <row r="40" spans="2:12" ht="20.100000000000001" customHeight="1" x14ac:dyDescent="0.25">
      <c r="B40" s="25" t="s">
        <v>52</v>
      </c>
      <c r="C40" s="42">
        <v>0</v>
      </c>
      <c r="D40" s="42">
        <v>0</v>
      </c>
      <c r="E40" s="63">
        <v>0</v>
      </c>
      <c r="F40" s="63">
        <v>0</v>
      </c>
      <c r="G40" s="42">
        <v>0</v>
      </c>
      <c r="H40" s="26"/>
      <c r="I40" s="27"/>
      <c r="J40" s="13">
        <f t="shared" ref="J40:J41" si="9">IF(ISERROR(+G40/E40)=TRUE,0,++G40/E40)</f>
        <v>0</v>
      </c>
      <c r="K40" s="13">
        <f t="shared" ref="K40:K41" si="10">IF(ISERROR(+H40/E40)=TRUE,0,++H40/E40)</f>
        <v>0</v>
      </c>
      <c r="L40" s="15">
        <f t="shared" ref="L40:L41" si="11">+D40-G40</f>
        <v>0</v>
      </c>
    </row>
    <row r="41" spans="2:12" ht="20.100000000000001" customHeight="1" x14ac:dyDescent="0.25">
      <c r="B41" s="25" t="s">
        <v>53</v>
      </c>
      <c r="C41" s="42">
        <v>0</v>
      </c>
      <c r="D41" s="42">
        <v>0</v>
      </c>
      <c r="E41" s="63">
        <v>0</v>
      </c>
      <c r="F41" s="63">
        <v>0</v>
      </c>
      <c r="G41" s="42">
        <v>0</v>
      </c>
      <c r="H41" s="26"/>
      <c r="I41" s="27"/>
      <c r="J41" s="13">
        <f t="shared" si="9"/>
        <v>0</v>
      </c>
      <c r="K41" s="13">
        <f t="shared" si="10"/>
        <v>0</v>
      </c>
      <c r="L41" s="15">
        <f t="shared" si="11"/>
        <v>0</v>
      </c>
    </row>
    <row r="42" spans="2:12" ht="20.100000000000001" customHeight="1" x14ac:dyDescent="0.25">
      <c r="B42" s="25" t="s">
        <v>54</v>
      </c>
      <c r="C42" s="42">
        <v>0</v>
      </c>
      <c r="D42" s="42">
        <v>0</v>
      </c>
      <c r="E42" s="63">
        <v>0</v>
      </c>
      <c r="F42" s="63">
        <v>0</v>
      </c>
      <c r="G42" s="42">
        <v>0</v>
      </c>
      <c r="H42" s="26"/>
      <c r="I42" s="27"/>
      <c r="J42" s="13">
        <f t="shared" si="0"/>
        <v>0</v>
      </c>
      <c r="K42" s="13">
        <f t="shared" si="1"/>
        <v>0</v>
      </c>
      <c r="L42" s="15">
        <f t="shared" si="2"/>
        <v>0</v>
      </c>
    </row>
    <row r="43" spans="2:12" ht="20.100000000000001" customHeight="1" x14ac:dyDescent="0.25">
      <c r="B43" s="25" t="s">
        <v>55</v>
      </c>
      <c r="C43" s="42">
        <v>0</v>
      </c>
      <c r="D43" s="42">
        <v>0</v>
      </c>
      <c r="E43" s="63">
        <v>0</v>
      </c>
      <c r="F43" s="63">
        <v>0</v>
      </c>
      <c r="G43" s="42">
        <v>0</v>
      </c>
      <c r="H43" s="26"/>
      <c r="I43" s="27"/>
      <c r="J43" s="13">
        <f t="shared" ref="J43" si="12">IF(ISERROR(+G43/E43)=TRUE,0,++G43/E43)</f>
        <v>0</v>
      </c>
      <c r="K43" s="13">
        <f t="shared" ref="K43" si="13">IF(ISERROR(+H43/E43)=TRUE,0,++H43/E43)</f>
        <v>0</v>
      </c>
      <c r="L43" s="15">
        <f t="shared" ref="L43" si="14">+D43-G43</f>
        <v>0</v>
      </c>
    </row>
    <row r="44" spans="2:12" ht="20.100000000000001" customHeight="1" x14ac:dyDescent="0.25">
      <c r="B44" s="7" t="s">
        <v>56</v>
      </c>
      <c r="C44" s="42">
        <v>0</v>
      </c>
      <c r="D44" s="42">
        <v>0</v>
      </c>
      <c r="E44" s="63">
        <v>0</v>
      </c>
      <c r="F44" s="64">
        <v>0</v>
      </c>
      <c r="G44" s="43">
        <v>0</v>
      </c>
      <c r="H44" s="9"/>
      <c r="I44" s="13"/>
      <c r="J44" s="13">
        <f t="shared" si="0"/>
        <v>0</v>
      </c>
      <c r="K44" s="13">
        <f t="shared" si="1"/>
        <v>0</v>
      </c>
      <c r="L44" s="15">
        <f t="shared" si="2"/>
        <v>0</v>
      </c>
    </row>
    <row r="45" spans="2:12" ht="20.100000000000001" customHeight="1" x14ac:dyDescent="0.25">
      <c r="B45" s="7" t="s">
        <v>57</v>
      </c>
      <c r="C45" s="42">
        <v>744088219</v>
      </c>
      <c r="D45" s="42">
        <v>744088219</v>
      </c>
      <c r="E45" s="64">
        <v>706088219</v>
      </c>
      <c r="F45" s="64">
        <v>91048378.849999994</v>
      </c>
      <c r="G45" s="43">
        <v>36202481.840000004</v>
      </c>
      <c r="H45" s="9"/>
      <c r="I45" s="13">
        <f>IF(ISERROR(+#REF!/E45)=TRUE,0,++#REF!/E45)</f>
        <v>0</v>
      </c>
      <c r="J45" s="13">
        <f t="shared" si="0"/>
        <v>5.1271896153814743E-2</v>
      </c>
      <c r="K45" s="13">
        <f t="shared" si="1"/>
        <v>0</v>
      </c>
      <c r="L45" s="15">
        <f t="shared" si="2"/>
        <v>707885737.15999997</v>
      </c>
    </row>
    <row r="46" spans="2:12" ht="23.25" customHeight="1" x14ac:dyDescent="0.25">
      <c r="B46" s="52" t="s">
        <v>4</v>
      </c>
      <c r="C46" s="65">
        <f t="shared" ref="C46:H46" si="15">SUM(C13:C45)</f>
        <v>744088219</v>
      </c>
      <c r="D46" s="65">
        <f t="shared" si="15"/>
        <v>744088219</v>
      </c>
      <c r="E46" s="65">
        <f t="shared" si="15"/>
        <v>706088219</v>
      </c>
      <c r="F46" s="65">
        <f t="shared" si="15"/>
        <v>91048378.849999994</v>
      </c>
      <c r="G46" s="65">
        <f t="shared" si="15"/>
        <v>36202481.840000004</v>
      </c>
      <c r="H46" s="53">
        <f t="shared" si="15"/>
        <v>0</v>
      </c>
      <c r="I46" s="54">
        <f>IF(ISERROR(+#REF!/E46)=TRUE,0,++#REF!/E46)</f>
        <v>0</v>
      </c>
      <c r="J46" s="54">
        <f>IF(ISERROR(+G46/E46)=TRUE,0,++G46/E46)</f>
        <v>5.1271896153814743E-2</v>
      </c>
      <c r="K46" s="54">
        <f>IF(ISERROR(+H46/E46)=TRUE,0,++H46/E46)</f>
        <v>0</v>
      </c>
      <c r="L46" s="55">
        <f>SUM(L13:L45)</f>
        <v>707885737.15999997</v>
      </c>
    </row>
    <row r="47" spans="2:12" x14ac:dyDescent="0.2">
      <c r="B47" s="11" t="s">
        <v>62</v>
      </c>
    </row>
    <row r="48" spans="2:12" s="20" customFormat="1" x14ac:dyDescent="0.25">
      <c r="K48" s="24"/>
    </row>
    <row r="49" spans="2:11" s="20" customFormat="1" x14ac:dyDescent="0.25">
      <c r="K49" s="24"/>
    </row>
    <row r="50" spans="2:11" s="22" customFormat="1" x14ac:dyDescent="0.25">
      <c r="K50" s="23"/>
    </row>
    <row r="51" spans="2:11" s="22" customFormat="1" x14ac:dyDescent="0.25">
      <c r="B51" s="22">
        <v>1000000</v>
      </c>
      <c r="K51" s="23"/>
    </row>
    <row r="52" spans="2:11" s="22" customFormat="1" ht="45" x14ac:dyDescent="0.25">
      <c r="B52" s="30" t="s">
        <v>23</v>
      </c>
      <c r="C52" s="30" t="s">
        <v>3</v>
      </c>
      <c r="D52" s="30" t="s">
        <v>2</v>
      </c>
      <c r="E52" s="31" t="s">
        <v>18</v>
      </c>
      <c r="F52" s="31" t="s">
        <v>25</v>
      </c>
      <c r="G52" s="31" t="str">
        <f>MID(G11,1,25)</f>
        <v>DEVENGADO
A AGOSTO
(4)</v>
      </c>
      <c r="K52" s="23"/>
    </row>
    <row r="53" spans="2:11" s="22" customFormat="1" x14ac:dyDescent="0.25">
      <c r="B53" s="22" t="s">
        <v>24</v>
      </c>
      <c r="C53" s="39">
        <f>+C46/$B$51</f>
        <v>744.08821899999998</v>
      </c>
      <c r="D53" s="39">
        <f t="shared" ref="D53:G53" si="16">+D46/$B$51</f>
        <v>744.08821899999998</v>
      </c>
      <c r="E53" s="39">
        <f t="shared" si="16"/>
        <v>706.08821899999998</v>
      </c>
      <c r="F53" s="39">
        <f t="shared" si="16"/>
        <v>91.048378849999992</v>
      </c>
      <c r="G53" s="39">
        <f t="shared" si="16"/>
        <v>36.202481840000004</v>
      </c>
      <c r="K53" s="23"/>
    </row>
    <row r="54" spans="2:11" s="22" customFormat="1" x14ac:dyDescent="0.25">
      <c r="C54" s="39"/>
      <c r="D54" s="39"/>
      <c r="E54" s="39"/>
      <c r="F54" s="39"/>
      <c r="G54" s="39"/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C56" s="39"/>
      <c r="D56" s="39"/>
      <c r="E56" s="39"/>
      <c r="F56" s="39"/>
      <c r="G56" s="39"/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59"/>
  <sheetViews>
    <sheetView showGridLines="0" zoomScale="130" zoomScaleNormal="130" workbookViewId="0">
      <selection activeCell="E45" sqref="E45"/>
    </sheetView>
  </sheetViews>
  <sheetFormatPr baseColWidth="10" defaultRowHeight="15" x14ac:dyDescent="0.25"/>
  <cols>
    <col min="1" max="1" width="5.85546875" style="1" customWidth="1"/>
    <col min="2" max="2" width="76.85546875" style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61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7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60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17" t="s">
        <v>26</v>
      </c>
      <c r="C13" s="44">
        <v>0</v>
      </c>
      <c r="D13" s="44">
        <v>510612</v>
      </c>
      <c r="E13" s="60">
        <v>493259</v>
      </c>
      <c r="F13" s="60">
        <v>465756.6</v>
      </c>
      <c r="G13" s="41">
        <v>450693.88</v>
      </c>
      <c r="H13" s="8"/>
      <c r="I13" s="12">
        <f>IF(ISERROR(+#REF!/E13)=TRUE,0,++#REF!/E13)</f>
        <v>0</v>
      </c>
      <c r="J13" s="12">
        <f>IF(ISERROR(+G13/E13)=TRUE,0,++G13/E13)</f>
        <v>0.91370634899717995</v>
      </c>
      <c r="K13" s="12">
        <f>IF(ISERROR(+H13/E13)=TRUE,0,++H13/E13)</f>
        <v>0</v>
      </c>
      <c r="L13" s="14">
        <f>+D13-G13</f>
        <v>59918.119999999995</v>
      </c>
    </row>
    <row r="14" spans="1:13" ht="20.100000000000001" customHeight="1" x14ac:dyDescent="0.25">
      <c r="B14" s="29" t="s">
        <v>58</v>
      </c>
      <c r="C14" s="45">
        <v>0</v>
      </c>
      <c r="D14" s="45">
        <v>2996112</v>
      </c>
      <c r="E14" s="61">
        <v>2231006</v>
      </c>
      <c r="F14" s="61">
        <v>1832895.61</v>
      </c>
      <c r="G14" s="42">
        <v>767516.5</v>
      </c>
      <c r="H14" s="26"/>
      <c r="I14" s="27"/>
      <c r="J14" s="27">
        <f t="shared" ref="J14:J41" si="0">IF(ISERROR(+G14/E14)=TRUE,0,++G14/E14)</f>
        <v>0.34402260684193586</v>
      </c>
      <c r="K14" s="27">
        <f t="shared" ref="K14:K41" si="1">IF(ISERROR(+H14/E14)=TRUE,0,++H14/E14)</f>
        <v>0</v>
      </c>
      <c r="L14" s="28">
        <f t="shared" ref="L14:L41" si="2">+D14-G14</f>
        <v>2228595.5</v>
      </c>
    </row>
    <row r="15" spans="1:13" ht="20.100000000000001" customHeight="1" x14ac:dyDescent="0.25">
      <c r="B15" s="29" t="s">
        <v>59</v>
      </c>
      <c r="C15" s="45">
        <v>0</v>
      </c>
      <c r="D15" s="45">
        <v>10970923</v>
      </c>
      <c r="E15" s="61">
        <v>10440482</v>
      </c>
      <c r="F15" s="61">
        <v>8875496.3000000007</v>
      </c>
      <c r="G15" s="42">
        <v>7684194.9399999995</v>
      </c>
      <c r="H15" s="26"/>
      <c r="I15" s="27"/>
      <c r="J15" s="27">
        <f t="shared" si="0"/>
        <v>0.73600001800683146</v>
      </c>
      <c r="K15" s="27">
        <f t="shared" si="1"/>
        <v>0</v>
      </c>
      <c r="L15" s="28">
        <f t="shared" si="2"/>
        <v>3286728.0600000005</v>
      </c>
    </row>
    <row r="16" spans="1:13" ht="20.100000000000001" customHeight="1" x14ac:dyDescent="0.25">
      <c r="B16" s="29" t="s">
        <v>27</v>
      </c>
      <c r="C16" s="45">
        <v>0</v>
      </c>
      <c r="D16" s="45">
        <v>15114210</v>
      </c>
      <c r="E16" s="61">
        <v>11957663</v>
      </c>
      <c r="F16" s="61">
        <v>11430652.940000001</v>
      </c>
      <c r="G16" s="42">
        <v>10315953.930000002</v>
      </c>
      <c r="H16" s="26"/>
      <c r="I16" s="27"/>
      <c r="J16" s="27">
        <f t="shared" si="0"/>
        <v>0.86270652802307624</v>
      </c>
      <c r="K16" s="27">
        <f t="shared" si="1"/>
        <v>0</v>
      </c>
      <c r="L16" s="28">
        <f t="shared" si="2"/>
        <v>4798256.0699999984</v>
      </c>
    </row>
    <row r="17" spans="2:12" ht="20.100000000000001" customHeight="1" x14ac:dyDescent="0.25">
      <c r="B17" s="29" t="s">
        <v>28</v>
      </c>
      <c r="C17" s="45">
        <v>0</v>
      </c>
      <c r="D17" s="45">
        <v>2774228</v>
      </c>
      <c r="E17" s="61">
        <v>2774228</v>
      </c>
      <c r="F17" s="61">
        <v>2383181.67</v>
      </c>
      <c r="G17" s="42">
        <v>2220435.9099999997</v>
      </c>
      <c r="H17" s="26"/>
      <c r="I17" s="27"/>
      <c r="J17" s="27">
        <f t="shared" si="0"/>
        <v>0.80037974888869978</v>
      </c>
      <c r="K17" s="27">
        <f t="shared" si="1"/>
        <v>0</v>
      </c>
      <c r="L17" s="28">
        <f t="shared" si="2"/>
        <v>553792.09000000032</v>
      </c>
    </row>
    <row r="18" spans="2:12" ht="20.100000000000001" customHeight="1" x14ac:dyDescent="0.25">
      <c r="B18" s="29" t="s">
        <v>29</v>
      </c>
      <c r="C18" s="45">
        <v>0</v>
      </c>
      <c r="D18" s="45">
        <v>39452527</v>
      </c>
      <c r="E18" s="61">
        <v>38286236</v>
      </c>
      <c r="F18" s="61">
        <v>32596407.129999995</v>
      </c>
      <c r="G18" s="42">
        <v>25686255.200000003</v>
      </c>
      <c r="H18" s="26"/>
      <c r="I18" s="27"/>
      <c r="J18" s="27">
        <f t="shared" si="0"/>
        <v>0.6709005084751607</v>
      </c>
      <c r="K18" s="27">
        <f t="shared" si="1"/>
        <v>0</v>
      </c>
      <c r="L18" s="28">
        <f t="shared" si="2"/>
        <v>13766271.799999997</v>
      </c>
    </row>
    <row r="19" spans="2:12" ht="20.100000000000001" customHeight="1" x14ac:dyDescent="0.25">
      <c r="B19" s="29" t="s">
        <v>30</v>
      </c>
      <c r="C19" s="45">
        <v>0</v>
      </c>
      <c r="D19" s="45">
        <v>25247259</v>
      </c>
      <c r="E19" s="61">
        <v>24673516</v>
      </c>
      <c r="F19" s="61">
        <v>21908601.02999999</v>
      </c>
      <c r="G19" s="42">
        <v>17455908.810000002</v>
      </c>
      <c r="H19" s="26"/>
      <c r="I19" s="27"/>
      <c r="J19" s="27">
        <f t="shared" si="0"/>
        <v>0.7074755300379566</v>
      </c>
      <c r="K19" s="27">
        <f t="shared" si="1"/>
        <v>0</v>
      </c>
      <c r="L19" s="28">
        <f t="shared" si="2"/>
        <v>7791350.1899999976</v>
      </c>
    </row>
    <row r="20" spans="2:12" ht="20.100000000000001" customHeight="1" x14ac:dyDescent="0.25">
      <c r="B20" s="29" t="s">
        <v>31</v>
      </c>
      <c r="C20" s="45">
        <v>0</v>
      </c>
      <c r="D20" s="45">
        <v>38905365</v>
      </c>
      <c r="E20" s="61">
        <v>38078986</v>
      </c>
      <c r="F20" s="61">
        <v>30277493.830000002</v>
      </c>
      <c r="G20" s="42">
        <v>24277767.400000002</v>
      </c>
      <c r="H20" s="26"/>
      <c r="I20" s="27"/>
      <c r="J20" s="27">
        <f t="shared" si="0"/>
        <v>0.63756338994951189</v>
      </c>
      <c r="K20" s="27">
        <f t="shared" si="1"/>
        <v>0</v>
      </c>
      <c r="L20" s="28">
        <f t="shared" si="2"/>
        <v>14627597.599999998</v>
      </c>
    </row>
    <row r="21" spans="2:12" ht="20.100000000000001" customHeight="1" x14ac:dyDescent="0.25">
      <c r="B21" s="29" t="s">
        <v>32</v>
      </c>
      <c r="C21" s="45">
        <v>0</v>
      </c>
      <c r="D21" s="45">
        <v>7227448</v>
      </c>
      <c r="E21" s="61">
        <v>7227448</v>
      </c>
      <c r="F21" s="61">
        <v>5465100.3499999996</v>
      </c>
      <c r="G21" s="42">
        <v>4044017.96</v>
      </c>
      <c r="H21" s="26"/>
      <c r="I21" s="27"/>
      <c r="J21" s="27">
        <f t="shared" si="0"/>
        <v>0.55953608521292719</v>
      </c>
      <c r="K21" s="27">
        <f t="shared" si="1"/>
        <v>0</v>
      </c>
      <c r="L21" s="28">
        <f t="shared" si="2"/>
        <v>3183430.04</v>
      </c>
    </row>
    <row r="22" spans="2:12" ht="20.100000000000001" customHeight="1" x14ac:dyDescent="0.25">
      <c r="B22" s="29" t="s">
        <v>33</v>
      </c>
      <c r="C22" s="45">
        <v>0</v>
      </c>
      <c r="D22" s="45">
        <v>11069822</v>
      </c>
      <c r="E22" s="61">
        <v>10408191</v>
      </c>
      <c r="F22" s="61">
        <v>8939253.3500000015</v>
      </c>
      <c r="G22" s="42">
        <v>6580087.3899999997</v>
      </c>
      <c r="H22" s="26"/>
      <c r="I22" s="27"/>
      <c r="J22" s="27">
        <f t="shared" si="0"/>
        <v>0.63220279009099656</v>
      </c>
      <c r="K22" s="27">
        <f t="shared" si="1"/>
        <v>0</v>
      </c>
      <c r="L22" s="28">
        <f t="shared" si="2"/>
        <v>4489734.6100000003</v>
      </c>
    </row>
    <row r="23" spans="2:12" ht="20.100000000000001" customHeight="1" x14ac:dyDescent="0.25">
      <c r="B23" s="29" t="s">
        <v>34</v>
      </c>
      <c r="C23" s="45">
        <v>0</v>
      </c>
      <c r="D23" s="45">
        <v>48269937</v>
      </c>
      <c r="E23" s="61">
        <v>44555484</v>
      </c>
      <c r="F23" s="61">
        <v>37856799.389999986</v>
      </c>
      <c r="G23" s="42">
        <v>32255056.91</v>
      </c>
      <c r="H23" s="26"/>
      <c r="I23" s="27"/>
      <c r="J23" s="27">
        <f t="shared" si="0"/>
        <v>0.72393012070074247</v>
      </c>
      <c r="K23" s="27">
        <f t="shared" si="1"/>
        <v>0</v>
      </c>
      <c r="L23" s="28">
        <f t="shared" si="2"/>
        <v>16014880.09</v>
      </c>
    </row>
    <row r="24" spans="2:12" ht="20.100000000000001" customHeight="1" x14ac:dyDescent="0.25">
      <c r="B24" s="29" t="s">
        <v>35</v>
      </c>
      <c r="C24" s="45">
        <v>0</v>
      </c>
      <c r="D24" s="45">
        <v>43125073</v>
      </c>
      <c r="E24" s="61">
        <v>40174039</v>
      </c>
      <c r="F24" s="61">
        <v>34125211.509999998</v>
      </c>
      <c r="G24" s="42">
        <v>28587891.359999999</v>
      </c>
      <c r="H24" s="26"/>
      <c r="I24" s="27"/>
      <c r="J24" s="27">
        <f t="shared" si="0"/>
        <v>0.71160112529387443</v>
      </c>
      <c r="K24" s="27">
        <f t="shared" si="1"/>
        <v>0</v>
      </c>
      <c r="L24" s="28">
        <f t="shared" si="2"/>
        <v>14537181.640000001</v>
      </c>
    </row>
    <row r="25" spans="2:12" ht="20.100000000000001" customHeight="1" x14ac:dyDescent="0.25">
      <c r="B25" s="29" t="s">
        <v>36</v>
      </c>
      <c r="C25" s="45">
        <v>0</v>
      </c>
      <c r="D25" s="45">
        <v>42213165</v>
      </c>
      <c r="E25" s="61">
        <v>39619351</v>
      </c>
      <c r="F25" s="61">
        <v>34118158.370000005</v>
      </c>
      <c r="G25" s="42">
        <v>25649444.630000006</v>
      </c>
      <c r="H25" s="26"/>
      <c r="I25" s="27"/>
      <c r="J25" s="27">
        <f t="shared" si="0"/>
        <v>0.6473968902216497</v>
      </c>
      <c r="K25" s="27">
        <f t="shared" si="1"/>
        <v>0</v>
      </c>
      <c r="L25" s="28">
        <f t="shared" si="2"/>
        <v>16563720.369999994</v>
      </c>
    </row>
    <row r="26" spans="2:12" ht="20.100000000000001" customHeight="1" x14ac:dyDescent="0.25">
      <c r="B26" s="29" t="s">
        <v>37</v>
      </c>
      <c r="C26" s="45">
        <v>0</v>
      </c>
      <c r="D26" s="45">
        <v>39109542</v>
      </c>
      <c r="E26" s="61">
        <v>38975062</v>
      </c>
      <c r="F26" s="61">
        <v>32731257.539999999</v>
      </c>
      <c r="G26" s="42">
        <v>24728822.020000003</v>
      </c>
      <c r="H26" s="26"/>
      <c r="I26" s="27"/>
      <c r="J26" s="27">
        <f t="shared" si="0"/>
        <v>0.63447806753970026</v>
      </c>
      <c r="K26" s="27">
        <f t="shared" si="1"/>
        <v>0</v>
      </c>
      <c r="L26" s="28">
        <f t="shared" si="2"/>
        <v>14380719.979999997</v>
      </c>
    </row>
    <row r="27" spans="2:12" ht="20.100000000000001" customHeight="1" x14ac:dyDescent="0.25">
      <c r="B27" s="29" t="s">
        <v>38</v>
      </c>
      <c r="C27" s="45">
        <v>0</v>
      </c>
      <c r="D27" s="45">
        <v>12458934</v>
      </c>
      <c r="E27" s="61">
        <v>12458934</v>
      </c>
      <c r="F27" s="61">
        <v>10238902.309999999</v>
      </c>
      <c r="G27" s="42">
        <v>7880967.6499999985</v>
      </c>
      <c r="H27" s="26"/>
      <c r="I27" s="27"/>
      <c r="J27" s="27">
        <f t="shared" si="0"/>
        <v>0.63255553404488685</v>
      </c>
      <c r="K27" s="27">
        <f t="shared" si="1"/>
        <v>0</v>
      </c>
      <c r="L27" s="28">
        <f t="shared" si="2"/>
        <v>4577966.3500000015</v>
      </c>
    </row>
    <row r="28" spans="2:12" ht="20.100000000000001" customHeight="1" x14ac:dyDescent="0.25">
      <c r="B28" s="29" t="s">
        <v>39</v>
      </c>
      <c r="C28" s="45">
        <v>0</v>
      </c>
      <c r="D28" s="45">
        <v>10157347</v>
      </c>
      <c r="E28" s="61">
        <v>10096166</v>
      </c>
      <c r="F28" s="61">
        <v>7843614.3500000006</v>
      </c>
      <c r="G28" s="42">
        <v>5900626.2299999995</v>
      </c>
      <c r="H28" s="26"/>
      <c r="I28" s="27"/>
      <c r="J28" s="27">
        <f t="shared" si="0"/>
        <v>0.58444227541425131</v>
      </c>
      <c r="K28" s="27">
        <f t="shared" si="1"/>
        <v>0</v>
      </c>
      <c r="L28" s="28">
        <f t="shared" si="2"/>
        <v>4256720.7700000005</v>
      </c>
    </row>
    <row r="29" spans="2:12" ht="20.100000000000001" customHeight="1" x14ac:dyDescent="0.25">
      <c r="B29" s="29" t="s">
        <v>40</v>
      </c>
      <c r="C29" s="45">
        <v>0</v>
      </c>
      <c r="D29" s="45">
        <v>5812749</v>
      </c>
      <c r="E29" s="61">
        <v>5757936</v>
      </c>
      <c r="F29" s="61">
        <v>4999349.9400000004</v>
      </c>
      <c r="G29" s="42">
        <v>4222714.99</v>
      </c>
      <c r="H29" s="26"/>
      <c r="I29" s="27"/>
      <c r="J29" s="27">
        <f t="shared" si="0"/>
        <v>0.73337303332305193</v>
      </c>
      <c r="K29" s="27">
        <f t="shared" si="1"/>
        <v>0</v>
      </c>
      <c r="L29" s="28">
        <f t="shared" si="2"/>
        <v>1590034.0099999998</v>
      </c>
    </row>
    <row r="30" spans="2:12" ht="20.100000000000001" customHeight="1" x14ac:dyDescent="0.25">
      <c r="B30" s="29" t="s">
        <v>41</v>
      </c>
      <c r="C30" s="45">
        <v>0</v>
      </c>
      <c r="D30" s="45">
        <v>4864421</v>
      </c>
      <c r="E30" s="61">
        <v>4864421</v>
      </c>
      <c r="F30" s="61">
        <v>3826737.2699999996</v>
      </c>
      <c r="G30" s="42">
        <v>2506305</v>
      </c>
      <c r="H30" s="26"/>
      <c r="I30" s="27"/>
      <c r="J30" s="27">
        <f t="shared" si="0"/>
        <v>0.5152319258551018</v>
      </c>
      <c r="K30" s="27">
        <f t="shared" si="1"/>
        <v>0</v>
      </c>
      <c r="L30" s="28">
        <f t="shared" si="2"/>
        <v>2358116</v>
      </c>
    </row>
    <row r="31" spans="2:12" ht="20.100000000000001" customHeight="1" x14ac:dyDescent="0.25">
      <c r="B31" s="29" t="s">
        <v>42</v>
      </c>
      <c r="C31" s="45">
        <v>0</v>
      </c>
      <c r="D31" s="45">
        <v>26284171</v>
      </c>
      <c r="E31" s="61">
        <v>22636625</v>
      </c>
      <c r="F31" s="61">
        <v>18712889.199999999</v>
      </c>
      <c r="G31" s="42">
        <v>13748825.320000002</v>
      </c>
      <c r="H31" s="26"/>
      <c r="I31" s="27"/>
      <c r="J31" s="27">
        <f t="shared" si="0"/>
        <v>0.60737081256591929</v>
      </c>
      <c r="K31" s="27">
        <f t="shared" si="1"/>
        <v>0</v>
      </c>
      <c r="L31" s="28">
        <f t="shared" si="2"/>
        <v>12535345.679999998</v>
      </c>
    </row>
    <row r="32" spans="2:12" ht="20.100000000000001" customHeight="1" x14ac:dyDescent="0.25">
      <c r="B32" s="29" t="s">
        <v>43</v>
      </c>
      <c r="C32" s="45">
        <v>0</v>
      </c>
      <c r="D32" s="45">
        <v>6887672</v>
      </c>
      <c r="E32" s="61">
        <v>6118727</v>
      </c>
      <c r="F32" s="61">
        <v>5174373.12</v>
      </c>
      <c r="G32" s="42">
        <v>4283005.6300000008</v>
      </c>
      <c r="H32" s="26"/>
      <c r="I32" s="27"/>
      <c r="J32" s="27">
        <f t="shared" si="0"/>
        <v>0.69998312230632298</v>
      </c>
      <c r="K32" s="27">
        <f t="shared" si="1"/>
        <v>0</v>
      </c>
      <c r="L32" s="28">
        <f t="shared" si="2"/>
        <v>2604666.3699999992</v>
      </c>
    </row>
    <row r="33" spans="2:12" ht="20.100000000000001" customHeight="1" x14ac:dyDescent="0.25">
      <c r="B33" s="29" t="s">
        <v>44</v>
      </c>
      <c r="C33" s="45">
        <v>0</v>
      </c>
      <c r="D33" s="45">
        <v>3267113</v>
      </c>
      <c r="E33" s="61">
        <v>2865696</v>
      </c>
      <c r="F33" s="61">
        <v>2098913.4699999997</v>
      </c>
      <c r="G33" s="42">
        <v>1709322.77</v>
      </c>
      <c r="H33" s="26"/>
      <c r="I33" s="27"/>
      <c r="J33" s="27">
        <f t="shared" si="0"/>
        <v>0.5964773548904001</v>
      </c>
      <c r="K33" s="27">
        <f t="shared" si="1"/>
        <v>0</v>
      </c>
      <c r="L33" s="28">
        <f t="shared" si="2"/>
        <v>1557790.23</v>
      </c>
    </row>
    <row r="34" spans="2:12" ht="20.100000000000001" customHeight="1" x14ac:dyDescent="0.25">
      <c r="B34" s="29" t="s">
        <v>45</v>
      </c>
      <c r="C34" s="45">
        <v>0</v>
      </c>
      <c r="D34" s="45">
        <v>12383494</v>
      </c>
      <c r="E34" s="61">
        <v>12057253</v>
      </c>
      <c r="F34" s="61">
        <v>10955589.370000001</v>
      </c>
      <c r="G34" s="42">
        <v>8304229.5500000007</v>
      </c>
      <c r="H34" s="26"/>
      <c r="I34" s="27"/>
      <c r="J34" s="27">
        <f t="shared" si="0"/>
        <v>0.68873312602796011</v>
      </c>
      <c r="K34" s="27">
        <f t="shared" si="1"/>
        <v>0</v>
      </c>
      <c r="L34" s="28">
        <f t="shared" si="2"/>
        <v>4079264.4499999993</v>
      </c>
    </row>
    <row r="35" spans="2:12" ht="20.100000000000001" customHeight="1" x14ac:dyDescent="0.25">
      <c r="B35" s="29" t="s">
        <v>46</v>
      </c>
      <c r="C35" s="45">
        <v>0</v>
      </c>
      <c r="D35" s="45">
        <v>4634023</v>
      </c>
      <c r="E35" s="61">
        <v>4226736</v>
      </c>
      <c r="F35" s="61">
        <v>2014060.1999999997</v>
      </c>
      <c r="G35" s="42">
        <v>1352361.93</v>
      </c>
      <c r="H35" s="26"/>
      <c r="I35" s="27"/>
      <c r="J35" s="27">
        <f t="shared" si="0"/>
        <v>0.31995419870084146</v>
      </c>
      <c r="K35" s="27">
        <f t="shared" si="1"/>
        <v>0</v>
      </c>
      <c r="L35" s="28">
        <f t="shared" si="2"/>
        <v>3281661.0700000003</v>
      </c>
    </row>
    <row r="36" spans="2:12" ht="20.100000000000001" customHeight="1" x14ac:dyDescent="0.25">
      <c r="B36" s="29" t="s">
        <v>48</v>
      </c>
      <c r="C36" s="45">
        <v>0</v>
      </c>
      <c r="D36" s="45">
        <v>14143253</v>
      </c>
      <c r="E36" s="61">
        <v>11609572</v>
      </c>
      <c r="F36" s="61">
        <v>6175179.1099999994</v>
      </c>
      <c r="G36" s="42">
        <v>5430862.1599999992</v>
      </c>
      <c r="H36" s="26"/>
      <c r="I36" s="27"/>
      <c r="J36" s="27">
        <f t="shared" si="0"/>
        <v>0.46779176355510771</v>
      </c>
      <c r="K36" s="27">
        <f t="shared" si="1"/>
        <v>0</v>
      </c>
      <c r="L36" s="28">
        <f t="shared" si="2"/>
        <v>8712390.8399999999</v>
      </c>
    </row>
    <row r="37" spans="2:12" ht="20.100000000000001" customHeight="1" x14ac:dyDescent="0.25">
      <c r="B37" s="29" t="s">
        <v>49</v>
      </c>
      <c r="C37" s="45">
        <v>0</v>
      </c>
      <c r="D37" s="45">
        <v>61855329</v>
      </c>
      <c r="E37" s="61">
        <v>57281556</v>
      </c>
      <c r="F37" s="61">
        <v>47757746.790000021</v>
      </c>
      <c r="G37" s="42">
        <v>37874497.110000007</v>
      </c>
      <c r="H37" s="26"/>
      <c r="I37" s="27"/>
      <c r="J37" s="27">
        <f t="shared" ref="J37:J39" si="3">IF(ISERROR(+G37/E37)=TRUE,0,++G37/E37)</f>
        <v>0.66119881781842671</v>
      </c>
      <c r="K37" s="27">
        <f t="shared" ref="K37:K39" si="4">IF(ISERROR(+H37/E37)=TRUE,0,++H37/E37)</f>
        <v>0</v>
      </c>
      <c r="L37" s="28">
        <f t="shared" ref="L37:L39" si="5">+D37-G37</f>
        <v>23980831.889999993</v>
      </c>
    </row>
    <row r="38" spans="2:12" ht="20.100000000000001" customHeight="1" x14ac:dyDescent="0.25">
      <c r="B38" s="29" t="s">
        <v>50</v>
      </c>
      <c r="C38" s="45">
        <v>0</v>
      </c>
      <c r="D38" s="45">
        <v>4251599</v>
      </c>
      <c r="E38" s="61">
        <v>3916684</v>
      </c>
      <c r="F38" s="61">
        <v>3000545.68</v>
      </c>
      <c r="G38" s="42">
        <v>2492702.5700000003</v>
      </c>
      <c r="H38" s="26"/>
      <c r="I38" s="27"/>
      <c r="J38" s="27">
        <f t="shared" si="3"/>
        <v>0.63643188217379809</v>
      </c>
      <c r="K38" s="27">
        <f t="shared" si="4"/>
        <v>0</v>
      </c>
      <c r="L38" s="28">
        <f t="shared" si="5"/>
        <v>1758896.4299999997</v>
      </c>
    </row>
    <row r="39" spans="2:12" ht="20.100000000000001" customHeight="1" x14ac:dyDescent="0.25">
      <c r="B39" s="29" t="s">
        <v>51</v>
      </c>
      <c r="C39" s="45">
        <v>0</v>
      </c>
      <c r="D39" s="45">
        <v>43576162</v>
      </c>
      <c r="E39" s="61">
        <v>40612189</v>
      </c>
      <c r="F39" s="61">
        <v>30630830.760000002</v>
      </c>
      <c r="G39" s="42">
        <v>22966915.579999998</v>
      </c>
      <c r="H39" s="26"/>
      <c r="I39" s="27"/>
      <c r="J39" s="27">
        <f t="shared" si="3"/>
        <v>0.56551779516243261</v>
      </c>
      <c r="K39" s="27">
        <f t="shared" si="4"/>
        <v>0</v>
      </c>
      <c r="L39" s="28">
        <f t="shared" si="5"/>
        <v>20609246.420000002</v>
      </c>
    </row>
    <row r="40" spans="2:12" ht="20.100000000000001" customHeight="1" x14ac:dyDescent="0.25">
      <c r="B40" s="29" t="s">
        <v>52</v>
      </c>
      <c r="C40" s="45">
        <v>0</v>
      </c>
      <c r="D40" s="45">
        <v>61477006</v>
      </c>
      <c r="E40" s="61">
        <v>49050738</v>
      </c>
      <c r="F40" s="61">
        <v>25720476.210000001</v>
      </c>
      <c r="G40" s="42">
        <v>16947978.979999997</v>
      </c>
      <c r="H40" s="26"/>
      <c r="I40" s="27"/>
      <c r="J40" s="27">
        <f t="shared" si="0"/>
        <v>0.34551934733377504</v>
      </c>
      <c r="K40" s="27">
        <f t="shared" si="1"/>
        <v>0</v>
      </c>
      <c r="L40" s="28">
        <f t="shared" si="2"/>
        <v>44529027.020000003</v>
      </c>
    </row>
    <row r="41" spans="2:12" ht="20.100000000000001" customHeight="1" x14ac:dyDescent="0.25">
      <c r="B41" s="29" t="s">
        <v>53</v>
      </c>
      <c r="C41" s="45">
        <v>0</v>
      </c>
      <c r="D41" s="45">
        <v>65423725</v>
      </c>
      <c r="E41" s="61">
        <v>51332632</v>
      </c>
      <c r="F41" s="61">
        <v>43035670.420000017</v>
      </c>
      <c r="G41" s="42">
        <v>25596566.5</v>
      </c>
      <c r="H41" s="26"/>
      <c r="I41" s="27"/>
      <c r="J41" s="27">
        <f t="shared" si="0"/>
        <v>0.49864122494244989</v>
      </c>
      <c r="K41" s="27">
        <f t="shared" si="1"/>
        <v>0</v>
      </c>
      <c r="L41" s="28">
        <f t="shared" si="2"/>
        <v>39827158.5</v>
      </c>
    </row>
    <row r="42" spans="2:12" ht="20.100000000000001" customHeight="1" x14ac:dyDescent="0.25">
      <c r="B42" s="29" t="s">
        <v>54</v>
      </c>
      <c r="C42" s="45">
        <v>0</v>
      </c>
      <c r="D42" s="45">
        <v>54023619</v>
      </c>
      <c r="E42" s="61">
        <v>40761152</v>
      </c>
      <c r="F42" s="61">
        <v>27596123.959999993</v>
      </c>
      <c r="G42" s="42">
        <v>17177156.969999995</v>
      </c>
      <c r="H42" s="26"/>
      <c r="I42" s="27"/>
      <c r="J42" s="27">
        <f t="shared" ref="J42:J44" si="6">IF(ISERROR(+G42/E42)=TRUE,0,++G42/E42)</f>
        <v>0.42140999768603193</v>
      </c>
      <c r="K42" s="27">
        <f t="shared" ref="K42:K44" si="7">IF(ISERROR(+H42/E42)=TRUE,0,++H42/E42)</f>
        <v>0</v>
      </c>
      <c r="L42" s="28">
        <f t="shared" ref="L42:L44" si="8">+D42-G42</f>
        <v>36846462.030000001</v>
      </c>
    </row>
    <row r="43" spans="2:12" ht="20.100000000000001" customHeight="1" x14ac:dyDescent="0.25">
      <c r="B43" s="29" t="s">
        <v>55</v>
      </c>
      <c r="C43" s="45">
        <v>0</v>
      </c>
      <c r="D43" s="45">
        <v>36163170</v>
      </c>
      <c r="E43" s="61">
        <v>35922400</v>
      </c>
      <c r="F43" s="61">
        <v>26008672.620000005</v>
      </c>
      <c r="G43" s="42">
        <v>16922957.499999993</v>
      </c>
      <c r="H43" s="26"/>
      <c r="I43" s="27"/>
      <c r="J43" s="27">
        <f t="shared" si="6"/>
        <v>0.47109762989109838</v>
      </c>
      <c r="K43" s="27">
        <f t="shared" si="7"/>
        <v>0</v>
      </c>
      <c r="L43" s="28">
        <f t="shared" si="8"/>
        <v>19240212.500000007</v>
      </c>
    </row>
    <row r="44" spans="2:12" ht="20.100000000000001" customHeight="1" x14ac:dyDescent="0.25">
      <c r="B44" s="29" t="s">
        <v>56</v>
      </c>
      <c r="C44" s="45">
        <v>0</v>
      </c>
      <c r="D44" s="45">
        <v>21975886</v>
      </c>
      <c r="E44" s="61">
        <v>19690843</v>
      </c>
      <c r="F44" s="61">
        <v>14149222.290000001</v>
      </c>
      <c r="G44" s="42">
        <v>10496631.59</v>
      </c>
      <c r="H44" s="26"/>
      <c r="I44" s="27"/>
      <c r="J44" s="27">
        <f t="shared" si="6"/>
        <v>0.53307172222133914</v>
      </c>
      <c r="K44" s="27">
        <f t="shared" si="7"/>
        <v>0</v>
      </c>
      <c r="L44" s="28">
        <f t="shared" si="8"/>
        <v>11479254.41</v>
      </c>
    </row>
    <row r="45" spans="2:12" ht="23.25" customHeight="1" x14ac:dyDescent="0.25">
      <c r="B45" s="52" t="s">
        <v>4</v>
      </c>
      <c r="C45" s="65">
        <f t="shared" ref="C45:H45" si="9">SUM(C13:C44)</f>
        <v>0</v>
      </c>
      <c r="D45" s="65">
        <f t="shared" si="9"/>
        <v>776625896</v>
      </c>
      <c r="E45" s="65">
        <f t="shared" si="9"/>
        <v>701155211</v>
      </c>
      <c r="F45" s="65">
        <f t="shared" si="9"/>
        <v>552945162.68999994</v>
      </c>
      <c r="G45" s="65">
        <f t="shared" si="9"/>
        <v>416518674.86999995</v>
      </c>
      <c r="H45" s="53">
        <f t="shared" si="9"/>
        <v>0</v>
      </c>
      <c r="I45" s="54">
        <f>IF(ISERROR(+#REF!/E45)=TRUE,0,++#REF!/E45)</f>
        <v>0</v>
      </c>
      <c r="J45" s="54">
        <f>IF(ISERROR(+G45/E45)=TRUE,0,++G45/E45)</f>
        <v>0.59404632289041059</v>
      </c>
      <c r="K45" s="54">
        <f>IF(ISERROR(+H45/E45)=TRUE,0,++H45/E45)</f>
        <v>0</v>
      </c>
      <c r="L45" s="55">
        <f>SUM(L13:L44)</f>
        <v>360107221.12999994</v>
      </c>
    </row>
    <row r="46" spans="2:12" x14ac:dyDescent="0.2">
      <c r="B46" s="11" t="s">
        <v>62</v>
      </c>
    </row>
    <row r="49" spans="2:11" s="22" customFormat="1" x14ac:dyDescent="0.25">
      <c r="K49" s="23"/>
    </row>
    <row r="50" spans="2:11" s="22" customFormat="1" x14ac:dyDescent="0.25">
      <c r="C50" s="22">
        <v>1000000</v>
      </c>
      <c r="K50" s="23"/>
    </row>
    <row r="51" spans="2:11" s="22" customFormat="1" ht="45" x14ac:dyDescent="0.25">
      <c r="B51" s="30" t="s">
        <v>23</v>
      </c>
      <c r="C51" s="30" t="s">
        <v>3</v>
      </c>
      <c r="D51" s="30" t="s">
        <v>2</v>
      </c>
      <c r="E51" s="31" t="s">
        <v>18</v>
      </c>
      <c r="F51" s="31" t="s">
        <v>19</v>
      </c>
      <c r="G51" s="31" t="str">
        <f>MID(G11,1,25)</f>
        <v>DEVENGADO
A AGOSTO
(4)</v>
      </c>
      <c r="K51" s="23"/>
    </row>
    <row r="52" spans="2:11" s="22" customFormat="1" x14ac:dyDescent="0.25">
      <c r="B52" s="22" t="s">
        <v>24</v>
      </c>
      <c r="C52" s="66">
        <f>+C45/$C$50</f>
        <v>0</v>
      </c>
      <c r="D52" s="40">
        <f>+D45/$C$50</f>
        <v>776.62589600000001</v>
      </c>
      <c r="E52" s="40">
        <f>+E45/$C$50</f>
        <v>701.15521100000001</v>
      </c>
      <c r="F52" s="40">
        <f>+F45/$C$50</f>
        <v>552.94516268999996</v>
      </c>
      <c r="G52" s="40">
        <f>+G45/$C$50</f>
        <v>416.51867486999993</v>
      </c>
      <c r="H52" s="22">
        <v>1373981</v>
      </c>
      <c r="K52" s="23"/>
    </row>
    <row r="53" spans="2:11" s="22" customFormat="1" x14ac:dyDescent="0.25">
      <c r="C53" s="40"/>
      <c r="D53" s="40"/>
      <c r="E53" s="40"/>
      <c r="F53" s="40"/>
      <c r="G53" s="40"/>
      <c r="H53" s="22">
        <v>5072</v>
      </c>
      <c r="K53" s="23"/>
    </row>
    <row r="54" spans="2:11" s="22" customFormat="1" x14ac:dyDescent="0.25">
      <c r="C54" s="40"/>
      <c r="D54" s="40"/>
      <c r="E54" s="40"/>
      <c r="F54" s="40"/>
      <c r="G54" s="40"/>
      <c r="H54" s="22">
        <v>3078714.9799999995</v>
      </c>
      <c r="K54" s="23"/>
    </row>
    <row r="55" spans="2:11" s="22" customFormat="1" x14ac:dyDescent="0.25">
      <c r="C55" s="40"/>
      <c r="D55" s="40"/>
      <c r="E55" s="40"/>
      <c r="F55" s="40"/>
      <c r="G55" s="40"/>
      <c r="H55" s="22">
        <v>0</v>
      </c>
      <c r="K55" s="23"/>
    </row>
    <row r="56" spans="2:11" s="22" customFormat="1" x14ac:dyDescent="0.25"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31"/>
  <sheetViews>
    <sheetView showGridLines="0" zoomScale="130" zoomScaleNormal="130" workbookViewId="0">
      <selection activeCell="E17" sqref="E17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6" width="16.855468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ht="15" customHeight="1" x14ac:dyDescent="0.25">
      <c r="A2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48" customFormat="1" ht="15" customHeight="1" x14ac:dyDescent="0.25">
      <c r="A3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7"/>
    </row>
    <row r="4" spans="1:13" s="48" customFormat="1" ht="15" customHeight="1" x14ac:dyDescent="0.25">
      <c r="A4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61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14</v>
      </c>
    </row>
    <row r="9" spans="1:13" x14ac:dyDescent="0.2">
      <c r="B9" s="3" t="s">
        <v>1</v>
      </c>
    </row>
    <row r="10" spans="1:13" x14ac:dyDescent="0.25"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60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46.5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17" t="s">
        <v>52</v>
      </c>
      <c r="C13" s="18">
        <v>0</v>
      </c>
      <c r="D13" s="18">
        <v>105051</v>
      </c>
      <c r="E13" s="59">
        <v>100000</v>
      </c>
      <c r="F13" s="73">
        <v>0</v>
      </c>
      <c r="G13" s="8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105051</v>
      </c>
    </row>
    <row r="14" spans="1:13" ht="20.100000000000001" customHeight="1" x14ac:dyDescent="0.25">
      <c r="B14" s="16" t="s">
        <v>53</v>
      </c>
      <c r="C14" s="19">
        <v>0</v>
      </c>
      <c r="D14" s="19">
        <v>22557</v>
      </c>
      <c r="E14" s="59">
        <v>22557</v>
      </c>
      <c r="F14" s="59">
        <v>22000</v>
      </c>
      <c r="G14" s="9">
        <v>22000</v>
      </c>
      <c r="H14" s="9"/>
      <c r="I14" s="13">
        <f>IF(ISERROR(+#REF!/E14)=TRUE,0,++#REF!/E14)</f>
        <v>0</v>
      </c>
      <c r="J14" s="13">
        <f>IF(ISERROR(+G14/E14)=TRUE,0,++G14/E14)</f>
        <v>0.97530700004433213</v>
      </c>
      <c r="K14" s="13">
        <f>IF(ISERROR(+H14/E14)=TRUE,0,++H14/E14)</f>
        <v>0</v>
      </c>
      <c r="L14" s="15">
        <f>+D14-G14</f>
        <v>557</v>
      </c>
    </row>
    <row r="15" spans="1:13" ht="20.100000000000001" customHeight="1" x14ac:dyDescent="0.25">
      <c r="B15" s="16" t="s">
        <v>54</v>
      </c>
      <c r="C15" s="19">
        <v>0</v>
      </c>
      <c r="D15" s="19">
        <v>297406</v>
      </c>
      <c r="E15" s="59">
        <v>297406</v>
      </c>
      <c r="F15" s="59">
        <v>161748.4</v>
      </c>
      <c r="G15" s="9">
        <v>43475</v>
      </c>
      <c r="H15" s="9"/>
      <c r="I15" s="13">
        <f>IF(ISERROR(+#REF!/E15)=TRUE,0,++#REF!/E15)</f>
        <v>0</v>
      </c>
      <c r="J15" s="13">
        <f>IF(ISERROR(+G15/E15)=TRUE,0,++G15/E15)</f>
        <v>0.14618064195073402</v>
      </c>
      <c r="K15" s="13">
        <f>IF(ISERROR(+H15/E15)=TRUE,0,++H15/E15)</f>
        <v>0</v>
      </c>
      <c r="L15" s="15">
        <f>+D15-G15</f>
        <v>253931</v>
      </c>
    </row>
    <row r="16" spans="1:13" ht="20.100000000000001" customHeight="1" x14ac:dyDescent="0.25">
      <c r="B16" s="68" t="s">
        <v>55</v>
      </c>
      <c r="C16" s="69">
        <v>0</v>
      </c>
      <c r="D16" s="69">
        <v>284835</v>
      </c>
      <c r="E16" s="74">
        <v>284835</v>
      </c>
      <c r="F16" s="74">
        <v>216315.5</v>
      </c>
      <c r="G16" s="70">
        <v>159028</v>
      </c>
      <c r="H16" s="70"/>
      <c r="I16" s="71">
        <f>IF(ISERROR(+#REF!/E16)=TRUE,0,++#REF!/E16)</f>
        <v>0</v>
      </c>
      <c r="J16" s="71">
        <f>IF(ISERROR(+G16/E16)=TRUE,0,++G16/E16)</f>
        <v>0.55831621816139165</v>
      </c>
      <c r="K16" s="71">
        <f>IF(ISERROR(+H16/E16)=TRUE,0,++H16/E16)</f>
        <v>0</v>
      </c>
      <c r="L16" s="72">
        <f>+D16-G16</f>
        <v>125807</v>
      </c>
    </row>
    <row r="17" spans="2:12" ht="23.25" customHeight="1" x14ac:dyDescent="0.25">
      <c r="B17" s="52" t="s">
        <v>4</v>
      </c>
      <c r="C17" s="65">
        <f t="shared" ref="C17:H17" si="0">SUM(C13:C16)</f>
        <v>0</v>
      </c>
      <c r="D17" s="65">
        <f t="shared" si="0"/>
        <v>709849</v>
      </c>
      <c r="E17" s="65">
        <f t="shared" si="0"/>
        <v>704798</v>
      </c>
      <c r="F17" s="65">
        <f t="shared" si="0"/>
        <v>400063.9</v>
      </c>
      <c r="G17" s="65">
        <f t="shared" si="0"/>
        <v>224503</v>
      </c>
      <c r="H17" s="53">
        <f t="shared" si="0"/>
        <v>0</v>
      </c>
      <c r="I17" s="54">
        <f>IF(ISERROR(+#REF!/E17)=TRUE,0,++#REF!/E17)</f>
        <v>0</v>
      </c>
      <c r="J17" s="54">
        <f>IF(ISERROR(+G17/E17)=TRUE,0,++G17/E17)</f>
        <v>0.31853523988433563</v>
      </c>
      <c r="K17" s="54">
        <f>IF(ISERROR(+H17/E17)=TRUE,0,++H17/E17)</f>
        <v>0</v>
      </c>
      <c r="L17" s="55">
        <f>SUM(L13:L16)</f>
        <v>485346</v>
      </c>
    </row>
    <row r="18" spans="2:12" x14ac:dyDescent="0.2">
      <c r="B18" s="11" t="s">
        <v>62</v>
      </c>
    </row>
    <row r="19" spans="2:12" s="22" customFormat="1" x14ac:dyDescent="0.25">
      <c r="K19" s="23"/>
    </row>
    <row r="20" spans="2:12" s="22" customFormat="1" x14ac:dyDescent="0.25">
      <c r="K20" s="23"/>
    </row>
    <row r="21" spans="2:12" s="22" customFormat="1" x14ac:dyDescent="0.25">
      <c r="K21" s="23"/>
    </row>
    <row r="22" spans="2:12" s="22" customFormat="1" x14ac:dyDescent="0.25">
      <c r="C22" s="22">
        <v>1000000</v>
      </c>
      <c r="K22" s="23"/>
    </row>
    <row r="23" spans="2:12" s="22" customFormat="1" ht="45" x14ac:dyDescent="0.25">
      <c r="B23" s="30" t="s">
        <v>23</v>
      </c>
      <c r="C23" s="30" t="s">
        <v>3</v>
      </c>
      <c r="D23" s="30" t="s">
        <v>2</v>
      </c>
      <c r="E23" s="31" t="s">
        <v>18</v>
      </c>
      <c r="F23" s="31" t="s">
        <v>19</v>
      </c>
      <c r="G23" s="31" t="str">
        <f>MID(G11,1,25)</f>
        <v>DEVENGADO
A AGOSTO
(4)</v>
      </c>
      <c r="K23" s="23"/>
    </row>
    <row r="24" spans="2:12" s="22" customFormat="1" x14ac:dyDescent="0.25">
      <c r="B24" s="22" t="s">
        <v>24</v>
      </c>
      <c r="C24" s="66">
        <f>+C17/$C$22</f>
        <v>0</v>
      </c>
      <c r="D24" s="40">
        <f>+D17/$C$22</f>
        <v>0.70984899999999995</v>
      </c>
      <c r="E24" s="40">
        <f>+E17/$C$22</f>
        <v>0.70479800000000004</v>
      </c>
      <c r="F24" s="40">
        <f>+F17/$C$22</f>
        <v>0.40006390000000003</v>
      </c>
      <c r="G24" s="40">
        <f>+G17/$C$22</f>
        <v>0.22450300000000001</v>
      </c>
      <c r="H24" s="22">
        <v>1373981</v>
      </c>
      <c r="K24" s="23"/>
    </row>
    <row r="25" spans="2:12" s="22" customFormat="1" x14ac:dyDescent="0.25">
      <c r="C25" s="40"/>
      <c r="D25" s="40"/>
      <c r="E25" s="40"/>
      <c r="F25" s="40"/>
      <c r="G25" s="40"/>
      <c r="H25" s="22">
        <v>5072</v>
      </c>
      <c r="K25" s="23"/>
    </row>
    <row r="26" spans="2:12" s="22" customFormat="1" x14ac:dyDescent="0.25">
      <c r="C26" s="40"/>
      <c r="D26" s="40"/>
      <c r="E26" s="40"/>
      <c r="F26" s="40"/>
      <c r="G26" s="40"/>
      <c r="H26" s="22">
        <v>3078714.9799999995</v>
      </c>
      <c r="K26" s="23"/>
    </row>
    <row r="27" spans="2:12" s="22" customFormat="1" x14ac:dyDescent="0.25">
      <c r="C27" s="40"/>
      <c r="D27" s="40"/>
      <c r="E27" s="40"/>
      <c r="F27" s="40"/>
      <c r="G27" s="40"/>
      <c r="H27" s="22">
        <v>0</v>
      </c>
      <c r="K27" s="23"/>
    </row>
    <row r="28" spans="2:12" s="22" customFormat="1" x14ac:dyDescent="0.25">
      <c r="K28" s="23"/>
    </row>
    <row r="29" spans="2:12" s="22" customFormat="1" x14ac:dyDescent="0.25">
      <c r="K29" s="23"/>
    </row>
    <row r="30" spans="2:12" s="22" customFormat="1" x14ac:dyDescent="0.25">
      <c r="K30" s="23"/>
    </row>
    <row r="31" spans="2:12" s="22" customFormat="1" x14ac:dyDescent="0.25">
      <c r="K31" s="23"/>
    </row>
  </sheetData>
  <mergeCells count="9">
    <mergeCell ref="B6:L6"/>
    <mergeCell ref="L11:L12"/>
    <mergeCell ref="B11:B12"/>
    <mergeCell ref="C11:D11"/>
    <mergeCell ref="E11:E12"/>
    <mergeCell ref="F11:F12"/>
    <mergeCell ref="G11:G12"/>
    <mergeCell ref="H11:H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ROOC</vt:lpstr>
      <vt:lpstr>DYT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2014-05-15T17:44:28Z</cp:lastPrinted>
  <dcterms:created xsi:type="dcterms:W3CDTF">2011-03-09T14:32:28Z</dcterms:created>
  <dcterms:modified xsi:type="dcterms:W3CDTF">2023-09-05T22:28:32Z</dcterms:modified>
</cp:coreProperties>
</file>