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CA - 2023\"/>
    </mc:Choice>
  </mc:AlternateContent>
  <bookViews>
    <workbookView xWindow="-120" yWindow="-120" windowWidth="29040" windowHeight="15840" activeTab="4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RO!$B$11:$L$46</definedName>
    <definedName name="_xlnm.Print_Area" localSheetId="3">DYT!$B$2:$L$47</definedName>
    <definedName name="_xlnm.Print_Area" localSheetId="4">RD!$B$2:$L$19</definedName>
    <definedName name="_xlnm.Print_Area" localSheetId="1">RDR!$B$2:$L$49</definedName>
    <definedName name="_xlnm.Print_Area" localSheetId="0">RO!$B$2:$L$49</definedName>
    <definedName name="_xlnm.Print_Area" localSheetId="2">ROOC!$B$2:$L$48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6" l="1"/>
  <c r="L17" i="4" l="1"/>
  <c r="K17" i="4"/>
  <c r="J17" i="4"/>
  <c r="C47" i="4"/>
  <c r="D47" i="4"/>
  <c r="F47" i="4"/>
  <c r="G47" i="4"/>
  <c r="L45" i="1" l="1"/>
  <c r="K45" i="1"/>
  <c r="J45" i="1"/>
  <c r="C47" i="1"/>
  <c r="D47" i="1"/>
  <c r="C46" i="5" l="1"/>
  <c r="D46" i="5"/>
  <c r="L44" i="6"/>
  <c r="K44" i="6"/>
  <c r="J44" i="6"/>
  <c r="L43" i="6"/>
  <c r="K43" i="6"/>
  <c r="J43" i="6"/>
  <c r="L42" i="6"/>
  <c r="K42" i="6"/>
  <c r="J42" i="6"/>
  <c r="L43" i="5"/>
  <c r="K43" i="5"/>
  <c r="J43" i="5"/>
  <c r="L44" i="4"/>
  <c r="K44" i="4"/>
  <c r="J44" i="4"/>
  <c r="L16" i="5" l="1"/>
  <c r="K16" i="5"/>
  <c r="J16" i="5"/>
  <c r="E46" i="5" l="1"/>
  <c r="L19" i="5"/>
  <c r="K19" i="5"/>
  <c r="J19" i="5"/>
  <c r="L41" i="5" l="1"/>
  <c r="K41" i="5"/>
  <c r="J41" i="5"/>
  <c r="L40" i="5"/>
  <c r="K40" i="5"/>
  <c r="J40" i="5"/>
  <c r="L45" i="5" l="1"/>
  <c r="L44" i="5"/>
  <c r="L42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8" i="5"/>
  <c r="L17" i="5"/>
  <c r="L15" i="5"/>
  <c r="L14" i="5"/>
  <c r="K14" i="5"/>
  <c r="J14" i="5"/>
  <c r="K15" i="5" l="1"/>
  <c r="J15" i="5"/>
  <c r="L44" i="1"/>
  <c r="K44" i="1"/>
  <c r="J44" i="1"/>
  <c r="J17" i="5" l="1"/>
  <c r="K17" i="5"/>
  <c r="E47" i="1"/>
  <c r="K18" i="5" l="1"/>
  <c r="J18" i="5"/>
  <c r="D45" i="6"/>
  <c r="K20" i="5" l="1"/>
  <c r="J20" i="5"/>
  <c r="J37" i="6"/>
  <c r="K21" i="5" l="1"/>
  <c r="J21" i="5"/>
  <c r="G23" i="7"/>
  <c r="G51" i="6"/>
  <c r="G52" i="5"/>
  <c r="G53" i="4"/>
  <c r="G53" i="1"/>
  <c r="K22" i="5" l="1"/>
  <c r="J22" i="5"/>
  <c r="K36" i="6"/>
  <c r="J23" i="5" l="1"/>
  <c r="K23" i="5"/>
  <c r="J36" i="6"/>
  <c r="L36" i="6"/>
  <c r="K24" i="5" l="1"/>
  <c r="J24" i="5"/>
  <c r="L39" i="6"/>
  <c r="K39" i="6"/>
  <c r="J39" i="6"/>
  <c r="L38" i="6"/>
  <c r="K38" i="6"/>
  <c r="J38" i="6"/>
  <c r="L37" i="6"/>
  <c r="K37" i="6"/>
  <c r="C52" i="6"/>
  <c r="D52" i="6"/>
  <c r="K25" i="5" l="1"/>
  <c r="J25" i="5"/>
  <c r="G46" i="5"/>
  <c r="G53" i="5" s="1"/>
  <c r="F46" i="5"/>
  <c r="F53" i="5" s="1"/>
  <c r="D53" i="5"/>
  <c r="C53" i="5"/>
  <c r="J26" i="5" l="1"/>
  <c r="K26" i="5"/>
  <c r="G45" i="6"/>
  <c r="G52" i="6" s="1"/>
  <c r="F45" i="6"/>
  <c r="F52" i="6" s="1"/>
  <c r="E45" i="6"/>
  <c r="E52" i="6" s="1"/>
  <c r="K27" i="5" l="1"/>
  <c r="J27" i="5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8" i="5" l="1"/>
  <c r="J28" i="5"/>
  <c r="L46" i="4"/>
  <c r="K46" i="4"/>
  <c r="J46" i="4"/>
  <c r="L45" i="4"/>
  <c r="K45" i="4"/>
  <c r="J45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6" i="4"/>
  <c r="K16" i="4"/>
  <c r="J16" i="4"/>
  <c r="L15" i="4"/>
  <c r="K15" i="4"/>
  <c r="J15" i="4"/>
  <c r="L14" i="4"/>
  <c r="K14" i="4"/>
  <c r="J14" i="4"/>
  <c r="K46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6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9" i="5" l="1"/>
  <c r="J29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6" i="1"/>
  <c r="C54" i="1"/>
  <c r="D54" i="1"/>
  <c r="K30" i="5" l="1"/>
  <c r="J30" i="5"/>
  <c r="C54" i="4"/>
  <c r="J31" i="5" l="1"/>
  <c r="K31" i="5"/>
  <c r="G54" i="4"/>
  <c r="F54" i="4"/>
  <c r="D54" i="4"/>
  <c r="G17" i="7"/>
  <c r="G24" i="7" s="1"/>
  <c r="F17" i="7"/>
  <c r="F24" i="7" s="1"/>
  <c r="E17" i="7"/>
  <c r="E24" i="7" s="1"/>
  <c r="D17" i="7"/>
  <c r="D24" i="7" s="1"/>
  <c r="G47" i="1"/>
  <c r="G54" i="1" s="1"/>
  <c r="F47" i="1"/>
  <c r="F54" i="1" s="1"/>
  <c r="C17" i="7"/>
  <c r="C24" i="7" s="1"/>
  <c r="K32" i="5" l="1"/>
  <c r="J32" i="5"/>
  <c r="L16" i="7"/>
  <c r="L15" i="7"/>
  <c r="L14" i="7"/>
  <c r="L13" i="4"/>
  <c r="L13" i="6"/>
  <c r="L13" i="5"/>
  <c r="L13" i="7"/>
  <c r="L13" i="1"/>
  <c r="E47" i="4"/>
  <c r="E54" i="4" s="1"/>
  <c r="K33" i="5" l="1"/>
  <c r="J33" i="5"/>
  <c r="E54" i="1"/>
  <c r="J34" i="5" l="1"/>
  <c r="K34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7" i="1"/>
  <c r="I13" i="1"/>
  <c r="H45" i="6"/>
  <c r="K13" i="6"/>
  <c r="J13" i="6"/>
  <c r="I13" i="6"/>
  <c r="H46" i="5"/>
  <c r="K13" i="5"/>
  <c r="J13" i="5"/>
  <c r="I13" i="5"/>
  <c r="H47" i="4"/>
  <c r="I14" i="4"/>
  <c r="K13" i="4"/>
  <c r="J13" i="4"/>
  <c r="I13" i="4"/>
  <c r="K13" i="1"/>
  <c r="J13" i="1"/>
  <c r="K35" i="5" l="1"/>
  <c r="J35" i="5"/>
  <c r="L46" i="5"/>
  <c r="L45" i="6"/>
  <c r="L47" i="4"/>
  <c r="L47" i="1"/>
  <c r="I17" i="7"/>
  <c r="K17" i="7"/>
  <c r="J17" i="7"/>
  <c r="J45" i="6"/>
  <c r="I45" i="6"/>
  <c r="K45" i="6"/>
  <c r="I47" i="4"/>
  <c r="K47" i="4"/>
  <c r="J47" i="4"/>
  <c r="K47" i="1"/>
  <c r="K36" i="5" l="1"/>
  <c r="J36" i="5"/>
  <c r="I47" i="1"/>
  <c r="J47" i="1"/>
  <c r="K37" i="5" l="1"/>
  <c r="J37" i="5"/>
  <c r="K38" i="5" l="1"/>
  <c r="J38" i="5"/>
  <c r="J39" i="5" l="1"/>
  <c r="K39" i="5"/>
  <c r="K42" i="5" l="1"/>
  <c r="J42" i="5"/>
  <c r="K44" i="5" l="1"/>
  <c r="J44" i="5"/>
  <c r="J45" i="5" l="1"/>
  <c r="K45" i="5"/>
  <c r="I45" i="5"/>
  <c r="E53" i="5" l="1"/>
  <c r="J46" i="5"/>
  <c r="I46" i="5"/>
  <c r="K46" i="5"/>
</calcChain>
</file>

<file path=xl/sharedStrings.xml><?xml version="1.0" encoding="utf-8"?>
<sst xmlns="http://schemas.openxmlformats.org/spreadsheetml/2006/main" count="263" uniqueCount="63">
  <si>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</si>
  <si>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</si>
  <si>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</si>
  <si>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</si>
  <si>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</si>
  <si>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</si>
  <si>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</si>
  <si>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</si>
  <si>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</si>
  <si>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</si>
  <si>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</si>
  <si>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</si>
  <si>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</si>
  <si>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</si>
  <si>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</si>
  <si>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</si>
  <si>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</si>
  <si>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</si>
  <si>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</si>
  <si>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</si>
  <si>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</si>
  <si>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</si>
  <si>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</si>
  <si>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</si>
  <si>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</si>
  <si>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</si>
  <si>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</si>
  <si>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</si>
  <si>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</si>
  <si>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</si>
  <si>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</si>
  <si>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</si>
  <si>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</si>
  <si>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</si>
  <si>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</si>
  <si>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</si>
  <si>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</si>
  <si>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</si>
  <si>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</si>
  <si>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</si>
  <si>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</si>
  <si>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</si>
  <si>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</si>
  <si>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</si>
  <si>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</si>
  <si>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</si>
  <si>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</si>
  <si>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</si>
  <si>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</si>
  <si>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</si>
  <si>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</si>
  <si>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</si>
  <si>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</si>
  <si>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</si>
  <si>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</si>
  <si>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</si>
  <si>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</si>
  <si>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</si>
  <si>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</si>
  <si>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</si>
  <si>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DEVENGADO
A NOVIEMBRE
(4)</t>
  </si>
  <si>
    <t>EJECUCION PRESUPUESTAL MENSUALIZADA DE GASTOS 
AL MES DE NOVIEMBRE 2023</t>
  </si>
  <si>
    <t>Fuente: Reporte SIAF Operaciones en Linea al 30 de Noviembre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</si>
</sst>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169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NOVIEMBRE
(4)</c:v>
                </c:pt>
              </c:strCache>
            </c:strRef>
          </c:cat>
          <c:val>
            <c:numRef>
              <c:f>RO!$C$54:$G$54</c:f>
              <c:numCache>
                <c:formatCode>_ * #,##0.0_ ;_ * \-#,##0.0_ ;_ * "-"??_ ;_ @_ </c:formatCode>
                <c:ptCount val="5"/>
                <c:pt idx="0">
                  <c:v>8963.3897519999991</c:v>
                </c:pt>
                <c:pt idx="1">
                  <c:v>8654.4876729999996</c:v>
                </c:pt>
                <c:pt idx="2" formatCode="#,##0">
                  <c:v>8496.8984029999992</c:v>
                </c:pt>
                <c:pt idx="3">
                  <c:v>8416.0437617199968</c:v>
                </c:pt>
                <c:pt idx="4">
                  <c:v>7206.5435221100033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294847520"/>
        <c:axId val="-294851872"/>
        <c:axId val="0"/>
      </c:bar3DChart>
      <c:catAx>
        <c:axId val="-294847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94851872"/>
        <c:crosses val="autoZero"/>
        <c:auto val="1"/>
        <c:lblAlgn val="ctr"/>
        <c:lblOffset val="100"/>
        <c:noMultiLvlLbl val="0"/>
      </c:catAx>
      <c:valAx>
        <c:axId val="-294851872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294847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NOVIEMBRE
(4)</c:v>
                </c:pt>
              </c:strCache>
            </c:strRef>
          </c:cat>
          <c:val>
            <c:numRef>
              <c:f>RDR!$C$54:$G$54</c:f>
              <c:numCache>
                <c:formatCode>#,##0.0</c:formatCode>
                <c:ptCount val="5"/>
                <c:pt idx="0">
                  <c:v>0.10112</c:v>
                </c:pt>
                <c:pt idx="1">
                  <c:v>0.10112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294842080"/>
        <c:axId val="-294849152"/>
        <c:axId val="0"/>
      </c:bar3DChart>
      <c:catAx>
        <c:axId val="-294842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94849152"/>
        <c:crosses val="autoZero"/>
        <c:auto val="1"/>
        <c:lblAlgn val="ctr"/>
        <c:lblOffset val="100"/>
        <c:noMultiLvlLbl val="0"/>
      </c:catAx>
      <c:valAx>
        <c:axId val="-29484915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294842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ROOC!$B$53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NOVIEMBRE
(4)</c:v>
                </c:pt>
              </c:strCache>
            </c:strRef>
          </c:cat>
          <c:val>
            <c:numRef>
              <c:f>ROOC!$C$53:$G$53</c:f>
              <c:numCache>
                <c:formatCode>#,##0.0</c:formatCode>
                <c:ptCount val="5"/>
                <c:pt idx="0">
                  <c:v>744.08821899999998</c:v>
                </c:pt>
                <c:pt idx="1">
                  <c:v>74.880201</c:v>
                </c:pt>
                <c:pt idx="2">
                  <c:v>73.686387999999994</c:v>
                </c:pt>
                <c:pt idx="3">
                  <c:v>75.139622949999989</c:v>
                </c:pt>
                <c:pt idx="4">
                  <c:v>63.131762010000003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294845888"/>
        <c:axId val="-294851328"/>
        <c:axId val="0"/>
      </c:bar3DChart>
      <c:catAx>
        <c:axId val="-294845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94851328"/>
        <c:crosses val="autoZero"/>
        <c:auto val="1"/>
        <c:lblAlgn val="ctr"/>
        <c:lblOffset val="100"/>
        <c:noMultiLvlLbl val="0"/>
      </c:catAx>
      <c:valAx>
        <c:axId val="-29485132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294845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NOVIEMBRE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823.95859299999995</c:v>
                </c:pt>
                <c:pt idx="2">
                  <c:v>758.19699600000001</c:v>
                </c:pt>
                <c:pt idx="3">
                  <c:v>738.91396755999983</c:v>
                </c:pt>
                <c:pt idx="4">
                  <c:v>602.93187834000014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294844800"/>
        <c:axId val="-294844256"/>
        <c:axId val="0"/>
      </c:bar3DChart>
      <c:catAx>
        <c:axId val="-294844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94844256"/>
        <c:crosses val="autoZero"/>
        <c:auto val="1"/>
        <c:lblAlgn val="ctr"/>
        <c:lblOffset val="100"/>
        <c:noMultiLvlLbl val="0"/>
      </c:catAx>
      <c:valAx>
        <c:axId val="-294844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294844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NOVIEMBRE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0.70984899999999995</c:v>
                </c:pt>
                <c:pt idx="2">
                  <c:v>0.57849899999999999</c:v>
                </c:pt>
                <c:pt idx="3">
                  <c:v>0.56583542999999992</c:v>
                </c:pt>
                <c:pt idx="4">
                  <c:v>0.44413142999999994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94849696"/>
        <c:axId val="-294843168"/>
        <c:axId val="0"/>
      </c:bar3DChart>
      <c:catAx>
        <c:axId val="-29484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294843168"/>
        <c:crosses val="autoZero"/>
        <c:auto val="1"/>
        <c:lblAlgn val="ctr"/>
        <c:lblOffset val="100"/>
        <c:noMultiLvlLbl val="0"/>
      </c:catAx>
      <c:valAx>
        <c:axId val="-29484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29484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48</xdr:row>
      <xdr:rowOff>145246</xdr:rowOff>
    </xdr:from>
    <xdr:to>
      <xdr:col>11</xdr:col>
      <xdr:colOff>964567</xdr:colOff>
      <xdr:row>74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49</xdr:row>
      <xdr:rowOff>49072</xdr:rowOff>
    </xdr:from>
    <xdr:to>
      <xdr:col>12</xdr:col>
      <xdr:colOff>20478</xdr:colOff>
      <xdr:row>91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48</xdr:row>
      <xdr:rowOff>108929</xdr:rowOff>
    </xdr:from>
    <xdr:to>
      <xdr:col>12</xdr:col>
      <xdr:colOff>51557</xdr:colOff>
      <xdr:row>74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3"/>
  <sheetViews>
    <sheetView showGridLines="0" topLeftCell="A12" zoomScale="115" zoomScaleNormal="115" workbookViewId="0">
      <selection activeCell="E13" sqref="E13:E46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3" width="14.7109375" style="1" customWidth="1"/>
    <col min="4" max="4" width="15.28515625" style="1" bestFit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2804482024</v>
      </c>
      <c r="D13" s="8">
        <v>1521393137</v>
      </c>
      <c r="E13" s="76">
        <v>1457856956</v>
      </c>
      <c r="F13" s="56">
        <v>1454471995.9499998</v>
      </c>
      <c r="G13" s="8">
        <v>1179550579.4600015</v>
      </c>
      <c r="H13" s="8"/>
      <c r="I13" s="12">
        <f>IF(ISERROR(+#REF!/E13)=TRUE,0,++#REF!/E13)</f>
        <v>0</v>
      </c>
      <c r="J13" s="12">
        <f>IF(ISERROR(+G13/E13)=TRUE,0,++G13/E13)</f>
        <v>0.80909898231469668</v>
      </c>
      <c r="K13" s="12">
        <f>IF(ISERROR(+H13/E13)=TRUE,0,++H13/E13)</f>
        <v>0</v>
      </c>
      <c r="L13" s="14">
        <f>+D13-G13</f>
        <v>341842557.53999853</v>
      </c>
    </row>
    <row r="14" spans="1:13" ht="20.100000000000001" customHeight="1" x14ac:dyDescent="0.25">
      <c r="B14" s="25" t="s">
        <v>58</v>
      </c>
      <c r="C14" s="26">
        <v>41476314</v>
      </c>
      <c r="D14" s="26">
        <v>48714746</v>
      </c>
      <c r="E14" s="57">
        <v>47952450</v>
      </c>
      <c r="F14" s="57">
        <v>47198146.900000028</v>
      </c>
      <c r="G14" s="26">
        <v>40627053.219999991</v>
      </c>
      <c r="H14" s="26"/>
      <c r="I14" s="27"/>
      <c r="J14" s="27">
        <f t="shared" ref="J14:J46" si="0">IF(ISERROR(+G14/E14)=TRUE,0,++G14/E14)</f>
        <v>0.84723623547910465</v>
      </c>
      <c r="K14" s="27">
        <f t="shared" ref="K14:K46" si="1">IF(ISERROR(+H14/E14)=TRUE,0,++H14/E14)</f>
        <v>0</v>
      </c>
      <c r="L14" s="28">
        <f t="shared" ref="L14:L46" si="2">+D14-G14</f>
        <v>8087692.7800000086</v>
      </c>
    </row>
    <row r="15" spans="1:13" ht="20.100000000000001" customHeight="1" x14ac:dyDescent="0.25">
      <c r="B15" s="25" t="s">
        <v>59</v>
      </c>
      <c r="C15" s="26">
        <v>55526427</v>
      </c>
      <c r="D15" s="26">
        <v>63216808</v>
      </c>
      <c r="E15" s="57">
        <v>63046155</v>
      </c>
      <c r="F15" s="57">
        <v>62878030.739999987</v>
      </c>
      <c r="G15" s="26">
        <v>53662806.489999995</v>
      </c>
      <c r="H15" s="26"/>
      <c r="I15" s="27"/>
      <c r="J15" s="27">
        <f t="shared" si="0"/>
        <v>0.85116699805087237</v>
      </c>
      <c r="K15" s="27">
        <f t="shared" si="1"/>
        <v>0</v>
      </c>
      <c r="L15" s="28">
        <f t="shared" si="2"/>
        <v>9554001.5100000054</v>
      </c>
    </row>
    <row r="16" spans="1:13" ht="20.100000000000001" customHeight="1" x14ac:dyDescent="0.25">
      <c r="B16" s="25" t="s">
        <v>27</v>
      </c>
      <c r="C16" s="26">
        <v>34797818</v>
      </c>
      <c r="D16" s="26">
        <v>45047721</v>
      </c>
      <c r="E16" s="57">
        <v>44424030</v>
      </c>
      <c r="F16" s="57">
        <v>43966140.199999996</v>
      </c>
      <c r="G16" s="26">
        <v>33868964.899999999</v>
      </c>
      <c r="H16" s="26"/>
      <c r="I16" s="27"/>
      <c r="J16" s="27">
        <f t="shared" si="0"/>
        <v>0.76240190050294854</v>
      </c>
      <c r="K16" s="27">
        <f t="shared" si="1"/>
        <v>0</v>
      </c>
      <c r="L16" s="28">
        <f t="shared" si="2"/>
        <v>11178756.100000001</v>
      </c>
    </row>
    <row r="17" spans="2:12" ht="20.100000000000001" customHeight="1" x14ac:dyDescent="0.25">
      <c r="B17" s="25" t="s">
        <v>28</v>
      </c>
      <c r="C17" s="26">
        <v>41904084</v>
      </c>
      <c r="D17" s="26">
        <v>51484450</v>
      </c>
      <c r="E17" s="57">
        <v>50106614</v>
      </c>
      <c r="F17" s="57">
        <v>49421066.850000009</v>
      </c>
      <c r="G17" s="26">
        <v>42124379.440000005</v>
      </c>
      <c r="H17" s="26"/>
      <c r="I17" s="27"/>
      <c r="J17" s="27">
        <f t="shared" si="0"/>
        <v>0.840694991683134</v>
      </c>
      <c r="K17" s="27">
        <f t="shared" si="1"/>
        <v>0</v>
      </c>
      <c r="L17" s="28">
        <f t="shared" si="2"/>
        <v>9360070.5599999949</v>
      </c>
    </row>
    <row r="18" spans="2:12" ht="20.100000000000001" customHeight="1" x14ac:dyDescent="0.25">
      <c r="B18" s="25" t="s">
        <v>29</v>
      </c>
      <c r="C18" s="26">
        <v>197493588</v>
      </c>
      <c r="D18" s="26">
        <v>259253085</v>
      </c>
      <c r="E18" s="57">
        <v>250966964</v>
      </c>
      <c r="F18" s="57">
        <v>249440177.65999997</v>
      </c>
      <c r="G18" s="26">
        <v>203072635.00000042</v>
      </c>
      <c r="H18" s="26"/>
      <c r="I18" s="27"/>
      <c r="J18" s="27">
        <f t="shared" si="0"/>
        <v>0.809160822457893</v>
      </c>
      <c r="K18" s="27">
        <f t="shared" si="1"/>
        <v>0</v>
      </c>
      <c r="L18" s="28">
        <f t="shared" si="2"/>
        <v>56180449.999999583</v>
      </c>
    </row>
    <row r="19" spans="2:12" ht="20.100000000000001" customHeight="1" x14ac:dyDescent="0.25">
      <c r="B19" s="25" t="s">
        <v>30</v>
      </c>
      <c r="C19" s="26">
        <v>139405863</v>
      </c>
      <c r="D19" s="26">
        <v>172921666</v>
      </c>
      <c r="E19" s="57">
        <v>170752096</v>
      </c>
      <c r="F19" s="57">
        <v>170063957.72999993</v>
      </c>
      <c r="G19" s="26">
        <v>145789234.48000002</v>
      </c>
      <c r="H19" s="26"/>
      <c r="I19" s="27"/>
      <c r="J19" s="27">
        <f t="shared" si="0"/>
        <v>0.85380641230898868</v>
      </c>
      <c r="K19" s="27">
        <f t="shared" si="1"/>
        <v>0</v>
      </c>
      <c r="L19" s="28">
        <f t="shared" si="2"/>
        <v>27132431.519999981</v>
      </c>
    </row>
    <row r="20" spans="2:12" ht="20.100000000000001" customHeight="1" x14ac:dyDescent="0.25">
      <c r="B20" s="25" t="s">
        <v>31</v>
      </c>
      <c r="C20" s="26">
        <v>187331921</v>
      </c>
      <c r="D20" s="26">
        <v>224217044</v>
      </c>
      <c r="E20" s="57">
        <v>223874194</v>
      </c>
      <c r="F20" s="57">
        <v>222243894.46000013</v>
      </c>
      <c r="G20" s="26">
        <v>184282711.11000025</v>
      </c>
      <c r="H20" s="26"/>
      <c r="I20" s="27"/>
      <c r="J20" s="27">
        <f t="shared" si="0"/>
        <v>0.82315298524313285</v>
      </c>
      <c r="K20" s="27">
        <f t="shared" si="1"/>
        <v>0</v>
      </c>
      <c r="L20" s="28">
        <f t="shared" si="2"/>
        <v>39934332.889999747</v>
      </c>
    </row>
    <row r="21" spans="2:12" ht="20.100000000000001" customHeight="1" x14ac:dyDescent="0.25">
      <c r="B21" s="25" t="s">
        <v>32</v>
      </c>
      <c r="C21" s="26">
        <v>42196011</v>
      </c>
      <c r="D21" s="26">
        <v>51262406</v>
      </c>
      <c r="E21" s="57">
        <v>49375522</v>
      </c>
      <c r="F21" s="57">
        <v>49034402.43</v>
      </c>
      <c r="G21" s="26">
        <v>41669726.409999996</v>
      </c>
      <c r="H21" s="26"/>
      <c r="I21" s="27"/>
      <c r="J21" s="27">
        <f t="shared" si="0"/>
        <v>0.84393490381732061</v>
      </c>
      <c r="K21" s="27">
        <f t="shared" si="1"/>
        <v>0</v>
      </c>
      <c r="L21" s="28">
        <f t="shared" si="2"/>
        <v>9592679.5900000036</v>
      </c>
    </row>
    <row r="22" spans="2:12" ht="20.100000000000001" customHeight="1" x14ac:dyDescent="0.25">
      <c r="B22" s="25" t="s">
        <v>33</v>
      </c>
      <c r="C22" s="26">
        <v>100819995</v>
      </c>
      <c r="D22" s="26">
        <v>127130634</v>
      </c>
      <c r="E22" s="57">
        <v>125115143</v>
      </c>
      <c r="F22" s="57">
        <v>123292714.87999992</v>
      </c>
      <c r="G22" s="26">
        <v>101433085.29999995</v>
      </c>
      <c r="H22" s="26"/>
      <c r="I22" s="27"/>
      <c r="J22" s="27">
        <f t="shared" si="0"/>
        <v>0.81071789447581055</v>
      </c>
      <c r="K22" s="27">
        <f t="shared" si="1"/>
        <v>0</v>
      </c>
      <c r="L22" s="28">
        <f t="shared" si="2"/>
        <v>25697548.700000048</v>
      </c>
    </row>
    <row r="23" spans="2:12" ht="20.100000000000001" customHeight="1" x14ac:dyDescent="0.25">
      <c r="B23" s="25" t="s">
        <v>34</v>
      </c>
      <c r="C23" s="26">
        <v>190234741</v>
      </c>
      <c r="D23" s="26">
        <v>233288096</v>
      </c>
      <c r="E23" s="57">
        <v>232712082</v>
      </c>
      <c r="F23" s="57">
        <v>232028028.84999979</v>
      </c>
      <c r="G23" s="26">
        <v>192294015.33999988</v>
      </c>
      <c r="H23" s="26"/>
      <c r="I23" s="27"/>
      <c r="J23" s="27">
        <f t="shared" si="0"/>
        <v>0.82631728308803443</v>
      </c>
      <c r="K23" s="27">
        <f t="shared" si="1"/>
        <v>0</v>
      </c>
      <c r="L23" s="28">
        <f t="shared" si="2"/>
        <v>40994080.660000116</v>
      </c>
    </row>
    <row r="24" spans="2:12" ht="20.100000000000001" customHeight="1" x14ac:dyDescent="0.25">
      <c r="B24" s="25" t="s">
        <v>35</v>
      </c>
      <c r="C24" s="26">
        <v>153893630</v>
      </c>
      <c r="D24" s="26">
        <v>189670233</v>
      </c>
      <c r="E24" s="57">
        <v>187297204</v>
      </c>
      <c r="F24" s="57">
        <v>186358472.22000003</v>
      </c>
      <c r="G24" s="26">
        <v>158609013.52000001</v>
      </c>
      <c r="H24" s="26"/>
      <c r="I24" s="27"/>
      <c r="J24" s="27">
        <f t="shared" si="0"/>
        <v>0.84683065274161817</v>
      </c>
      <c r="K24" s="27">
        <f t="shared" si="1"/>
        <v>0</v>
      </c>
      <c r="L24" s="28">
        <f t="shared" si="2"/>
        <v>31061219.479999989</v>
      </c>
    </row>
    <row r="25" spans="2:12" ht="20.100000000000001" customHeight="1" x14ac:dyDescent="0.25">
      <c r="B25" s="25" t="s">
        <v>36</v>
      </c>
      <c r="C25" s="26">
        <v>248078947</v>
      </c>
      <c r="D25" s="26">
        <v>283095586</v>
      </c>
      <c r="E25" s="57">
        <v>281814878</v>
      </c>
      <c r="F25" s="57">
        <v>279633609.52999997</v>
      </c>
      <c r="G25" s="26">
        <v>246086642.20000017</v>
      </c>
      <c r="H25" s="26"/>
      <c r="I25" s="27"/>
      <c r="J25" s="27">
        <f t="shared" si="0"/>
        <v>0.87322090283679121</v>
      </c>
      <c r="K25" s="27">
        <f t="shared" si="1"/>
        <v>0</v>
      </c>
      <c r="L25" s="28">
        <f t="shared" si="2"/>
        <v>37008943.799999833</v>
      </c>
    </row>
    <row r="26" spans="2:12" ht="20.100000000000001" customHeight="1" x14ac:dyDescent="0.25">
      <c r="B26" s="25" t="s">
        <v>37</v>
      </c>
      <c r="C26" s="26">
        <v>212265148</v>
      </c>
      <c r="D26" s="26">
        <v>266641449</v>
      </c>
      <c r="E26" s="57">
        <v>257904875</v>
      </c>
      <c r="F26" s="57">
        <v>256939859.73000023</v>
      </c>
      <c r="G26" s="26">
        <v>209248275.28000006</v>
      </c>
      <c r="H26" s="26"/>
      <c r="I26" s="27"/>
      <c r="J26" s="27">
        <f t="shared" si="0"/>
        <v>0.81133896860228039</v>
      </c>
      <c r="K26" s="27">
        <f t="shared" si="1"/>
        <v>0</v>
      </c>
      <c r="L26" s="28">
        <f t="shared" si="2"/>
        <v>57393173.719999939</v>
      </c>
    </row>
    <row r="27" spans="2:12" ht="20.100000000000001" customHeight="1" x14ac:dyDescent="0.25">
      <c r="B27" s="25" t="s">
        <v>38</v>
      </c>
      <c r="C27" s="26">
        <v>109012664</v>
      </c>
      <c r="D27" s="26">
        <v>130032176</v>
      </c>
      <c r="E27" s="57">
        <v>129737813</v>
      </c>
      <c r="F27" s="57">
        <v>128331619.92000005</v>
      </c>
      <c r="G27" s="26">
        <v>107455789.11000004</v>
      </c>
      <c r="H27" s="26"/>
      <c r="I27" s="27"/>
      <c r="J27" s="27">
        <f t="shared" si="0"/>
        <v>0.82825343379266037</v>
      </c>
      <c r="K27" s="27">
        <f t="shared" si="1"/>
        <v>0</v>
      </c>
      <c r="L27" s="28">
        <f t="shared" si="2"/>
        <v>22576386.889999956</v>
      </c>
    </row>
    <row r="28" spans="2:12" ht="20.100000000000001" customHeight="1" x14ac:dyDescent="0.25">
      <c r="B28" s="25" t="s">
        <v>39</v>
      </c>
      <c r="C28" s="26">
        <v>73483983</v>
      </c>
      <c r="D28" s="26">
        <v>85015866</v>
      </c>
      <c r="E28" s="57">
        <v>84867105</v>
      </c>
      <c r="F28" s="57">
        <v>84257612.520000055</v>
      </c>
      <c r="G28" s="26">
        <v>72558276.219999969</v>
      </c>
      <c r="H28" s="26"/>
      <c r="I28" s="27"/>
      <c r="J28" s="27">
        <f t="shared" si="0"/>
        <v>0.85496348932840316</v>
      </c>
      <c r="K28" s="27">
        <f t="shared" si="1"/>
        <v>0</v>
      </c>
      <c r="L28" s="28">
        <f t="shared" si="2"/>
        <v>12457589.780000031</v>
      </c>
    </row>
    <row r="29" spans="2:12" ht="20.100000000000001" customHeight="1" x14ac:dyDescent="0.25">
      <c r="B29" s="25" t="s">
        <v>40</v>
      </c>
      <c r="C29" s="26">
        <v>51072733</v>
      </c>
      <c r="D29" s="26">
        <v>58529400</v>
      </c>
      <c r="E29" s="57">
        <v>57977127</v>
      </c>
      <c r="F29" s="57">
        <v>57735604.229999989</v>
      </c>
      <c r="G29" s="26">
        <v>49007319.890000001</v>
      </c>
      <c r="H29" s="26"/>
      <c r="I29" s="27"/>
      <c r="J29" s="27">
        <f t="shared" si="0"/>
        <v>0.84528714039245167</v>
      </c>
      <c r="K29" s="27">
        <f t="shared" si="1"/>
        <v>0</v>
      </c>
      <c r="L29" s="28">
        <f t="shared" si="2"/>
        <v>9522080.1099999994</v>
      </c>
    </row>
    <row r="30" spans="2:12" ht="20.100000000000001" customHeight="1" x14ac:dyDescent="0.25">
      <c r="B30" s="25" t="s">
        <v>41</v>
      </c>
      <c r="C30" s="26">
        <v>57621090</v>
      </c>
      <c r="D30" s="26">
        <v>65015624</v>
      </c>
      <c r="E30" s="57">
        <v>64863707</v>
      </c>
      <c r="F30" s="57">
        <v>64455943.530000016</v>
      </c>
      <c r="G30" s="26">
        <v>55160665.700000003</v>
      </c>
      <c r="H30" s="26"/>
      <c r="I30" s="27"/>
      <c r="J30" s="27">
        <f t="shared" si="0"/>
        <v>0.85040877635932843</v>
      </c>
      <c r="K30" s="27">
        <f t="shared" si="1"/>
        <v>0</v>
      </c>
      <c r="L30" s="28">
        <f t="shared" si="2"/>
        <v>9854958.299999997</v>
      </c>
    </row>
    <row r="31" spans="2:12" ht="20.100000000000001" customHeight="1" x14ac:dyDescent="0.25">
      <c r="B31" s="25" t="s">
        <v>42</v>
      </c>
      <c r="C31" s="26">
        <v>109453988</v>
      </c>
      <c r="D31" s="26">
        <v>131048457</v>
      </c>
      <c r="E31" s="57">
        <v>130550794</v>
      </c>
      <c r="F31" s="57">
        <v>129925094.03999992</v>
      </c>
      <c r="G31" s="26">
        <v>112111879.19000007</v>
      </c>
      <c r="H31" s="26"/>
      <c r="I31" s="27"/>
      <c r="J31" s="27">
        <f t="shared" si="0"/>
        <v>0.85876060769113416</v>
      </c>
      <c r="K31" s="27">
        <f t="shared" si="1"/>
        <v>0</v>
      </c>
      <c r="L31" s="28">
        <f t="shared" si="2"/>
        <v>18936577.809999928</v>
      </c>
    </row>
    <row r="32" spans="2:12" ht="20.100000000000001" customHeight="1" x14ac:dyDescent="0.25">
      <c r="B32" s="25" t="s">
        <v>43</v>
      </c>
      <c r="C32" s="26">
        <v>67006384</v>
      </c>
      <c r="D32" s="26">
        <v>81728001</v>
      </c>
      <c r="E32" s="57">
        <v>81297413</v>
      </c>
      <c r="F32" s="57">
        <v>80725853.12999998</v>
      </c>
      <c r="G32" s="26">
        <v>65187571.889999986</v>
      </c>
      <c r="H32" s="26"/>
      <c r="I32" s="27"/>
      <c r="J32" s="27">
        <f t="shared" si="0"/>
        <v>0.80184066730389059</v>
      </c>
      <c r="K32" s="27">
        <f t="shared" si="1"/>
        <v>0</v>
      </c>
      <c r="L32" s="28">
        <f t="shared" si="2"/>
        <v>16540429.110000014</v>
      </c>
    </row>
    <row r="33" spans="2:12" ht="20.100000000000001" customHeight="1" x14ac:dyDescent="0.25">
      <c r="B33" s="25" t="s">
        <v>44</v>
      </c>
      <c r="C33" s="26">
        <v>35585666</v>
      </c>
      <c r="D33" s="26">
        <v>53347416</v>
      </c>
      <c r="E33" s="57">
        <v>81297413</v>
      </c>
      <c r="F33" s="57">
        <v>51844469.670000002</v>
      </c>
      <c r="G33" s="26">
        <v>42195586.090000018</v>
      </c>
      <c r="H33" s="26"/>
      <c r="I33" s="27"/>
      <c r="J33" s="27">
        <f t="shared" si="0"/>
        <v>0.51902741468538516</v>
      </c>
      <c r="K33" s="27">
        <f t="shared" si="1"/>
        <v>0</v>
      </c>
      <c r="L33" s="28">
        <f t="shared" si="2"/>
        <v>11151829.909999982</v>
      </c>
    </row>
    <row r="34" spans="2:12" ht="20.100000000000001" customHeight="1" x14ac:dyDescent="0.25">
      <c r="B34" s="25" t="s">
        <v>45</v>
      </c>
      <c r="C34" s="26">
        <v>83080464</v>
      </c>
      <c r="D34" s="26">
        <v>105619508</v>
      </c>
      <c r="E34" s="57">
        <v>105449113</v>
      </c>
      <c r="F34" s="57">
        <v>105168232.1699999</v>
      </c>
      <c r="G34" s="26">
        <v>90881795.379999921</v>
      </c>
      <c r="H34" s="26"/>
      <c r="I34" s="27"/>
      <c r="J34" s="27">
        <f t="shared" si="0"/>
        <v>0.86185452674220142</v>
      </c>
      <c r="K34" s="27">
        <f t="shared" si="1"/>
        <v>0</v>
      </c>
      <c r="L34" s="28">
        <f t="shared" si="2"/>
        <v>14737712.620000079</v>
      </c>
    </row>
    <row r="35" spans="2:12" ht="20.100000000000001" customHeight="1" x14ac:dyDescent="0.25">
      <c r="B35" s="25" t="s">
        <v>46</v>
      </c>
      <c r="C35" s="26">
        <v>61019960</v>
      </c>
      <c r="D35" s="26">
        <v>69093314</v>
      </c>
      <c r="E35" s="57">
        <v>68143667</v>
      </c>
      <c r="F35" s="57">
        <v>67867343.430000007</v>
      </c>
      <c r="G35" s="26">
        <v>57938011.800000004</v>
      </c>
      <c r="H35" s="26"/>
      <c r="I35" s="27"/>
      <c r="J35" s="27">
        <f t="shared" si="0"/>
        <v>0.85023325498464886</v>
      </c>
      <c r="K35" s="27">
        <f t="shared" si="1"/>
        <v>0</v>
      </c>
      <c r="L35" s="28">
        <f t="shared" si="2"/>
        <v>11155302.199999996</v>
      </c>
    </row>
    <row r="36" spans="2:12" ht="20.100000000000001" customHeight="1" x14ac:dyDescent="0.25">
      <c r="B36" s="25" t="s">
        <v>47</v>
      </c>
      <c r="C36" s="26">
        <v>1503693340</v>
      </c>
      <c r="D36" s="26">
        <v>1951576868</v>
      </c>
      <c r="E36" s="57">
        <v>1922824332</v>
      </c>
      <c r="F36" s="57">
        <v>1917781399.549999</v>
      </c>
      <c r="G36" s="26">
        <v>1718055238.1599996</v>
      </c>
      <c r="H36" s="26"/>
      <c r="I36" s="27"/>
      <c r="J36" s="27">
        <f t="shared" si="0"/>
        <v>0.89350608350841254</v>
      </c>
      <c r="K36" s="27">
        <f t="shared" si="1"/>
        <v>0</v>
      </c>
      <c r="L36" s="28">
        <f t="shared" si="2"/>
        <v>233521629.84000039</v>
      </c>
    </row>
    <row r="37" spans="2:12" ht="20.100000000000001" customHeight="1" x14ac:dyDescent="0.25">
      <c r="B37" s="25" t="s">
        <v>48</v>
      </c>
      <c r="C37" s="26">
        <v>814620665</v>
      </c>
      <c r="D37" s="26">
        <v>567810947</v>
      </c>
      <c r="E37" s="57">
        <v>563270784</v>
      </c>
      <c r="F37" s="57">
        <v>558846131.76999998</v>
      </c>
      <c r="G37" s="26">
        <v>517000622.02999997</v>
      </c>
      <c r="H37" s="26"/>
      <c r="I37" s="27"/>
      <c r="J37" s="27">
        <f t="shared" si="0"/>
        <v>0.91785449683468756</v>
      </c>
      <c r="K37" s="27">
        <f t="shared" si="1"/>
        <v>0</v>
      </c>
      <c r="L37" s="28">
        <f t="shared" si="2"/>
        <v>50810324.970000029</v>
      </c>
    </row>
    <row r="38" spans="2:12" ht="20.100000000000001" customHeight="1" x14ac:dyDescent="0.25">
      <c r="B38" s="25" t="s">
        <v>49</v>
      </c>
      <c r="C38" s="26">
        <v>128460213</v>
      </c>
      <c r="D38" s="26">
        <v>180189257</v>
      </c>
      <c r="E38" s="57">
        <v>155953675</v>
      </c>
      <c r="F38" s="57">
        <v>155986279.21999982</v>
      </c>
      <c r="G38" s="26">
        <v>128017542.68999992</v>
      </c>
      <c r="H38" s="26"/>
      <c r="I38" s="27"/>
      <c r="J38" s="27">
        <f t="shared" si="0"/>
        <v>0.82086903492335095</v>
      </c>
      <c r="K38" s="27">
        <f t="shared" si="1"/>
        <v>0</v>
      </c>
      <c r="L38" s="28">
        <f t="shared" si="2"/>
        <v>52171714.310000077</v>
      </c>
    </row>
    <row r="39" spans="2:12" ht="20.100000000000001" customHeight="1" x14ac:dyDescent="0.25">
      <c r="B39" s="25" t="s">
        <v>50</v>
      </c>
      <c r="C39" s="26">
        <v>35671499</v>
      </c>
      <c r="D39" s="26">
        <v>46124509</v>
      </c>
      <c r="E39" s="57">
        <v>46124509</v>
      </c>
      <c r="F39" s="57">
        <v>45743255.859999985</v>
      </c>
      <c r="G39" s="26">
        <v>36630891.069999963</v>
      </c>
      <c r="H39" s="26"/>
      <c r="I39" s="27"/>
      <c r="J39" s="27">
        <f t="shared" si="0"/>
        <v>0.79417411402688243</v>
      </c>
      <c r="K39" s="27">
        <f t="shared" si="1"/>
        <v>0</v>
      </c>
      <c r="L39" s="28">
        <f t="shared" si="2"/>
        <v>9493617.930000037</v>
      </c>
    </row>
    <row r="40" spans="2:12" ht="20.100000000000001" customHeight="1" x14ac:dyDescent="0.25">
      <c r="B40" s="25" t="s">
        <v>51</v>
      </c>
      <c r="C40" s="26">
        <v>119179248</v>
      </c>
      <c r="D40" s="26">
        <v>133009146</v>
      </c>
      <c r="E40" s="57">
        <v>131913867</v>
      </c>
      <c r="F40" s="57">
        <v>131309651.93999998</v>
      </c>
      <c r="G40" s="26">
        <v>112298437.76000001</v>
      </c>
      <c r="H40" s="26"/>
      <c r="I40" s="27"/>
      <c r="J40" s="27">
        <f t="shared" si="0"/>
        <v>0.85130123400900681</v>
      </c>
      <c r="K40" s="27">
        <f t="shared" si="1"/>
        <v>0</v>
      </c>
      <c r="L40" s="28">
        <f t="shared" si="2"/>
        <v>20710708.239999995</v>
      </c>
    </row>
    <row r="41" spans="2:12" ht="20.100000000000001" customHeight="1" x14ac:dyDescent="0.25">
      <c r="B41" s="25" t="s">
        <v>52</v>
      </c>
      <c r="C41" s="26">
        <v>277199935</v>
      </c>
      <c r="D41" s="26">
        <v>324497141</v>
      </c>
      <c r="E41" s="57">
        <v>318522531</v>
      </c>
      <c r="F41" s="57">
        <v>313178476.34999973</v>
      </c>
      <c r="G41" s="26">
        <v>269325189.03000021</v>
      </c>
      <c r="H41" s="26"/>
      <c r="I41" s="27"/>
      <c r="J41" s="27">
        <f t="shared" si="0"/>
        <v>0.84554517441656341</v>
      </c>
      <c r="K41" s="27">
        <f t="shared" si="1"/>
        <v>0</v>
      </c>
      <c r="L41" s="28">
        <f t="shared" si="2"/>
        <v>55171951.96999979</v>
      </c>
    </row>
    <row r="42" spans="2:12" ht="20.100000000000001" customHeight="1" x14ac:dyDescent="0.25">
      <c r="B42" s="25" t="s">
        <v>53</v>
      </c>
      <c r="C42" s="26">
        <v>331297629</v>
      </c>
      <c r="D42" s="26">
        <v>387824454</v>
      </c>
      <c r="E42" s="57">
        <v>382809140</v>
      </c>
      <c r="F42" s="57">
        <v>379720214.38999945</v>
      </c>
      <c r="G42" s="26">
        <v>327613215.11000019</v>
      </c>
      <c r="H42" s="26"/>
      <c r="I42" s="27"/>
      <c r="J42" s="27">
        <f t="shared" si="0"/>
        <v>0.85581346127211122</v>
      </c>
      <c r="K42" s="27">
        <f t="shared" si="1"/>
        <v>0</v>
      </c>
      <c r="L42" s="28">
        <f t="shared" si="2"/>
        <v>60211238.889999807</v>
      </c>
    </row>
    <row r="43" spans="2:12" ht="20.100000000000001" customHeight="1" x14ac:dyDescent="0.25">
      <c r="B43" s="25" t="s">
        <v>54</v>
      </c>
      <c r="C43" s="26">
        <v>360857228</v>
      </c>
      <c r="D43" s="26">
        <v>407720334</v>
      </c>
      <c r="E43" s="57">
        <v>403390689</v>
      </c>
      <c r="F43" s="57">
        <v>395205155.22999996</v>
      </c>
      <c r="G43" s="26">
        <v>341989556.43000007</v>
      </c>
      <c r="H43" s="26"/>
      <c r="I43" s="27"/>
      <c r="J43" s="27">
        <f t="shared" si="0"/>
        <v>0.84778743227263742</v>
      </c>
      <c r="K43" s="27">
        <f t="shared" si="1"/>
        <v>0</v>
      </c>
      <c r="L43" s="28">
        <f t="shared" si="2"/>
        <v>65730777.569999933</v>
      </c>
    </row>
    <row r="44" spans="2:12" ht="20.100000000000001" customHeight="1" x14ac:dyDescent="0.25">
      <c r="B44" s="25" t="s">
        <v>55</v>
      </c>
      <c r="C44" s="26">
        <v>176547846</v>
      </c>
      <c r="D44" s="26">
        <v>222713172</v>
      </c>
      <c r="E44" s="57">
        <v>217214159</v>
      </c>
      <c r="F44" s="57">
        <v>212488042.90000021</v>
      </c>
      <c r="G44" s="26">
        <v>185067605.97000006</v>
      </c>
      <c r="H44" s="26"/>
      <c r="I44" s="27"/>
      <c r="J44" s="27">
        <f t="shared" ref="J44" si="3">IF(ISERROR(+G44/E44)=TRUE,0,++G44/E44)</f>
        <v>0.85200525979524222</v>
      </c>
      <c r="K44" s="27">
        <f t="shared" ref="K44" si="4">IF(ISERROR(+H44/E44)=TRUE,0,++H44/E44)</f>
        <v>0</v>
      </c>
      <c r="L44" s="28">
        <f t="shared" ref="L44" si="5">+D44-G44</f>
        <v>37645566.029999942</v>
      </c>
    </row>
    <row r="45" spans="2:12" ht="20.100000000000001" customHeight="1" x14ac:dyDescent="0.25">
      <c r="B45" s="25" t="s">
        <v>56</v>
      </c>
      <c r="C45" s="26">
        <v>80801306</v>
      </c>
      <c r="D45" s="26">
        <v>78438165</v>
      </c>
      <c r="E45" s="57">
        <v>77374545</v>
      </c>
      <c r="F45" s="57">
        <v>77244226.289999992</v>
      </c>
      <c r="G45" s="26">
        <v>63611168.350000001</v>
      </c>
      <c r="H45" s="26"/>
      <c r="I45" s="27"/>
      <c r="J45" s="27">
        <f t="shared" ref="J45" si="6">IF(ISERROR(+G45/E45)=TRUE,0,++G45/E45)</f>
        <v>0.82212009582738099</v>
      </c>
      <c r="K45" s="27">
        <f t="shared" ref="K45" si="7">IF(ISERROR(+H45/E45)=TRUE,0,++H45/E45)</f>
        <v>0</v>
      </c>
      <c r="L45" s="28">
        <f t="shared" ref="L45" si="8">+D45-G45</f>
        <v>14826996.649999999</v>
      </c>
    </row>
    <row r="46" spans="2:12" ht="20.100000000000001" customHeight="1" x14ac:dyDescent="0.25">
      <c r="B46" s="25" t="s">
        <v>57</v>
      </c>
      <c r="C46" s="26">
        <v>37817400</v>
      </c>
      <c r="D46" s="26">
        <v>37816857</v>
      </c>
      <c r="E46" s="57">
        <v>30116857</v>
      </c>
      <c r="F46" s="57">
        <v>31258657.449999996</v>
      </c>
      <c r="G46" s="26">
        <v>22118038.089999996</v>
      </c>
      <c r="H46" s="26"/>
      <c r="I46" s="27"/>
      <c r="J46" s="27">
        <f t="shared" si="0"/>
        <v>0.73440724873780805</v>
      </c>
      <c r="K46" s="27">
        <f t="shared" si="1"/>
        <v>0</v>
      </c>
      <c r="L46" s="28">
        <f t="shared" si="2"/>
        <v>15698818.910000004</v>
      </c>
    </row>
    <row r="47" spans="2:12" ht="23.25" customHeight="1" x14ac:dyDescent="0.25">
      <c r="B47" s="52" t="s">
        <v>4</v>
      </c>
      <c r="C47" s="53">
        <f t="shared" ref="C47:H47" si="9">SUM(C13:C46)</f>
        <v>8963389752</v>
      </c>
      <c r="D47" s="53">
        <f t="shared" si="9"/>
        <v>8654487673</v>
      </c>
      <c r="E47" s="53">
        <f>SUM(E13:E46)</f>
        <v>8496898403</v>
      </c>
      <c r="F47" s="53">
        <f t="shared" si="9"/>
        <v>8416043761.7199965</v>
      </c>
      <c r="G47" s="53">
        <f t="shared" si="9"/>
        <v>7206543522.1100035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0.84813812997523763</v>
      </c>
      <c r="K47" s="54">
        <f>IF(ISERROR(+H47/E47)=TRUE,0,++H47/E47)</f>
        <v>0</v>
      </c>
      <c r="L47" s="55">
        <f>SUM(L13:L46)</f>
        <v>1447944150.8899984</v>
      </c>
    </row>
    <row r="48" spans="2:12" x14ac:dyDescent="0.2">
      <c r="B48" s="11" t="s">
        <v>62</v>
      </c>
    </row>
    <row r="49" spans="2:12" s="22" customFormat="1" x14ac:dyDescent="0.2">
      <c r="B49" s="11"/>
    </row>
    <row r="50" spans="2:12" s="22" customFormat="1" x14ac:dyDescent="0.25">
      <c r="K50" s="23"/>
    </row>
    <row r="51" spans="2:12" s="22" customFormat="1" x14ac:dyDescent="0.25">
      <c r="K51" s="23"/>
    </row>
    <row r="52" spans="2:12" s="22" customFormat="1" x14ac:dyDescent="0.25">
      <c r="C52" s="22">
        <v>1000000</v>
      </c>
      <c r="K52" s="23"/>
    </row>
    <row r="53" spans="2:12" s="22" customFormat="1" ht="44.25" customHeight="1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NOVIEMBRE
(4)</v>
      </c>
      <c r="H53" s="32" t="s">
        <v>15</v>
      </c>
      <c r="I53" s="78"/>
      <c r="J53" s="78"/>
      <c r="K53" s="78"/>
      <c r="L53" s="31"/>
    </row>
    <row r="54" spans="2:12" s="22" customFormat="1" x14ac:dyDescent="0.25">
      <c r="B54" s="33" t="s">
        <v>24</v>
      </c>
      <c r="C54" s="67">
        <f>+C47/$C$52</f>
        <v>8963.3897519999991</v>
      </c>
      <c r="D54" s="67">
        <f>+D47/$C$52</f>
        <v>8654.4876729999996</v>
      </c>
      <c r="E54" s="33">
        <f>+E47/$C$52</f>
        <v>8496.8984029999992</v>
      </c>
      <c r="F54" s="67">
        <f>+F47/$C$52</f>
        <v>8416.0437617199968</v>
      </c>
      <c r="G54" s="67">
        <f>+G47/$C$52</f>
        <v>7206.5435221100033</v>
      </c>
      <c r="H54" s="35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B57" s="33"/>
      <c r="C57" s="34"/>
      <c r="D57" s="34"/>
      <c r="E57" s="33"/>
      <c r="F57" s="34"/>
      <c r="G57" s="34"/>
      <c r="H57" s="38"/>
      <c r="I57" s="36"/>
      <c r="J57" s="36"/>
      <c r="K57" s="36"/>
      <c r="L57" s="37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  <row r="73" spans="11:11" s="22" customFormat="1" x14ac:dyDescent="0.25">
      <c r="K73" s="23"/>
    </row>
  </sheetData>
  <mergeCells count="11">
    <mergeCell ref="B6:L6"/>
    <mergeCell ref="I53:K53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2"/>
  <sheetViews>
    <sheetView showGridLines="0" zoomScale="130" zoomScaleNormal="130" workbookViewId="0">
      <selection activeCell="E13" sqref="E13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101120</v>
      </c>
      <c r="D13" s="8">
        <v>101120</v>
      </c>
      <c r="E13" s="56">
        <v>0</v>
      </c>
      <c r="F13" s="56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101120</v>
      </c>
    </row>
    <row r="14" spans="1:13" ht="20.100000000000001" customHeight="1" x14ac:dyDescent="0.25">
      <c r="B14" s="7" t="s">
        <v>58</v>
      </c>
      <c r="C14" s="9">
        <v>0</v>
      </c>
      <c r="D14" s="9">
        <v>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6" si="0">IF(ISERROR(+G14/E14)=TRUE,0,++G14/E14)</f>
        <v>0</v>
      </c>
      <c r="K14" s="13">
        <f t="shared" ref="K14:K46" si="1">IF(ISERROR(+H14/E14)=TRUE,0,++H14/E14)</f>
        <v>0</v>
      </c>
      <c r="L14" s="15">
        <f t="shared" ref="L14:L46" si="2">+D14-G14</f>
        <v>0</v>
      </c>
    </row>
    <row r="15" spans="1:13" ht="20.100000000000001" customHeight="1" x14ac:dyDescent="0.25">
      <c r="B15" s="7" t="s">
        <v>59</v>
      </c>
      <c r="C15" s="9">
        <v>0</v>
      </c>
      <c r="D15" s="9">
        <v>0</v>
      </c>
      <c r="E15" s="58">
        <v>0</v>
      </c>
      <c r="F15" s="59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27</v>
      </c>
      <c r="C16" s="9">
        <v>0</v>
      </c>
      <c r="D16" s="9">
        <v>0</v>
      </c>
      <c r="E16" s="58">
        <v>0</v>
      </c>
      <c r="F16" s="59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28</v>
      </c>
      <c r="C17" s="9">
        <v>0</v>
      </c>
      <c r="D17" s="9">
        <v>0</v>
      </c>
      <c r="E17" s="58">
        <v>0</v>
      </c>
      <c r="F17" s="59">
        <v>0</v>
      </c>
      <c r="G17" s="9">
        <v>0</v>
      </c>
      <c r="H17" s="9"/>
      <c r="I17" s="13"/>
      <c r="J17" s="13">
        <f t="shared" ref="J17" si="3">IF(ISERROR(+G17/E17)=TRUE,0,++G17/E17)</f>
        <v>0</v>
      </c>
      <c r="K17" s="13">
        <f t="shared" ref="K17" si="4">IF(ISERROR(+H17/E17)=TRUE,0,++H17/E17)</f>
        <v>0</v>
      </c>
      <c r="L17" s="15">
        <f t="shared" ref="L17" si="5">+D17-G17</f>
        <v>0</v>
      </c>
    </row>
    <row r="18" spans="2:12" ht="20.100000000000001" customHeight="1" x14ac:dyDescent="0.25">
      <c r="B18" s="7" t="s">
        <v>29</v>
      </c>
      <c r="C18" s="9">
        <v>0</v>
      </c>
      <c r="D18" s="9">
        <v>0</v>
      </c>
      <c r="E18" s="58">
        <v>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30</v>
      </c>
      <c r="C19" s="9">
        <v>0</v>
      </c>
      <c r="D19" s="9">
        <v>0</v>
      </c>
      <c r="E19" s="58">
        <v>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31</v>
      </c>
      <c r="C20" s="9">
        <v>0</v>
      </c>
      <c r="D20" s="9">
        <v>0</v>
      </c>
      <c r="E20" s="58">
        <v>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32</v>
      </c>
      <c r="C21" s="9">
        <v>0</v>
      </c>
      <c r="D21" s="9">
        <v>0</v>
      </c>
      <c r="E21" s="58">
        <v>0</v>
      </c>
      <c r="F21" s="59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33</v>
      </c>
      <c r="C22" s="9">
        <v>0</v>
      </c>
      <c r="D22" s="9">
        <v>0</v>
      </c>
      <c r="E22" s="58">
        <v>0</v>
      </c>
      <c r="F22" s="59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34</v>
      </c>
      <c r="C23" s="9">
        <v>0</v>
      </c>
      <c r="D23" s="9">
        <v>0</v>
      </c>
      <c r="E23" s="58">
        <v>0</v>
      </c>
      <c r="F23" s="59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35</v>
      </c>
      <c r="C24" s="9">
        <v>0</v>
      </c>
      <c r="D24" s="9">
        <v>0</v>
      </c>
      <c r="E24" s="58">
        <v>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36</v>
      </c>
      <c r="C25" s="9">
        <v>0</v>
      </c>
      <c r="D25" s="9">
        <v>0</v>
      </c>
      <c r="E25" s="58">
        <v>0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37</v>
      </c>
      <c r="C26" s="9">
        <v>0</v>
      </c>
      <c r="D26" s="9">
        <v>0</v>
      </c>
      <c r="E26" s="58">
        <v>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38</v>
      </c>
      <c r="C27" s="9">
        <v>0</v>
      </c>
      <c r="D27" s="9">
        <v>0</v>
      </c>
      <c r="E27" s="58">
        <v>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39</v>
      </c>
      <c r="C28" s="9">
        <v>0</v>
      </c>
      <c r="D28" s="9">
        <v>0</v>
      </c>
      <c r="E28" s="58">
        <v>0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40</v>
      </c>
      <c r="C29" s="9">
        <v>0</v>
      </c>
      <c r="D29" s="9">
        <v>0</v>
      </c>
      <c r="E29" s="58">
        <v>0</v>
      </c>
      <c r="F29" s="59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41</v>
      </c>
      <c r="C30" s="9">
        <v>0</v>
      </c>
      <c r="D30" s="9">
        <v>0</v>
      </c>
      <c r="E30" s="58">
        <v>0</v>
      </c>
      <c r="F30" s="59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42</v>
      </c>
      <c r="C31" s="9">
        <v>0</v>
      </c>
      <c r="D31" s="9">
        <v>0</v>
      </c>
      <c r="E31" s="58">
        <v>0</v>
      </c>
      <c r="F31" s="59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43</v>
      </c>
      <c r="C32" s="9">
        <v>0</v>
      </c>
      <c r="D32" s="9">
        <v>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44</v>
      </c>
      <c r="C33" s="9">
        <v>0</v>
      </c>
      <c r="D33" s="9">
        <v>0</v>
      </c>
      <c r="E33" s="58">
        <v>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45</v>
      </c>
      <c r="C34" s="9">
        <v>0</v>
      </c>
      <c r="D34" s="9">
        <v>0</v>
      </c>
      <c r="E34" s="58">
        <v>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46</v>
      </c>
      <c r="C35" s="9">
        <v>0</v>
      </c>
      <c r="D35" s="9">
        <v>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47</v>
      </c>
      <c r="C36" s="9">
        <v>0</v>
      </c>
      <c r="D36" s="9">
        <v>0</v>
      </c>
      <c r="E36" s="58">
        <v>0</v>
      </c>
      <c r="F36" s="59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48</v>
      </c>
      <c r="C37" s="9">
        <v>0</v>
      </c>
      <c r="D37" s="9">
        <v>0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49</v>
      </c>
      <c r="C38" s="9">
        <v>0</v>
      </c>
      <c r="D38" s="9">
        <v>0</v>
      </c>
      <c r="E38" s="58">
        <v>0</v>
      </c>
      <c r="F38" s="59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50</v>
      </c>
      <c r="C39" s="9">
        <v>0</v>
      </c>
      <c r="D39" s="9">
        <v>0</v>
      </c>
      <c r="E39" s="58">
        <v>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51</v>
      </c>
      <c r="C40" s="9">
        <v>0</v>
      </c>
      <c r="D40" s="9">
        <v>0</v>
      </c>
      <c r="E40" s="58">
        <v>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52</v>
      </c>
      <c r="C41" s="9">
        <v>0</v>
      </c>
      <c r="D41" s="9">
        <v>0</v>
      </c>
      <c r="E41" s="58">
        <v>0</v>
      </c>
      <c r="F41" s="59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53</v>
      </c>
      <c r="C42" s="9">
        <v>0</v>
      </c>
      <c r="D42" s="9">
        <v>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54</v>
      </c>
      <c r="C43" s="9">
        <v>0</v>
      </c>
      <c r="D43" s="9">
        <v>0</v>
      </c>
      <c r="E43" s="58">
        <v>0</v>
      </c>
      <c r="F43" s="59">
        <v>0</v>
      </c>
      <c r="G43" s="9">
        <v>0</v>
      </c>
      <c r="H43" s="9"/>
      <c r="I43" s="13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7" t="s">
        <v>55</v>
      </c>
      <c r="C44" s="9">
        <v>0</v>
      </c>
      <c r="D44" s="9">
        <v>0</v>
      </c>
      <c r="E44" s="58">
        <v>0</v>
      </c>
      <c r="F44" s="59">
        <v>0</v>
      </c>
      <c r="G44" s="9">
        <v>0</v>
      </c>
      <c r="H44" s="9"/>
      <c r="I44" s="13"/>
      <c r="J44" s="13">
        <f t="shared" ref="J44" si="6">IF(ISERROR(+G44/E44)=TRUE,0,++G44/E44)</f>
        <v>0</v>
      </c>
      <c r="K44" s="13">
        <f t="shared" ref="K44" si="7">IF(ISERROR(+H44/E44)=TRUE,0,++H44/E44)</f>
        <v>0</v>
      </c>
      <c r="L44" s="15">
        <f t="shared" ref="L44" si="8">+D44-G44</f>
        <v>0</v>
      </c>
    </row>
    <row r="45" spans="2:12" ht="20.100000000000001" customHeight="1" x14ac:dyDescent="0.25">
      <c r="B45" s="7" t="s">
        <v>56</v>
      </c>
      <c r="C45" s="9">
        <v>0</v>
      </c>
      <c r="D45" s="9">
        <v>0</v>
      </c>
      <c r="E45" s="58">
        <v>0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57</v>
      </c>
      <c r="C46" s="9">
        <v>0</v>
      </c>
      <c r="D46" s="9">
        <v>0</v>
      </c>
      <c r="E46" s="58">
        <v>0</v>
      </c>
      <c r="F46" s="59">
        <v>0</v>
      </c>
      <c r="G46" s="9">
        <v>0</v>
      </c>
      <c r="H46" s="9"/>
      <c r="I46" s="13"/>
      <c r="J46" s="13">
        <f t="shared" si="0"/>
        <v>0</v>
      </c>
      <c r="K46" s="13">
        <f t="shared" si="1"/>
        <v>0</v>
      </c>
      <c r="L46" s="15">
        <f t="shared" si="2"/>
        <v>0</v>
      </c>
    </row>
    <row r="47" spans="2:12" ht="23.25" customHeight="1" x14ac:dyDescent="0.25">
      <c r="B47" s="52" t="s">
        <v>4</v>
      </c>
      <c r="C47" s="53">
        <f t="shared" ref="C47:H47" si="9">SUM(C13:C46)</f>
        <v>101120</v>
      </c>
      <c r="D47" s="53">
        <f t="shared" si="9"/>
        <v>101120</v>
      </c>
      <c r="E47" s="53">
        <f t="shared" si="9"/>
        <v>0</v>
      </c>
      <c r="F47" s="53">
        <f t="shared" si="9"/>
        <v>0</v>
      </c>
      <c r="G47" s="53">
        <f t="shared" si="9"/>
        <v>0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</v>
      </c>
      <c r="K47" s="54">
        <f>IF(ISERROR(+H47/E47)=TRUE,0,++H47/E47)</f>
        <v>0</v>
      </c>
      <c r="L47" s="55">
        <f>SUM(L13:L46)</f>
        <v>101120</v>
      </c>
    </row>
    <row r="48" spans="2:12" x14ac:dyDescent="0.2">
      <c r="B48" s="11" t="s">
        <v>62</v>
      </c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C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NOVIEMBRE
(4)</v>
      </c>
      <c r="K53" s="23"/>
    </row>
    <row r="54" spans="2:11" s="22" customFormat="1" x14ac:dyDescent="0.25">
      <c r="B54" s="22" t="s">
        <v>24</v>
      </c>
      <c r="C54" s="39">
        <f>+C47/$C$52</f>
        <v>0.10112</v>
      </c>
      <c r="D54" s="39">
        <f>+D47/$C$52</f>
        <v>0.10112</v>
      </c>
      <c r="E54" s="39">
        <f>+E47/$C$52</f>
        <v>0</v>
      </c>
      <c r="F54" s="39">
        <f>+F47/$C$52</f>
        <v>0</v>
      </c>
      <c r="G54" s="39">
        <f>+G47/$C$52</f>
        <v>0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  <row r="62" spans="2:11" s="22" customFormat="1" x14ac:dyDescent="0.25">
      <c r="K62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topLeftCell="A25" zoomScale="130" zoomScaleNormal="130" workbookViewId="0">
      <selection activeCell="E45" sqref="E45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58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27">
        <f t="shared" ref="J14:J45" si="0">IF(ISERROR(+G14/E14)=TRUE,0,++G14/E14)</f>
        <v>0</v>
      </c>
      <c r="K14" s="27">
        <f t="shared" ref="K14:K45" si="1">IF(ISERROR(+H14/E14)=TRUE,0,++H14/E14)</f>
        <v>0</v>
      </c>
      <c r="L14" s="28">
        <f t="shared" ref="L14:L45" si="2">+D14-G14</f>
        <v>0</v>
      </c>
    </row>
    <row r="15" spans="1:13" ht="20.100000000000001" customHeight="1" x14ac:dyDescent="0.25">
      <c r="B15" s="25" t="s">
        <v>59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28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ref="J16" si="3">IF(ISERROR(+G16/E16)=TRUE,0,++G16/E16)</f>
        <v>0</v>
      </c>
      <c r="K16" s="27">
        <f t="shared" ref="K16" si="4">IF(ISERROR(+H16/E16)=TRUE,0,++H16/E16)</f>
        <v>0</v>
      </c>
      <c r="L16" s="28">
        <f t="shared" ref="L16" si="5">+D16-G16</f>
        <v>0</v>
      </c>
    </row>
    <row r="17" spans="2:12" ht="20.100000000000001" customHeight="1" x14ac:dyDescent="0.25">
      <c r="B17" s="25" t="s">
        <v>29</v>
      </c>
      <c r="C17" s="42">
        <v>0</v>
      </c>
      <c r="D17" s="42">
        <v>0</v>
      </c>
      <c r="E17" s="63">
        <v>0</v>
      </c>
      <c r="F17" s="63">
        <v>0</v>
      </c>
      <c r="G17" s="42">
        <v>0</v>
      </c>
      <c r="H17" s="26"/>
      <c r="I17" s="27"/>
      <c r="J17" s="27">
        <f t="shared" si="0"/>
        <v>0</v>
      </c>
      <c r="K17" s="27">
        <f t="shared" si="1"/>
        <v>0</v>
      </c>
      <c r="L17" s="28">
        <f t="shared" si="2"/>
        <v>0</v>
      </c>
    </row>
    <row r="18" spans="2:12" ht="20.100000000000001" customHeight="1" x14ac:dyDescent="0.25">
      <c r="B18" s="25" t="s">
        <v>30</v>
      </c>
      <c r="C18" s="42">
        <v>0</v>
      </c>
      <c r="D18" s="42">
        <v>0</v>
      </c>
      <c r="E18" s="63">
        <v>0</v>
      </c>
      <c r="F18" s="63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31</v>
      </c>
      <c r="C19" s="42">
        <v>0</v>
      </c>
      <c r="D19" s="42">
        <v>0</v>
      </c>
      <c r="E19" s="63">
        <v>0</v>
      </c>
      <c r="F19" s="63">
        <v>0</v>
      </c>
      <c r="G19" s="42">
        <v>0</v>
      </c>
      <c r="H19" s="26"/>
      <c r="I19" s="27"/>
      <c r="J19" s="27">
        <f t="shared" ref="J19" si="6">IF(ISERROR(+G19/E19)=TRUE,0,++G19/E19)</f>
        <v>0</v>
      </c>
      <c r="K19" s="27">
        <f t="shared" ref="K19" si="7">IF(ISERROR(+H19/E19)=TRUE,0,++H19/E19)</f>
        <v>0</v>
      </c>
      <c r="L19" s="28">
        <f t="shared" ref="L19" si="8">+D19-G19</f>
        <v>0</v>
      </c>
    </row>
    <row r="20" spans="2:12" ht="20.100000000000001" customHeight="1" x14ac:dyDescent="0.25">
      <c r="B20" s="25" t="s">
        <v>32</v>
      </c>
      <c r="C20" s="42">
        <v>0</v>
      </c>
      <c r="D20" s="42">
        <v>0</v>
      </c>
      <c r="E20" s="63">
        <v>0</v>
      </c>
      <c r="F20" s="63">
        <v>0</v>
      </c>
      <c r="G20" s="42">
        <v>0</v>
      </c>
      <c r="H20" s="26"/>
      <c r="I20" s="27"/>
      <c r="J20" s="27">
        <f t="shared" si="0"/>
        <v>0</v>
      </c>
      <c r="K20" s="27">
        <f t="shared" si="1"/>
        <v>0</v>
      </c>
      <c r="L20" s="28">
        <f t="shared" si="2"/>
        <v>0</v>
      </c>
    </row>
    <row r="21" spans="2:12" ht="20.100000000000001" customHeight="1" x14ac:dyDescent="0.25">
      <c r="B21" s="25" t="s">
        <v>33</v>
      </c>
      <c r="C21" s="42">
        <v>0</v>
      </c>
      <c r="D21" s="42">
        <v>0</v>
      </c>
      <c r="E21" s="63">
        <v>0</v>
      </c>
      <c r="F21" s="63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34</v>
      </c>
      <c r="C22" s="42">
        <v>0</v>
      </c>
      <c r="D22" s="42">
        <v>0</v>
      </c>
      <c r="E22" s="63">
        <v>0</v>
      </c>
      <c r="F22" s="63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35</v>
      </c>
      <c r="C23" s="42">
        <v>0</v>
      </c>
      <c r="D23" s="42">
        <v>0</v>
      </c>
      <c r="E23" s="63">
        <v>0</v>
      </c>
      <c r="F23" s="63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36</v>
      </c>
      <c r="C24" s="42">
        <v>0</v>
      </c>
      <c r="D24" s="42">
        <v>0</v>
      </c>
      <c r="E24" s="63">
        <v>0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37</v>
      </c>
      <c r="C25" s="42">
        <v>0</v>
      </c>
      <c r="D25" s="42">
        <v>0</v>
      </c>
      <c r="E25" s="63">
        <v>0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38</v>
      </c>
      <c r="C26" s="42">
        <v>0</v>
      </c>
      <c r="D26" s="42">
        <v>0</v>
      </c>
      <c r="E26" s="63">
        <v>0</v>
      </c>
      <c r="F26" s="63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39</v>
      </c>
      <c r="C27" s="42">
        <v>0</v>
      </c>
      <c r="D27" s="42">
        <v>0</v>
      </c>
      <c r="E27" s="63">
        <v>0</v>
      </c>
      <c r="F27" s="63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40</v>
      </c>
      <c r="C28" s="42">
        <v>0</v>
      </c>
      <c r="D28" s="42">
        <v>0</v>
      </c>
      <c r="E28" s="63">
        <v>0</v>
      </c>
      <c r="F28" s="63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41</v>
      </c>
      <c r="C29" s="42">
        <v>0</v>
      </c>
      <c r="D29" s="42">
        <v>0</v>
      </c>
      <c r="E29" s="63">
        <v>0</v>
      </c>
      <c r="F29" s="63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42</v>
      </c>
      <c r="C30" s="42">
        <v>0</v>
      </c>
      <c r="D30" s="42">
        <v>0</v>
      </c>
      <c r="E30" s="63">
        <v>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43</v>
      </c>
      <c r="C31" s="42">
        <v>0</v>
      </c>
      <c r="D31" s="42">
        <v>0</v>
      </c>
      <c r="E31" s="63">
        <v>0</v>
      </c>
      <c r="F31" s="63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44</v>
      </c>
      <c r="C32" s="42">
        <v>0</v>
      </c>
      <c r="D32" s="42">
        <v>0</v>
      </c>
      <c r="E32" s="63">
        <v>0</v>
      </c>
      <c r="F32" s="63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45</v>
      </c>
      <c r="C33" s="42">
        <v>0</v>
      </c>
      <c r="D33" s="42">
        <v>0</v>
      </c>
      <c r="E33" s="63">
        <v>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46</v>
      </c>
      <c r="C34" s="42">
        <v>0</v>
      </c>
      <c r="D34" s="42">
        <v>0</v>
      </c>
      <c r="E34" s="63">
        <v>0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47</v>
      </c>
      <c r="C35" s="42">
        <v>0</v>
      </c>
      <c r="D35" s="42">
        <v>0</v>
      </c>
      <c r="E35" s="63">
        <v>0</v>
      </c>
      <c r="F35" s="63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48</v>
      </c>
      <c r="C36" s="42">
        <v>0</v>
      </c>
      <c r="D36" s="42">
        <v>0</v>
      </c>
      <c r="E36" s="63">
        <v>0</v>
      </c>
      <c r="F36" s="63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49</v>
      </c>
      <c r="C37" s="42">
        <v>0</v>
      </c>
      <c r="D37" s="42">
        <v>0</v>
      </c>
      <c r="E37" s="63">
        <v>0</v>
      </c>
      <c r="F37" s="63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50</v>
      </c>
      <c r="C38" s="42">
        <v>0</v>
      </c>
      <c r="D38" s="42">
        <v>0</v>
      </c>
      <c r="E38" s="63">
        <v>0</v>
      </c>
      <c r="F38" s="63">
        <v>0</v>
      </c>
      <c r="G38" s="42">
        <v>0</v>
      </c>
      <c r="H38" s="26"/>
      <c r="I38" s="27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25" t="s">
        <v>51</v>
      </c>
      <c r="C39" s="42">
        <v>0</v>
      </c>
      <c r="D39" s="42">
        <v>0</v>
      </c>
      <c r="E39" s="63">
        <v>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52</v>
      </c>
      <c r="C40" s="42">
        <v>0</v>
      </c>
      <c r="D40" s="42">
        <v>0</v>
      </c>
      <c r="E40" s="63">
        <v>0</v>
      </c>
      <c r="F40" s="63">
        <v>0</v>
      </c>
      <c r="G40" s="42">
        <v>0</v>
      </c>
      <c r="H40" s="26"/>
      <c r="I40" s="27"/>
      <c r="J40" s="13">
        <f t="shared" ref="J40:J41" si="9">IF(ISERROR(+G40/E40)=TRUE,0,++G40/E40)</f>
        <v>0</v>
      </c>
      <c r="K40" s="13">
        <f t="shared" ref="K40:K41" si="10">IF(ISERROR(+H40/E40)=TRUE,0,++H40/E40)</f>
        <v>0</v>
      </c>
      <c r="L40" s="15">
        <f t="shared" ref="L40:L41" si="11">+D40-G40</f>
        <v>0</v>
      </c>
    </row>
    <row r="41" spans="2:12" ht="20.100000000000001" customHeight="1" x14ac:dyDescent="0.25">
      <c r="B41" s="25" t="s">
        <v>53</v>
      </c>
      <c r="C41" s="42">
        <v>0</v>
      </c>
      <c r="D41" s="42">
        <v>0</v>
      </c>
      <c r="E41" s="63">
        <v>0</v>
      </c>
      <c r="F41" s="63">
        <v>0</v>
      </c>
      <c r="G41" s="42">
        <v>0</v>
      </c>
      <c r="H41" s="26"/>
      <c r="I41" s="27"/>
      <c r="J41" s="13">
        <f t="shared" si="9"/>
        <v>0</v>
      </c>
      <c r="K41" s="13">
        <f t="shared" si="10"/>
        <v>0</v>
      </c>
      <c r="L41" s="15">
        <f t="shared" si="11"/>
        <v>0</v>
      </c>
    </row>
    <row r="42" spans="2:12" ht="20.100000000000001" customHeight="1" x14ac:dyDescent="0.25">
      <c r="B42" s="25" t="s">
        <v>54</v>
      </c>
      <c r="C42" s="42">
        <v>0</v>
      </c>
      <c r="D42" s="42">
        <v>0</v>
      </c>
      <c r="E42" s="63">
        <v>0</v>
      </c>
      <c r="F42" s="63">
        <v>0</v>
      </c>
      <c r="G42" s="42">
        <v>0</v>
      </c>
      <c r="H42" s="26"/>
      <c r="I42" s="27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25" t="s">
        <v>55</v>
      </c>
      <c r="C43" s="42">
        <v>0</v>
      </c>
      <c r="D43" s="42">
        <v>0</v>
      </c>
      <c r="E43" s="63">
        <v>0</v>
      </c>
      <c r="F43" s="63">
        <v>0</v>
      </c>
      <c r="G43" s="42">
        <v>0</v>
      </c>
      <c r="H43" s="26"/>
      <c r="I43" s="27"/>
      <c r="J43" s="13">
        <f t="shared" ref="J43" si="12">IF(ISERROR(+G43/E43)=TRUE,0,++G43/E43)</f>
        <v>0</v>
      </c>
      <c r="K43" s="13">
        <f t="shared" ref="K43" si="13">IF(ISERROR(+H43/E43)=TRUE,0,++H43/E43)</f>
        <v>0</v>
      </c>
      <c r="L43" s="15">
        <f t="shared" ref="L43" si="14">+D43-G43</f>
        <v>0</v>
      </c>
    </row>
    <row r="44" spans="2:12" ht="20.100000000000001" customHeight="1" x14ac:dyDescent="0.25">
      <c r="B44" s="7" t="s">
        <v>56</v>
      </c>
      <c r="C44" s="42">
        <v>0</v>
      </c>
      <c r="D44" s="42">
        <v>0</v>
      </c>
      <c r="E44" s="63">
        <v>0</v>
      </c>
      <c r="F44" s="64">
        <v>0</v>
      </c>
      <c r="G44" s="43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57</v>
      </c>
      <c r="C45" s="42">
        <v>744088219</v>
      </c>
      <c r="D45" s="42">
        <v>74880201</v>
      </c>
      <c r="E45" s="64">
        <v>73686388</v>
      </c>
      <c r="F45" s="64">
        <v>75139622.949999988</v>
      </c>
      <c r="G45" s="43">
        <v>63131762.010000005</v>
      </c>
      <c r="H45" s="9"/>
      <c r="I45" s="13">
        <f>IF(ISERROR(+#REF!/E45)=TRUE,0,++#REF!/E45)</f>
        <v>0</v>
      </c>
      <c r="J45" s="13">
        <f t="shared" si="0"/>
        <v>0.85676288014008783</v>
      </c>
      <c r="K45" s="13">
        <f t="shared" si="1"/>
        <v>0</v>
      </c>
      <c r="L45" s="15">
        <f t="shared" si="2"/>
        <v>11748438.989999995</v>
      </c>
    </row>
    <row r="46" spans="2:12" ht="23.25" customHeight="1" x14ac:dyDescent="0.25">
      <c r="B46" s="52" t="s">
        <v>4</v>
      </c>
      <c r="C46" s="65">
        <f t="shared" ref="C46:H46" si="15">SUM(C13:C45)</f>
        <v>744088219</v>
      </c>
      <c r="D46" s="65">
        <f t="shared" si="15"/>
        <v>74880201</v>
      </c>
      <c r="E46" s="65">
        <f t="shared" si="15"/>
        <v>73686388</v>
      </c>
      <c r="F46" s="65">
        <f t="shared" si="15"/>
        <v>75139622.949999988</v>
      </c>
      <c r="G46" s="65">
        <f t="shared" si="15"/>
        <v>63131762.010000005</v>
      </c>
      <c r="H46" s="53">
        <f t="shared" si="15"/>
        <v>0</v>
      </c>
      <c r="I46" s="54">
        <f>IF(ISERROR(+#REF!/E46)=TRUE,0,++#REF!/E46)</f>
        <v>0</v>
      </c>
      <c r="J46" s="54">
        <f>IF(ISERROR(+G46/E46)=TRUE,0,++G46/E46)</f>
        <v>0.85676288014008783</v>
      </c>
      <c r="K46" s="54">
        <f>IF(ISERROR(+H46/E46)=TRUE,0,++H46/E46)</f>
        <v>0</v>
      </c>
      <c r="L46" s="55">
        <f>SUM(L13:L45)</f>
        <v>11748438.989999995</v>
      </c>
    </row>
    <row r="47" spans="2:12" x14ac:dyDescent="0.2">
      <c r="B47" s="11" t="s">
        <v>62</v>
      </c>
    </row>
    <row r="48" spans="2:12" s="20" customFormat="1" x14ac:dyDescent="0.25">
      <c r="K48" s="24"/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B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25</v>
      </c>
      <c r="G52" s="31" t="str">
        <f>MID(G11,1,25)</f>
        <v>DEVENGADO
A NOVIEMBRE
(4)</v>
      </c>
      <c r="K52" s="23"/>
    </row>
    <row r="53" spans="2:11" s="22" customFormat="1" x14ac:dyDescent="0.25">
      <c r="B53" s="22" t="s">
        <v>24</v>
      </c>
      <c r="C53" s="39">
        <f>+C46/$B$51</f>
        <v>744.08821899999998</v>
      </c>
      <c r="D53" s="39">
        <f t="shared" ref="D53:G53" si="16">+D46/$B$51</f>
        <v>74.880201</v>
      </c>
      <c r="E53" s="39">
        <f t="shared" si="16"/>
        <v>73.686387999999994</v>
      </c>
      <c r="F53" s="39">
        <f t="shared" si="16"/>
        <v>75.139622949999989</v>
      </c>
      <c r="G53" s="39">
        <f t="shared" si="16"/>
        <v>63.131762010000003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>
      <selection activeCell="E13" sqref="E13:E44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26</v>
      </c>
      <c r="C13" s="44">
        <v>0</v>
      </c>
      <c r="D13" s="44">
        <v>510612</v>
      </c>
      <c r="E13" s="60">
        <v>491656</v>
      </c>
      <c r="F13" s="60">
        <v>491197.6</v>
      </c>
      <c r="G13" s="41">
        <v>486134.88</v>
      </c>
      <c r="H13" s="8"/>
      <c r="I13" s="12">
        <f>IF(ISERROR(+#REF!/E13)=TRUE,0,++#REF!/E13)</f>
        <v>0</v>
      </c>
      <c r="J13" s="12">
        <f>IF(ISERROR(+G13/E13)=TRUE,0,++G13/E13)</f>
        <v>0.98877035976373728</v>
      </c>
      <c r="K13" s="12">
        <f>IF(ISERROR(+H13/E13)=TRUE,0,++H13/E13)</f>
        <v>0</v>
      </c>
      <c r="L13" s="14">
        <f>+D13-G13</f>
        <v>24477.119999999995</v>
      </c>
    </row>
    <row r="14" spans="1:13" ht="20.100000000000001" customHeight="1" x14ac:dyDescent="0.25">
      <c r="B14" s="29" t="s">
        <v>58</v>
      </c>
      <c r="C14" s="45">
        <v>0</v>
      </c>
      <c r="D14" s="45">
        <v>3332070</v>
      </c>
      <c r="E14" s="61">
        <v>2749670</v>
      </c>
      <c r="F14" s="61">
        <v>2603902.2600000002</v>
      </c>
      <c r="G14" s="42">
        <v>1878704.52</v>
      </c>
      <c r="H14" s="26"/>
      <c r="I14" s="27"/>
      <c r="J14" s="27">
        <f t="shared" ref="J14:J41" si="0">IF(ISERROR(+G14/E14)=TRUE,0,++G14/E14)</f>
        <v>0.68324726967236071</v>
      </c>
      <c r="K14" s="27">
        <f t="shared" ref="K14:K41" si="1">IF(ISERROR(+H14/E14)=TRUE,0,++H14/E14)</f>
        <v>0</v>
      </c>
      <c r="L14" s="28">
        <f t="shared" ref="L14:L41" si="2">+D14-G14</f>
        <v>1453365.48</v>
      </c>
    </row>
    <row r="15" spans="1:13" ht="20.100000000000001" customHeight="1" x14ac:dyDescent="0.25">
      <c r="B15" s="29" t="s">
        <v>59</v>
      </c>
      <c r="C15" s="45">
        <v>0</v>
      </c>
      <c r="D15" s="45">
        <v>12828552</v>
      </c>
      <c r="E15" s="61">
        <v>12291252</v>
      </c>
      <c r="F15" s="61">
        <v>12255433.439999999</v>
      </c>
      <c r="G15" s="42">
        <v>9935187.0800000019</v>
      </c>
      <c r="H15" s="26"/>
      <c r="I15" s="27"/>
      <c r="J15" s="27">
        <f t="shared" si="0"/>
        <v>0.80831367544982413</v>
      </c>
      <c r="K15" s="27">
        <f t="shared" si="1"/>
        <v>0</v>
      </c>
      <c r="L15" s="28">
        <f t="shared" si="2"/>
        <v>2893364.9199999981</v>
      </c>
    </row>
    <row r="16" spans="1:13" ht="20.100000000000001" customHeight="1" x14ac:dyDescent="0.25">
      <c r="B16" s="29" t="s">
        <v>27</v>
      </c>
      <c r="C16" s="45">
        <v>0</v>
      </c>
      <c r="D16" s="45">
        <v>16184992</v>
      </c>
      <c r="E16" s="61">
        <v>15972711</v>
      </c>
      <c r="F16" s="61">
        <v>15952950.34</v>
      </c>
      <c r="G16" s="42">
        <v>14252350.280000001</v>
      </c>
      <c r="H16" s="26"/>
      <c r="I16" s="27"/>
      <c r="J16" s="27">
        <f t="shared" si="0"/>
        <v>0.89229375526796928</v>
      </c>
      <c r="K16" s="27">
        <f t="shared" si="1"/>
        <v>0</v>
      </c>
      <c r="L16" s="28">
        <f t="shared" si="2"/>
        <v>1932641.7199999988</v>
      </c>
    </row>
    <row r="17" spans="2:12" ht="20.100000000000001" customHeight="1" x14ac:dyDescent="0.25">
      <c r="B17" s="29" t="s">
        <v>28</v>
      </c>
      <c r="C17" s="45">
        <v>0</v>
      </c>
      <c r="D17" s="45">
        <v>2960177</v>
      </c>
      <c r="E17" s="61">
        <v>2800177</v>
      </c>
      <c r="F17" s="61">
        <v>2760305.0299999993</v>
      </c>
      <c r="G17" s="42">
        <v>2389219.8299999996</v>
      </c>
      <c r="H17" s="26"/>
      <c r="I17" s="27"/>
      <c r="J17" s="27">
        <f t="shared" si="0"/>
        <v>0.85323885954352152</v>
      </c>
      <c r="K17" s="27">
        <f t="shared" si="1"/>
        <v>0</v>
      </c>
      <c r="L17" s="28">
        <f t="shared" si="2"/>
        <v>570957.17000000039</v>
      </c>
    </row>
    <row r="18" spans="2:12" ht="20.100000000000001" customHeight="1" x14ac:dyDescent="0.25">
      <c r="B18" s="29" t="s">
        <v>29</v>
      </c>
      <c r="C18" s="45">
        <v>0</v>
      </c>
      <c r="D18" s="45">
        <v>41988413</v>
      </c>
      <c r="E18" s="61">
        <v>40729135</v>
      </c>
      <c r="F18" s="61">
        <v>40653364.809999995</v>
      </c>
      <c r="G18" s="42">
        <v>35961980.110000007</v>
      </c>
      <c r="H18" s="26"/>
      <c r="I18" s="27"/>
      <c r="J18" s="27">
        <f t="shared" si="0"/>
        <v>0.88295467384711235</v>
      </c>
      <c r="K18" s="27">
        <f t="shared" si="1"/>
        <v>0</v>
      </c>
      <c r="L18" s="28">
        <f t="shared" si="2"/>
        <v>6026432.8899999931</v>
      </c>
    </row>
    <row r="19" spans="2:12" ht="20.100000000000001" customHeight="1" x14ac:dyDescent="0.25">
      <c r="B19" s="29" t="s">
        <v>30</v>
      </c>
      <c r="C19" s="45">
        <v>0</v>
      </c>
      <c r="D19" s="45">
        <v>27292674</v>
      </c>
      <c r="E19" s="61">
        <v>26745674</v>
      </c>
      <c r="F19" s="61">
        <v>26482239.450000003</v>
      </c>
      <c r="G19" s="42">
        <v>22763257.48</v>
      </c>
      <c r="H19" s="26"/>
      <c r="I19" s="27"/>
      <c r="J19" s="27">
        <f t="shared" si="0"/>
        <v>0.85110053610912928</v>
      </c>
      <c r="K19" s="27">
        <f t="shared" si="1"/>
        <v>0</v>
      </c>
      <c r="L19" s="28">
        <f t="shared" si="2"/>
        <v>4529416.5199999996</v>
      </c>
    </row>
    <row r="20" spans="2:12" ht="20.100000000000001" customHeight="1" x14ac:dyDescent="0.25">
      <c r="B20" s="29" t="s">
        <v>31</v>
      </c>
      <c r="C20" s="45">
        <v>0</v>
      </c>
      <c r="D20" s="45">
        <v>43531281</v>
      </c>
      <c r="E20" s="61">
        <v>43392281</v>
      </c>
      <c r="F20" s="61">
        <v>43242162.359999992</v>
      </c>
      <c r="G20" s="42">
        <v>35403426.040000007</v>
      </c>
      <c r="H20" s="26"/>
      <c r="I20" s="27"/>
      <c r="J20" s="27">
        <f t="shared" si="0"/>
        <v>0.81589225604434135</v>
      </c>
      <c r="K20" s="27">
        <f t="shared" si="1"/>
        <v>0</v>
      </c>
      <c r="L20" s="28">
        <f t="shared" si="2"/>
        <v>8127854.9599999934</v>
      </c>
    </row>
    <row r="21" spans="2:12" ht="20.100000000000001" customHeight="1" x14ac:dyDescent="0.25">
      <c r="B21" s="29" t="s">
        <v>32</v>
      </c>
      <c r="C21" s="45">
        <v>0</v>
      </c>
      <c r="D21" s="45">
        <v>7823988</v>
      </c>
      <c r="E21" s="61">
        <v>7484088</v>
      </c>
      <c r="F21" s="61">
        <v>6704576.9799999986</v>
      </c>
      <c r="G21" s="42">
        <v>5323288.1899999995</v>
      </c>
      <c r="H21" s="26"/>
      <c r="I21" s="27"/>
      <c r="J21" s="27">
        <f t="shared" si="0"/>
        <v>0.71128081203748528</v>
      </c>
      <c r="K21" s="27">
        <f t="shared" si="1"/>
        <v>0</v>
      </c>
      <c r="L21" s="28">
        <f t="shared" si="2"/>
        <v>2500699.8100000005</v>
      </c>
    </row>
    <row r="22" spans="2:12" ht="20.100000000000001" customHeight="1" x14ac:dyDescent="0.25">
      <c r="B22" s="29" t="s">
        <v>33</v>
      </c>
      <c r="C22" s="45">
        <v>0</v>
      </c>
      <c r="D22" s="45">
        <v>11857540</v>
      </c>
      <c r="E22" s="61">
        <v>11507540</v>
      </c>
      <c r="F22" s="61">
        <v>11085772.52</v>
      </c>
      <c r="G22" s="42">
        <v>9155225.5199999996</v>
      </c>
      <c r="H22" s="26"/>
      <c r="I22" s="27"/>
      <c r="J22" s="27">
        <f t="shared" si="0"/>
        <v>0.79558493996110369</v>
      </c>
      <c r="K22" s="27">
        <f t="shared" si="1"/>
        <v>0</v>
      </c>
      <c r="L22" s="28">
        <f t="shared" si="2"/>
        <v>2702314.4800000004</v>
      </c>
    </row>
    <row r="23" spans="2:12" ht="20.100000000000001" customHeight="1" x14ac:dyDescent="0.25">
      <c r="B23" s="29" t="s">
        <v>34</v>
      </c>
      <c r="C23" s="45">
        <v>0</v>
      </c>
      <c r="D23" s="45">
        <v>54306193</v>
      </c>
      <c r="E23" s="61">
        <v>54098404</v>
      </c>
      <c r="F23" s="61">
        <v>54020435.389999993</v>
      </c>
      <c r="G23" s="42">
        <v>45960564.990000002</v>
      </c>
      <c r="H23" s="26"/>
      <c r="I23" s="27"/>
      <c r="J23" s="27">
        <f t="shared" si="0"/>
        <v>0.84957339942967636</v>
      </c>
      <c r="K23" s="27">
        <f t="shared" si="1"/>
        <v>0</v>
      </c>
      <c r="L23" s="28">
        <f t="shared" si="2"/>
        <v>8345628.0099999979</v>
      </c>
    </row>
    <row r="24" spans="2:12" ht="20.100000000000001" customHeight="1" x14ac:dyDescent="0.25">
      <c r="B24" s="29" t="s">
        <v>35</v>
      </c>
      <c r="C24" s="45">
        <v>0</v>
      </c>
      <c r="D24" s="45">
        <v>48130166</v>
      </c>
      <c r="E24" s="61">
        <v>47530166</v>
      </c>
      <c r="F24" s="61">
        <v>46367770.260000005</v>
      </c>
      <c r="G24" s="42">
        <v>36111241.680000007</v>
      </c>
      <c r="H24" s="26"/>
      <c r="I24" s="27"/>
      <c r="J24" s="27">
        <f t="shared" si="0"/>
        <v>0.75975416706939347</v>
      </c>
      <c r="K24" s="27">
        <f t="shared" si="1"/>
        <v>0</v>
      </c>
      <c r="L24" s="28">
        <f t="shared" si="2"/>
        <v>12018924.319999993</v>
      </c>
    </row>
    <row r="25" spans="2:12" ht="20.100000000000001" customHeight="1" x14ac:dyDescent="0.25">
      <c r="B25" s="29" t="s">
        <v>36</v>
      </c>
      <c r="C25" s="45">
        <v>0</v>
      </c>
      <c r="D25" s="45">
        <v>46598792</v>
      </c>
      <c r="E25" s="61">
        <v>46298792</v>
      </c>
      <c r="F25" s="61">
        <v>45526267.579999998</v>
      </c>
      <c r="G25" s="42">
        <v>37168650.920000017</v>
      </c>
      <c r="H25" s="26"/>
      <c r="I25" s="27"/>
      <c r="J25" s="27">
        <f t="shared" si="0"/>
        <v>0.80279958319430922</v>
      </c>
      <c r="K25" s="27">
        <f t="shared" si="1"/>
        <v>0</v>
      </c>
      <c r="L25" s="28">
        <f t="shared" si="2"/>
        <v>9430141.0799999833</v>
      </c>
    </row>
    <row r="26" spans="2:12" ht="20.100000000000001" customHeight="1" x14ac:dyDescent="0.25">
      <c r="B26" s="29" t="s">
        <v>37</v>
      </c>
      <c r="C26" s="45">
        <v>0</v>
      </c>
      <c r="D26" s="45">
        <v>44225830</v>
      </c>
      <c r="E26" s="61">
        <v>44209069</v>
      </c>
      <c r="F26" s="61">
        <v>43600432.300000027</v>
      </c>
      <c r="G26" s="42">
        <v>38393636.510000005</v>
      </c>
      <c r="H26" s="26"/>
      <c r="I26" s="27"/>
      <c r="J26" s="27">
        <f t="shared" si="0"/>
        <v>0.86845611948987222</v>
      </c>
      <c r="K26" s="27">
        <f t="shared" si="1"/>
        <v>0</v>
      </c>
      <c r="L26" s="28">
        <f t="shared" si="2"/>
        <v>5832193.4899999946</v>
      </c>
    </row>
    <row r="27" spans="2:12" ht="20.100000000000001" customHeight="1" x14ac:dyDescent="0.25">
      <c r="B27" s="29" t="s">
        <v>38</v>
      </c>
      <c r="C27" s="45">
        <v>0</v>
      </c>
      <c r="D27" s="45">
        <v>13097334</v>
      </c>
      <c r="E27" s="61">
        <v>12367334</v>
      </c>
      <c r="F27" s="61">
        <v>12218982.499999998</v>
      </c>
      <c r="G27" s="42">
        <v>11295884.470000001</v>
      </c>
      <c r="H27" s="26"/>
      <c r="I27" s="27"/>
      <c r="J27" s="27">
        <f t="shared" si="0"/>
        <v>0.91336455132528971</v>
      </c>
      <c r="K27" s="27">
        <f t="shared" si="1"/>
        <v>0</v>
      </c>
      <c r="L27" s="28">
        <f t="shared" si="2"/>
        <v>1801449.5299999993</v>
      </c>
    </row>
    <row r="28" spans="2:12" ht="20.100000000000001" customHeight="1" x14ac:dyDescent="0.25">
      <c r="B28" s="29" t="s">
        <v>39</v>
      </c>
      <c r="C28" s="45">
        <v>0</v>
      </c>
      <c r="D28" s="45">
        <v>10898029</v>
      </c>
      <c r="E28" s="61">
        <v>10848029</v>
      </c>
      <c r="F28" s="61">
        <v>10531270.379999999</v>
      </c>
      <c r="G28" s="42">
        <v>9112903.6999999993</v>
      </c>
      <c r="H28" s="26"/>
      <c r="I28" s="27"/>
      <c r="J28" s="27">
        <f t="shared" si="0"/>
        <v>0.84005156144033166</v>
      </c>
      <c r="K28" s="27">
        <f t="shared" si="1"/>
        <v>0</v>
      </c>
      <c r="L28" s="28">
        <f t="shared" si="2"/>
        <v>1785125.3000000007</v>
      </c>
    </row>
    <row r="29" spans="2:12" ht="20.100000000000001" customHeight="1" x14ac:dyDescent="0.25">
      <c r="B29" s="29" t="s">
        <v>40</v>
      </c>
      <c r="C29" s="45">
        <v>0</v>
      </c>
      <c r="D29" s="45">
        <v>6817663</v>
      </c>
      <c r="E29" s="61">
        <v>6457356</v>
      </c>
      <c r="F29" s="61">
        <v>6323427.040000001</v>
      </c>
      <c r="G29" s="42">
        <v>5096864.9700000007</v>
      </c>
      <c r="H29" s="26"/>
      <c r="I29" s="27"/>
      <c r="J29" s="27">
        <f t="shared" si="0"/>
        <v>0.78931144109136941</v>
      </c>
      <c r="K29" s="27">
        <f t="shared" si="1"/>
        <v>0</v>
      </c>
      <c r="L29" s="28">
        <f t="shared" si="2"/>
        <v>1720798.0299999993</v>
      </c>
    </row>
    <row r="30" spans="2:12" ht="20.100000000000001" customHeight="1" x14ac:dyDescent="0.25">
      <c r="B30" s="29" t="s">
        <v>41</v>
      </c>
      <c r="C30" s="45">
        <v>0</v>
      </c>
      <c r="D30" s="45">
        <v>5508101</v>
      </c>
      <c r="E30" s="61">
        <v>4908101</v>
      </c>
      <c r="F30" s="61">
        <v>4833504.0500000007</v>
      </c>
      <c r="G30" s="42">
        <v>4135867</v>
      </c>
      <c r="H30" s="26"/>
      <c r="I30" s="27"/>
      <c r="J30" s="27">
        <f t="shared" si="0"/>
        <v>0.84266134702606976</v>
      </c>
      <c r="K30" s="27">
        <f t="shared" si="1"/>
        <v>0</v>
      </c>
      <c r="L30" s="28">
        <f t="shared" si="2"/>
        <v>1372234</v>
      </c>
    </row>
    <row r="31" spans="2:12" ht="20.100000000000001" customHeight="1" x14ac:dyDescent="0.25">
      <c r="B31" s="29" t="s">
        <v>42</v>
      </c>
      <c r="C31" s="45">
        <v>0</v>
      </c>
      <c r="D31" s="45">
        <v>27640121</v>
      </c>
      <c r="E31" s="61">
        <v>26105832</v>
      </c>
      <c r="F31" s="61">
        <v>25518674.670000002</v>
      </c>
      <c r="G31" s="42">
        <v>18686444.589999996</v>
      </c>
      <c r="H31" s="26"/>
      <c r="I31" s="27"/>
      <c r="J31" s="27">
        <f t="shared" si="0"/>
        <v>0.71579578808290789</v>
      </c>
      <c r="K31" s="27">
        <f t="shared" si="1"/>
        <v>0</v>
      </c>
      <c r="L31" s="28">
        <f t="shared" si="2"/>
        <v>8953676.4100000039</v>
      </c>
    </row>
    <row r="32" spans="2:12" ht="20.100000000000001" customHeight="1" x14ac:dyDescent="0.25">
      <c r="B32" s="29" t="s">
        <v>43</v>
      </c>
      <c r="C32" s="45">
        <v>0</v>
      </c>
      <c r="D32" s="45">
        <v>7328308</v>
      </c>
      <c r="E32" s="61">
        <v>6533664</v>
      </c>
      <c r="F32" s="61">
        <v>6447424.3999999994</v>
      </c>
      <c r="G32" s="42">
        <v>4603541.3500000006</v>
      </c>
      <c r="H32" s="26"/>
      <c r="I32" s="27"/>
      <c r="J32" s="27">
        <f t="shared" si="0"/>
        <v>0.70458801523922876</v>
      </c>
      <c r="K32" s="27">
        <f t="shared" si="1"/>
        <v>0</v>
      </c>
      <c r="L32" s="28">
        <f t="shared" si="2"/>
        <v>2724766.6499999994</v>
      </c>
    </row>
    <row r="33" spans="2:12" ht="20.100000000000001" customHeight="1" x14ac:dyDescent="0.25">
      <c r="B33" s="29" t="s">
        <v>44</v>
      </c>
      <c r="C33" s="45">
        <v>0</v>
      </c>
      <c r="D33" s="45">
        <v>4018875</v>
      </c>
      <c r="E33" s="61">
        <v>3958875</v>
      </c>
      <c r="F33" s="61">
        <v>3932091.84</v>
      </c>
      <c r="G33" s="42">
        <v>2360554.88</v>
      </c>
      <c r="H33" s="26"/>
      <c r="I33" s="27"/>
      <c r="J33" s="27">
        <f t="shared" si="0"/>
        <v>0.59626911180575282</v>
      </c>
      <c r="K33" s="27">
        <f t="shared" si="1"/>
        <v>0</v>
      </c>
      <c r="L33" s="28">
        <f t="shared" si="2"/>
        <v>1658320.12</v>
      </c>
    </row>
    <row r="34" spans="2:12" ht="20.100000000000001" customHeight="1" x14ac:dyDescent="0.25">
      <c r="B34" s="29" t="s">
        <v>45</v>
      </c>
      <c r="C34" s="45">
        <v>0</v>
      </c>
      <c r="D34" s="45">
        <v>13959949</v>
      </c>
      <c r="E34" s="61">
        <v>13799949</v>
      </c>
      <c r="F34" s="61">
        <v>13780645.789999997</v>
      </c>
      <c r="G34" s="42">
        <v>11475570.24</v>
      </c>
      <c r="H34" s="26"/>
      <c r="I34" s="27"/>
      <c r="J34" s="27">
        <f t="shared" si="0"/>
        <v>0.83156613404875623</v>
      </c>
      <c r="K34" s="27">
        <f t="shared" si="1"/>
        <v>0</v>
      </c>
      <c r="L34" s="28">
        <f t="shared" si="2"/>
        <v>2484378.7599999998</v>
      </c>
    </row>
    <row r="35" spans="2:12" ht="20.100000000000001" customHeight="1" x14ac:dyDescent="0.25">
      <c r="B35" s="29" t="s">
        <v>46</v>
      </c>
      <c r="C35" s="45">
        <v>0</v>
      </c>
      <c r="D35" s="45">
        <v>5718203</v>
      </c>
      <c r="E35" s="61">
        <v>5718203</v>
      </c>
      <c r="F35" s="61">
        <v>5400158.6999999993</v>
      </c>
      <c r="G35" s="42">
        <v>3493475.9199999995</v>
      </c>
      <c r="H35" s="26"/>
      <c r="I35" s="27"/>
      <c r="J35" s="27">
        <f t="shared" si="0"/>
        <v>0.61093947171864993</v>
      </c>
      <c r="K35" s="27">
        <f t="shared" si="1"/>
        <v>0</v>
      </c>
      <c r="L35" s="28">
        <f t="shared" si="2"/>
        <v>2224727.0800000005</v>
      </c>
    </row>
    <row r="36" spans="2:12" ht="20.100000000000001" customHeight="1" x14ac:dyDescent="0.25">
      <c r="B36" s="29" t="s">
        <v>48</v>
      </c>
      <c r="C36" s="45">
        <v>0</v>
      </c>
      <c r="D36" s="45">
        <v>14143253</v>
      </c>
      <c r="E36" s="61">
        <v>7359572</v>
      </c>
      <c r="F36" s="61">
        <v>7274164.4199999999</v>
      </c>
      <c r="G36" s="42">
        <v>5827180.0599999996</v>
      </c>
      <c r="H36" s="26"/>
      <c r="I36" s="27"/>
      <c r="J36" s="27">
        <f t="shared" si="0"/>
        <v>0.79178246506726202</v>
      </c>
      <c r="K36" s="27">
        <f t="shared" si="1"/>
        <v>0</v>
      </c>
      <c r="L36" s="28">
        <f t="shared" si="2"/>
        <v>8316072.9400000004</v>
      </c>
    </row>
    <row r="37" spans="2:12" ht="20.100000000000001" customHeight="1" x14ac:dyDescent="0.25">
      <c r="B37" s="29" t="s">
        <v>49</v>
      </c>
      <c r="C37" s="45">
        <v>0</v>
      </c>
      <c r="D37" s="45">
        <v>64130484</v>
      </c>
      <c r="E37" s="61">
        <v>60828324</v>
      </c>
      <c r="F37" s="61">
        <v>59943768.330000006</v>
      </c>
      <c r="G37" s="42">
        <v>53689834.599999979</v>
      </c>
      <c r="H37" s="26"/>
      <c r="I37" s="27"/>
      <c r="J37" s="27">
        <f t="shared" ref="J37:J39" si="3">IF(ISERROR(+G37/E37)=TRUE,0,++G37/E37)</f>
        <v>0.8826453051706632</v>
      </c>
      <c r="K37" s="27">
        <f t="shared" ref="K37:K39" si="4">IF(ISERROR(+H37/E37)=TRUE,0,++H37/E37)</f>
        <v>0</v>
      </c>
      <c r="L37" s="28">
        <f t="shared" ref="L37:L39" si="5">+D37-G37</f>
        <v>10440649.400000021</v>
      </c>
    </row>
    <row r="38" spans="2:12" ht="20.100000000000001" customHeight="1" x14ac:dyDescent="0.25">
      <c r="B38" s="29" t="s">
        <v>50</v>
      </c>
      <c r="C38" s="45">
        <v>0</v>
      </c>
      <c r="D38" s="45">
        <v>4367900</v>
      </c>
      <c r="E38" s="61">
        <v>4342900</v>
      </c>
      <c r="F38" s="61">
        <v>4341134.46</v>
      </c>
      <c r="G38" s="42">
        <v>3915240.7900000005</v>
      </c>
      <c r="H38" s="26"/>
      <c r="I38" s="27"/>
      <c r="J38" s="27">
        <f t="shared" si="3"/>
        <v>0.90152681157751746</v>
      </c>
      <c r="K38" s="27">
        <f t="shared" si="4"/>
        <v>0</v>
      </c>
      <c r="L38" s="28">
        <f t="shared" si="5"/>
        <v>452659.2099999995</v>
      </c>
    </row>
    <row r="39" spans="2:12" ht="20.100000000000001" customHeight="1" x14ac:dyDescent="0.25">
      <c r="B39" s="29" t="s">
        <v>51</v>
      </c>
      <c r="C39" s="45">
        <v>0</v>
      </c>
      <c r="D39" s="45">
        <v>45397302</v>
      </c>
      <c r="E39" s="61">
        <v>42729063</v>
      </c>
      <c r="F39" s="61">
        <v>41333304.110000007</v>
      </c>
      <c r="G39" s="42">
        <v>30889073.039999992</v>
      </c>
      <c r="H39" s="26"/>
      <c r="I39" s="27"/>
      <c r="J39" s="27">
        <f t="shared" si="3"/>
        <v>0.72290546226113106</v>
      </c>
      <c r="K39" s="27">
        <f t="shared" si="4"/>
        <v>0</v>
      </c>
      <c r="L39" s="28">
        <f t="shared" si="5"/>
        <v>14508228.960000008</v>
      </c>
    </row>
    <row r="40" spans="2:12" ht="20.100000000000001" customHeight="1" x14ac:dyDescent="0.25">
      <c r="B40" s="29" t="s">
        <v>52</v>
      </c>
      <c r="C40" s="45">
        <v>0</v>
      </c>
      <c r="D40" s="45">
        <v>61477006</v>
      </c>
      <c r="E40" s="61">
        <v>44270071</v>
      </c>
      <c r="F40" s="61">
        <v>41617741.289999999</v>
      </c>
      <c r="G40" s="42">
        <v>31906134.069999993</v>
      </c>
      <c r="H40" s="26"/>
      <c r="I40" s="27"/>
      <c r="J40" s="27">
        <f t="shared" si="0"/>
        <v>0.72071567425315386</v>
      </c>
      <c r="K40" s="27">
        <f t="shared" si="1"/>
        <v>0</v>
      </c>
      <c r="L40" s="28">
        <f t="shared" si="2"/>
        <v>29570871.930000007</v>
      </c>
    </row>
    <row r="41" spans="2:12" ht="20.100000000000001" customHeight="1" x14ac:dyDescent="0.25">
      <c r="B41" s="29" t="s">
        <v>53</v>
      </c>
      <c r="C41" s="45">
        <v>0</v>
      </c>
      <c r="D41" s="45">
        <v>65423725</v>
      </c>
      <c r="E41" s="61">
        <v>57321612</v>
      </c>
      <c r="F41" s="61">
        <v>53869657.310000002</v>
      </c>
      <c r="G41" s="42">
        <v>44451234.439999998</v>
      </c>
      <c r="H41" s="26"/>
      <c r="I41" s="27"/>
      <c r="J41" s="27">
        <f t="shared" si="0"/>
        <v>0.77547076729105247</v>
      </c>
      <c r="K41" s="27">
        <f t="shared" si="1"/>
        <v>0</v>
      </c>
      <c r="L41" s="28">
        <f t="shared" si="2"/>
        <v>20972490.560000002</v>
      </c>
    </row>
    <row r="42" spans="2:12" ht="20.100000000000001" customHeight="1" x14ac:dyDescent="0.25">
      <c r="B42" s="29" t="s">
        <v>54</v>
      </c>
      <c r="C42" s="45">
        <v>0</v>
      </c>
      <c r="D42" s="45">
        <v>54023619</v>
      </c>
      <c r="E42" s="61">
        <v>41241943</v>
      </c>
      <c r="F42" s="61">
        <v>37378039.93</v>
      </c>
      <c r="G42" s="42">
        <v>25832539.239999991</v>
      </c>
      <c r="H42" s="26"/>
      <c r="I42" s="27"/>
      <c r="J42" s="27">
        <f t="shared" ref="J42:J44" si="6">IF(ISERROR(+G42/E42)=TRUE,0,++G42/E42)</f>
        <v>0.62636571802642738</v>
      </c>
      <c r="K42" s="27">
        <f t="shared" ref="K42:K44" si="7">IF(ISERROR(+H42/E42)=TRUE,0,++H42/E42)</f>
        <v>0</v>
      </c>
      <c r="L42" s="28">
        <f t="shared" ref="L42:L44" si="8">+D42-G42</f>
        <v>28191079.760000009</v>
      </c>
    </row>
    <row r="43" spans="2:12" ht="20.100000000000001" customHeight="1" x14ac:dyDescent="0.25">
      <c r="B43" s="29" t="s">
        <v>55</v>
      </c>
      <c r="C43" s="45">
        <v>0</v>
      </c>
      <c r="D43" s="45">
        <v>36163170</v>
      </c>
      <c r="E43" s="61">
        <v>30871282</v>
      </c>
      <c r="F43" s="61">
        <v>30488535.220000003</v>
      </c>
      <c r="G43" s="42">
        <v>24909383.740000002</v>
      </c>
      <c r="H43" s="26"/>
      <c r="I43" s="27"/>
      <c r="J43" s="27">
        <f t="shared" si="6"/>
        <v>0.80687882479256945</v>
      </c>
      <c r="K43" s="27">
        <f t="shared" si="7"/>
        <v>0</v>
      </c>
      <c r="L43" s="28">
        <f t="shared" si="8"/>
        <v>11253786.259999998</v>
      </c>
    </row>
    <row r="44" spans="2:12" ht="20.100000000000001" customHeight="1" x14ac:dyDescent="0.25">
      <c r="B44" s="29" t="s">
        <v>56</v>
      </c>
      <c r="C44" s="45">
        <v>0</v>
      </c>
      <c r="D44" s="45">
        <v>22274271</v>
      </c>
      <c r="E44" s="61">
        <v>22234271</v>
      </c>
      <c r="F44" s="61">
        <v>21934632.799999997</v>
      </c>
      <c r="G44" s="42">
        <v>16067283.209999999</v>
      </c>
      <c r="H44" s="26"/>
      <c r="I44" s="27"/>
      <c r="J44" s="27">
        <f t="shared" si="6"/>
        <v>0.72263593485929889</v>
      </c>
      <c r="K44" s="27">
        <f t="shared" si="7"/>
        <v>0</v>
      </c>
      <c r="L44" s="28">
        <f t="shared" si="8"/>
        <v>6206987.790000001</v>
      </c>
    </row>
    <row r="45" spans="2:12" ht="23.25" customHeight="1" x14ac:dyDescent="0.25">
      <c r="B45" s="52" t="s">
        <v>4</v>
      </c>
      <c r="C45" s="65">
        <f t="shared" ref="C45:H45" si="9">SUM(C13:C44)</f>
        <v>0</v>
      </c>
      <c r="D45" s="65">
        <f t="shared" si="9"/>
        <v>823958593</v>
      </c>
      <c r="E45" s="65">
        <f t="shared" si="9"/>
        <v>758196996</v>
      </c>
      <c r="F45" s="65">
        <f t="shared" si="9"/>
        <v>738913967.55999982</v>
      </c>
      <c r="G45" s="65">
        <f t="shared" si="9"/>
        <v>602931878.34000015</v>
      </c>
      <c r="H45" s="53">
        <f t="shared" si="9"/>
        <v>0</v>
      </c>
      <c r="I45" s="54">
        <f>IF(ISERROR(+#REF!/E45)=TRUE,0,++#REF!/E45)</f>
        <v>0</v>
      </c>
      <c r="J45" s="54">
        <f>IF(ISERROR(+G45/E45)=TRUE,0,++G45/E45)</f>
        <v>0.79521797306092223</v>
      </c>
      <c r="K45" s="54">
        <f>IF(ISERROR(+H45/E45)=TRUE,0,++H45/E45)</f>
        <v>0</v>
      </c>
      <c r="L45" s="55">
        <f>SUM(L13:L44)</f>
        <v>221026714.66</v>
      </c>
    </row>
    <row r="46" spans="2:12" x14ac:dyDescent="0.2">
      <c r="B46" s="11" t="s">
        <v>62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NOVIEMBRE
(4)</v>
      </c>
      <c r="K51" s="23"/>
    </row>
    <row r="52" spans="2:11" s="22" customFormat="1" x14ac:dyDescent="0.25">
      <c r="B52" s="22" t="s">
        <v>24</v>
      </c>
      <c r="C52" s="66">
        <f>+C45/$C$50</f>
        <v>0</v>
      </c>
      <c r="D52" s="40">
        <f>+D45/$C$50</f>
        <v>823.95859299999995</v>
      </c>
      <c r="E52" s="40">
        <f>+E45/$C$50</f>
        <v>758.19699600000001</v>
      </c>
      <c r="F52" s="40">
        <f>+F45/$C$50</f>
        <v>738.91396755999983</v>
      </c>
      <c r="G52" s="40">
        <f>+G45/$C$50</f>
        <v>602.93187834000014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tabSelected="1" zoomScale="130" zoomScaleNormal="130" workbookViewId="0">
      <selection activeCell="E13" sqref="E13:E16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52</v>
      </c>
      <c r="C13" s="18">
        <v>0</v>
      </c>
      <c r="D13" s="18">
        <v>105051</v>
      </c>
      <c r="E13" s="59">
        <v>4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105051</v>
      </c>
    </row>
    <row r="14" spans="1:13" ht="20.100000000000001" customHeight="1" x14ac:dyDescent="0.25">
      <c r="B14" s="16" t="s">
        <v>53</v>
      </c>
      <c r="C14" s="19">
        <v>0</v>
      </c>
      <c r="D14" s="19">
        <v>22557</v>
      </c>
      <c r="E14" s="59">
        <v>22002</v>
      </c>
      <c r="F14" s="59">
        <v>22000</v>
      </c>
      <c r="G14" s="9">
        <v>22000</v>
      </c>
      <c r="H14" s="9"/>
      <c r="I14" s="13">
        <f>IF(ISERROR(+#REF!/E14)=TRUE,0,++#REF!/E14)</f>
        <v>0</v>
      </c>
      <c r="J14" s="13">
        <f>IF(ISERROR(+G14/E14)=TRUE,0,++G14/E14)</f>
        <v>0.99990909917280246</v>
      </c>
      <c r="K14" s="13">
        <f>IF(ISERROR(+H14/E14)=TRUE,0,++H14/E14)</f>
        <v>0</v>
      </c>
      <c r="L14" s="15">
        <f>+D14-G14</f>
        <v>557</v>
      </c>
    </row>
    <row r="15" spans="1:13" ht="20.100000000000001" customHeight="1" x14ac:dyDescent="0.25">
      <c r="B15" s="16" t="s">
        <v>54</v>
      </c>
      <c r="C15" s="19">
        <v>0</v>
      </c>
      <c r="D15" s="19">
        <v>297406</v>
      </c>
      <c r="E15" s="59">
        <v>271667</v>
      </c>
      <c r="F15" s="59">
        <v>259009.93</v>
      </c>
      <c r="G15" s="9">
        <v>189815.92999999996</v>
      </c>
      <c r="H15" s="9"/>
      <c r="I15" s="13">
        <f>IF(ISERROR(+#REF!/E15)=TRUE,0,++#REF!/E15)</f>
        <v>0</v>
      </c>
      <c r="J15" s="13">
        <f>IF(ISERROR(+G15/E15)=TRUE,0,++G15/E15)</f>
        <v>0.69870808747473911</v>
      </c>
      <c r="K15" s="13">
        <f>IF(ISERROR(+H15/E15)=TRUE,0,++H15/E15)</f>
        <v>0</v>
      </c>
      <c r="L15" s="15">
        <f>+D15-G15</f>
        <v>107590.07000000004</v>
      </c>
    </row>
    <row r="16" spans="1:13" ht="20.100000000000001" customHeight="1" x14ac:dyDescent="0.25">
      <c r="B16" s="68" t="s">
        <v>55</v>
      </c>
      <c r="C16" s="69">
        <v>0</v>
      </c>
      <c r="D16" s="69">
        <v>284835</v>
      </c>
      <c r="E16" s="74">
        <v>284826</v>
      </c>
      <c r="F16" s="74">
        <v>284825.5</v>
      </c>
      <c r="G16" s="70">
        <v>232315.5</v>
      </c>
      <c r="H16" s="70"/>
      <c r="I16" s="71">
        <f>IF(ISERROR(+#REF!/E16)=TRUE,0,++#REF!/E16)</f>
        <v>0</v>
      </c>
      <c r="J16" s="71">
        <f>IF(ISERROR(+G16/E16)=TRUE,0,++G16/E16)</f>
        <v>0.81564007499315372</v>
      </c>
      <c r="K16" s="71">
        <f>IF(ISERROR(+H16/E16)=TRUE,0,++H16/E16)</f>
        <v>0</v>
      </c>
      <c r="L16" s="72">
        <f>+D16-G16</f>
        <v>52519.5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709849</v>
      </c>
      <c r="E17" s="65">
        <f t="shared" si="0"/>
        <v>578499</v>
      </c>
      <c r="F17" s="65">
        <f t="shared" si="0"/>
        <v>565835.42999999993</v>
      </c>
      <c r="G17" s="65">
        <f t="shared" si="0"/>
        <v>444131.42999999993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0.76773067887757784</v>
      </c>
      <c r="K17" s="54">
        <f>IF(ISERROR(+H17/E17)=TRUE,0,++H17/E17)</f>
        <v>0</v>
      </c>
      <c r="L17" s="55">
        <f>SUM(L13:L16)</f>
        <v>265717.57000000007</v>
      </c>
    </row>
    <row r="18" spans="2:12" x14ac:dyDescent="0.2">
      <c r="B18" s="11" t="s">
        <v>62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NOVIEMBRE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0.70984899999999995</v>
      </c>
      <c r="E24" s="40">
        <f>+E17/$C$22</f>
        <v>0.57849899999999999</v>
      </c>
      <c r="F24" s="40">
        <f>+F17/$C$22</f>
        <v>0.56583542999999992</v>
      </c>
      <c r="G24" s="40">
        <f>+G17/$C$22</f>
        <v>0.44413142999999994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2024-01-03T21:33:44Z</dcterms:modified>
</cp:coreProperties>
</file>