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DYT!$B$2:$L$44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2" i="6"/>
  <c r="D42" i="6"/>
  <c r="K21" i="5" l="1"/>
  <c r="J21" i="5"/>
  <c r="J38" i="6"/>
  <c r="K22" i="5" l="1"/>
  <c r="J22" i="5"/>
  <c r="G23" i="7"/>
  <c r="G48" i="6"/>
  <c r="G53" i="5"/>
  <c r="G52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49" i="6"/>
  <c r="D49" i="6"/>
  <c r="K26" i="5" l="1"/>
  <c r="J26" i="5"/>
  <c r="G47" i="5"/>
  <c r="G54" i="5" s="1"/>
  <c r="F47" i="5"/>
  <c r="F54" i="5" s="1"/>
  <c r="D54" i="5"/>
  <c r="C54" i="5"/>
  <c r="J27" i="5" l="1"/>
  <c r="K27" i="5"/>
  <c r="G42" i="6"/>
  <c r="G49" i="6" s="1"/>
  <c r="F42" i="6"/>
  <c r="F49" i="6" s="1"/>
  <c r="E42" i="6"/>
  <c r="E49" i="6" s="1"/>
  <c r="K28" i="5" l="1"/>
  <c r="J28" i="5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2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2" i="6"/>
  <c r="L46" i="4"/>
  <c r="L46" i="1"/>
  <c r="I17" i="7"/>
  <c r="K17" i="7"/>
  <c r="J17" i="7"/>
  <c r="J42" i="6"/>
  <c r="I42" i="6"/>
  <c r="K42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<sst xmlns="http://schemas.openxmlformats.org/spreadsheetml/2006/main" count="259" uniqueCount="67">
  <si>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</si>
  <si>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</si>
  <si>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</si>
  <si>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</si>
  <si>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</si>
  <si>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</si>
  <si>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</si>
  <si>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</si>
  <si>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</si>
  <si>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</si>
  <si>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</si>
  <si>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</si>
  <si>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</si>
  <si>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</si>
  <si>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</si>
  <si>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</si>
  <si>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</si>
  <si>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</si>
  <si>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</si>
  <si>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</si>
  <si>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</si>
  <si>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</si>
  <si>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</si>
  <si>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</si>
  <si>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</si>
  <si>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</si>
  <si>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</si>
  <si>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</si>
  <si>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</si>
  <si>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</si>
  <si>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</si>
  <si>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</si>
  <si>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</si>
  <si>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</si>
  <si>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</si>
  <si>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</si>
  <si>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</si>
  <si>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</si>
  <si>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</si>
  <si>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</si>
  <si>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</si>
  <si>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</si>
  <si>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</si>
  <si>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</si>
  <si>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</si>
  <si>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</si>
  <si>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</si>
  <si>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</si>
  <si>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</si>
  <si>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</si>
  <si>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</si>
  <si>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</si>
  <si>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</si>
  <si>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</si>
  <si>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</si>
  <si>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</si>
  <si>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</si>
  <si>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</si>
  <si>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</si>
  <si>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</si>
  <si>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</si>
  <si>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</si>
  <si>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</si>
  <si>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>EJECUCION PRESUPUESTAL MENSUALIZADA DE GASTOS 
AL MES DE FEBRERO 2024</t>
  </si>
  <si>
    <t>Fuente: SIAF, Consulta Amigable y Base de Datos al 29 de febrero del 2024</t>
  </si>
  <si>
    <t xml:space="preserve">PLIEGO 011 MINISTERIO DE SALUD </t>
  </si>
  <si>
    <t>DEVENGADO
A FEBRERO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</si>
</sst>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9501.9119370000008</c:v>
                </c:pt>
                <c:pt idx="2" formatCode="#,##0">
                  <c:v>9088.1682149999997</c:v>
                </c:pt>
                <c:pt idx="3">
                  <c:v>5700.7250065899989</c:v>
                </c:pt>
                <c:pt idx="4">
                  <c:v>1081.6431210600003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33362800"/>
        <c:axId val="-833378032"/>
        <c:axId val="0"/>
      </c:bar3DChart>
      <c:catAx>
        <c:axId val="-83336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833378032"/>
        <c:crosses val="autoZero"/>
        <c:auto val="1"/>
        <c:lblAlgn val="ctr"/>
        <c:lblOffset val="100"/>
        <c:noMultiLvlLbl val="0"/>
      </c:catAx>
      <c:valAx>
        <c:axId val="-83337803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83336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33375312"/>
        <c:axId val="-912128880"/>
        <c:axId val="0"/>
      </c:bar3DChart>
      <c:catAx>
        <c:axId val="-83337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28880"/>
        <c:crosses val="autoZero"/>
        <c:auto val="1"/>
        <c:lblAlgn val="ctr"/>
        <c:lblOffset val="100"/>
        <c:noMultiLvlLbl val="0"/>
      </c:catAx>
      <c:valAx>
        <c:axId val="-9121288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83337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FEBRERO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164.314235</c:v>
                </c:pt>
                <c:pt idx="2">
                  <c:v>164.157118</c:v>
                </c:pt>
                <c:pt idx="3">
                  <c:v>26.823290130000004</c:v>
                </c:pt>
                <c:pt idx="4">
                  <c:v>3.8031500500000002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12119632"/>
        <c:axId val="-912122896"/>
        <c:axId val="0"/>
      </c:bar3DChart>
      <c:catAx>
        <c:axId val="-91211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22896"/>
        <c:crosses val="autoZero"/>
        <c:auto val="1"/>
        <c:lblAlgn val="ctr"/>
        <c:lblOffset val="100"/>
        <c:noMultiLvlLbl val="0"/>
      </c:catAx>
      <c:valAx>
        <c:axId val="-9121228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91211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DYT!$B$49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DYT!$C$48:$G$48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DYT!$C$49:$G$49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562.46594900000002</c:v>
                </c:pt>
                <c:pt idx="2">
                  <c:v>552.61737700000003</c:v>
                </c:pt>
                <c:pt idx="3">
                  <c:v>110.74598543999998</c:v>
                </c:pt>
                <c:pt idx="4">
                  <c:v>6.8923351999999989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12131600"/>
        <c:axId val="-912130512"/>
        <c:axId val="0"/>
      </c:bar3DChart>
      <c:catAx>
        <c:axId val="-91213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12130512"/>
        <c:crosses val="autoZero"/>
        <c:auto val="1"/>
        <c:lblAlgn val="ctr"/>
        <c:lblOffset val="100"/>
        <c:noMultiLvlLbl val="0"/>
      </c:catAx>
      <c:valAx>
        <c:axId val="-91213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91213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0.40245900000000001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2127792"/>
        <c:axId val="-912126704"/>
        <c:axId val="0"/>
      </c:bar3DChart>
      <c:catAx>
        <c:axId val="-91212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12126704"/>
        <c:crosses val="autoZero"/>
        <c:auto val="1"/>
        <c:lblAlgn val="ctr"/>
        <c:lblOffset val="100"/>
        <c:noMultiLvlLbl val="0"/>
      </c:catAx>
      <c:valAx>
        <c:axId val="-9121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1212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44</xdr:row>
      <xdr:rowOff>5953</xdr:rowOff>
    </xdr:from>
    <xdr:to>
      <xdr:col>11</xdr:col>
      <xdr:colOff>991368</xdr:colOff>
      <xdr:row>80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zoomScale="115" zoomScaleNormal="115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65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2527508872</v>
      </c>
      <c r="D13" s="8">
        <v>2334186193</v>
      </c>
      <c r="E13" s="77">
        <v>1962796570</v>
      </c>
      <c r="F13" s="56">
        <v>1389764088.809999</v>
      </c>
      <c r="G13" s="8">
        <v>227564717.66000026</v>
      </c>
      <c r="H13" s="8"/>
      <c r="I13" s="12">
        <f>IF(ISERROR(+#REF!/E13)=TRUE,0,++#REF!/E13)</f>
        <v>0</v>
      </c>
      <c r="J13" s="12">
        <f>IF(ISERROR(+G13/E13)=TRUE,0,++G13/E13)</f>
        <v>0.1159390235025733</v>
      </c>
      <c r="K13" s="12">
        <f>IF(ISERROR(+H13/E13)=TRUE,0,++H13/E13)</f>
        <v>0</v>
      </c>
      <c r="L13" s="14">
        <f>+D13-G13</f>
        <v>2106621475.3399997</v>
      </c>
    </row>
    <row r="14" spans="1:13" ht="20.100000000000001" customHeight="1" x14ac:dyDescent="0.25">
      <c r="B14" s="25" t="s">
        <v>60</v>
      </c>
      <c r="C14" s="26">
        <v>47896646</v>
      </c>
      <c r="D14" s="26">
        <v>48166541</v>
      </c>
      <c r="E14" s="57">
        <v>47221370</v>
      </c>
      <c r="F14" s="57">
        <v>39709138.330000006</v>
      </c>
      <c r="G14" s="26">
        <v>7558596.2599999998</v>
      </c>
      <c r="H14" s="26"/>
      <c r="I14" s="27"/>
      <c r="J14" s="27">
        <f t="shared" ref="J14:J43" si="0">IF(ISERROR(+G14/E14)=TRUE,0,++G14/E14)</f>
        <v>0.16006728013185556</v>
      </c>
      <c r="K14" s="27">
        <f t="shared" ref="K14:K43" si="1">IF(ISERROR(+H14/E14)=TRUE,0,++H14/E14)</f>
        <v>0</v>
      </c>
      <c r="L14" s="28">
        <f t="shared" ref="L14:L43" si="2">+D14-G14</f>
        <v>40607944.740000002</v>
      </c>
    </row>
    <row r="15" spans="1:13" ht="20.100000000000001" customHeight="1" x14ac:dyDescent="0.25">
      <c r="B15" s="25" t="s">
        <v>61</v>
      </c>
      <c r="C15" s="26">
        <v>65036295</v>
      </c>
      <c r="D15" s="26">
        <v>66354455</v>
      </c>
      <c r="E15" s="57">
        <v>65164733</v>
      </c>
      <c r="F15" s="57">
        <v>55566056.549999982</v>
      </c>
      <c r="G15" s="26">
        <v>9393517.4000000004</v>
      </c>
      <c r="H15" s="26"/>
      <c r="I15" s="27"/>
      <c r="J15" s="27">
        <f t="shared" si="0"/>
        <v>0.14415032437867889</v>
      </c>
      <c r="K15" s="27">
        <f t="shared" si="1"/>
        <v>0</v>
      </c>
      <c r="L15" s="28">
        <f t="shared" si="2"/>
        <v>56960937.600000001</v>
      </c>
    </row>
    <row r="16" spans="1:13" ht="20.100000000000001" customHeight="1" x14ac:dyDescent="0.25">
      <c r="B16" s="25" t="s">
        <v>29</v>
      </c>
      <c r="C16" s="26">
        <v>42234357</v>
      </c>
      <c r="D16" s="26">
        <v>45019268</v>
      </c>
      <c r="E16" s="57">
        <v>45009734</v>
      </c>
      <c r="F16" s="57">
        <v>31227860.679999989</v>
      </c>
      <c r="G16" s="26">
        <v>5252858.0300000012</v>
      </c>
      <c r="H16" s="26"/>
      <c r="I16" s="27"/>
      <c r="J16" s="27">
        <f t="shared" si="0"/>
        <v>0.11670493387052679</v>
      </c>
      <c r="K16" s="27">
        <f t="shared" si="1"/>
        <v>0</v>
      </c>
      <c r="L16" s="28">
        <f t="shared" si="2"/>
        <v>39766409.969999999</v>
      </c>
    </row>
    <row r="17" spans="2:12" ht="20.100000000000001" customHeight="1" x14ac:dyDescent="0.25">
      <c r="B17" s="25" t="s">
        <v>30</v>
      </c>
      <c r="C17" s="26">
        <v>58936542</v>
      </c>
      <c r="D17" s="26">
        <v>61125556</v>
      </c>
      <c r="E17" s="57">
        <v>48627135</v>
      </c>
      <c r="F17" s="57">
        <v>41624503.140000015</v>
      </c>
      <c r="G17" s="26">
        <v>7140516.8499999959</v>
      </c>
      <c r="H17" s="26"/>
      <c r="I17" s="27"/>
      <c r="J17" s="27">
        <f t="shared" si="0"/>
        <v>0.14684222810988137</v>
      </c>
      <c r="K17" s="27">
        <f t="shared" si="1"/>
        <v>0</v>
      </c>
      <c r="L17" s="28">
        <f t="shared" si="2"/>
        <v>53985039.150000006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224253574</v>
      </c>
      <c r="E18" s="57">
        <v>220681281</v>
      </c>
      <c r="F18" s="57">
        <v>190329600.92000005</v>
      </c>
      <c r="G18" s="26">
        <v>34521471.000000007</v>
      </c>
      <c r="H18" s="26"/>
      <c r="I18" s="27"/>
      <c r="J18" s="27">
        <f t="shared" si="0"/>
        <v>0.15643135132970343</v>
      </c>
      <c r="K18" s="27">
        <f t="shared" si="1"/>
        <v>0</v>
      </c>
      <c r="L18" s="28">
        <f t="shared" si="2"/>
        <v>189732103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170011237</v>
      </c>
      <c r="E19" s="57">
        <v>169522621</v>
      </c>
      <c r="F19" s="57">
        <v>145663977.69</v>
      </c>
      <c r="G19" s="26">
        <v>27895451.320000015</v>
      </c>
      <c r="H19" s="26"/>
      <c r="I19" s="27"/>
      <c r="J19" s="27">
        <f t="shared" si="0"/>
        <v>0.16455297325776963</v>
      </c>
      <c r="K19" s="27">
        <f t="shared" si="1"/>
        <v>0</v>
      </c>
      <c r="L19" s="28">
        <f t="shared" si="2"/>
        <v>142115785.67999998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213739143</v>
      </c>
      <c r="E20" s="57">
        <v>212031863</v>
      </c>
      <c r="F20" s="57">
        <v>52577178.729999952</v>
      </c>
      <c r="G20" s="26">
        <v>30001618.759999987</v>
      </c>
      <c r="H20" s="26"/>
      <c r="I20" s="27"/>
      <c r="J20" s="27">
        <f t="shared" si="0"/>
        <v>0.14149580320387972</v>
      </c>
      <c r="K20" s="27">
        <f t="shared" si="1"/>
        <v>0</v>
      </c>
      <c r="L20" s="28">
        <f t="shared" si="2"/>
        <v>183737524.24000001</v>
      </c>
    </row>
    <row r="21" spans="2:12" ht="20.100000000000001" customHeight="1" x14ac:dyDescent="0.25">
      <c r="B21" s="25" t="s">
        <v>34</v>
      </c>
      <c r="C21" s="26">
        <v>47062396</v>
      </c>
      <c r="D21" s="26">
        <v>48718652</v>
      </c>
      <c r="E21" s="57">
        <v>47794669</v>
      </c>
      <c r="F21" s="57">
        <v>41556887.770000003</v>
      </c>
      <c r="G21" s="26">
        <v>7011614.6899999976</v>
      </c>
      <c r="H21" s="26"/>
      <c r="I21" s="27"/>
      <c r="J21" s="27">
        <f t="shared" si="0"/>
        <v>0.14670286114963987</v>
      </c>
      <c r="K21" s="27">
        <f t="shared" si="1"/>
        <v>0</v>
      </c>
      <c r="L21" s="28">
        <f t="shared" si="2"/>
        <v>41707037.310000002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114389967</v>
      </c>
      <c r="E22" s="57">
        <v>113966953</v>
      </c>
      <c r="F22" s="57">
        <v>23167139.789999999</v>
      </c>
      <c r="G22" s="26">
        <v>18219020.580000006</v>
      </c>
      <c r="H22" s="26"/>
      <c r="I22" s="27"/>
      <c r="J22" s="27">
        <f t="shared" si="0"/>
        <v>0.15986231184052105</v>
      </c>
      <c r="K22" s="27">
        <f t="shared" si="1"/>
        <v>0</v>
      </c>
      <c r="L22" s="28">
        <f t="shared" si="2"/>
        <v>96170946.419999987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221062905</v>
      </c>
      <c r="E23" s="57">
        <v>220410182</v>
      </c>
      <c r="F23" s="57">
        <v>188107433.81999999</v>
      </c>
      <c r="G23" s="26">
        <v>33838340.360000014</v>
      </c>
      <c r="H23" s="26"/>
      <c r="I23" s="27"/>
      <c r="J23" s="27">
        <f t="shared" si="0"/>
        <v>0.15352439734385781</v>
      </c>
      <c r="K23" s="27">
        <f t="shared" si="1"/>
        <v>0</v>
      </c>
      <c r="L23" s="28">
        <f t="shared" si="2"/>
        <v>187224564.63999999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210546117</v>
      </c>
      <c r="E24" s="57">
        <v>188457161</v>
      </c>
      <c r="F24" s="57">
        <v>148814649.82999998</v>
      </c>
      <c r="G24" s="26">
        <v>27457601.320000015</v>
      </c>
      <c r="H24" s="26"/>
      <c r="I24" s="27"/>
      <c r="J24" s="27">
        <f t="shared" si="0"/>
        <v>0.14569677890881533</v>
      </c>
      <c r="K24" s="27">
        <f t="shared" si="1"/>
        <v>0</v>
      </c>
      <c r="L24" s="28">
        <f t="shared" si="2"/>
        <v>183088515.67999998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292613310</v>
      </c>
      <c r="E25" s="57">
        <v>291634221</v>
      </c>
      <c r="F25" s="57">
        <v>245422491.90999997</v>
      </c>
      <c r="G25" s="26">
        <v>45825063.709999986</v>
      </c>
      <c r="H25" s="26"/>
      <c r="I25" s="27"/>
      <c r="J25" s="27">
        <f t="shared" si="0"/>
        <v>0.15713198386961585</v>
      </c>
      <c r="K25" s="27">
        <f t="shared" si="1"/>
        <v>0</v>
      </c>
      <c r="L25" s="28">
        <f t="shared" si="2"/>
        <v>246788246.29000002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240044914</v>
      </c>
      <c r="E26" s="57">
        <v>230115137</v>
      </c>
      <c r="F26" s="57">
        <v>196528930.32999998</v>
      </c>
      <c r="G26" s="26">
        <v>33093853.129999988</v>
      </c>
      <c r="H26" s="26"/>
      <c r="I26" s="27"/>
      <c r="J26" s="27">
        <f t="shared" si="0"/>
        <v>0.14381432513064096</v>
      </c>
      <c r="K26" s="27">
        <f t="shared" si="1"/>
        <v>0</v>
      </c>
      <c r="L26" s="28">
        <f t="shared" si="2"/>
        <v>206951060.87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124563515</v>
      </c>
      <c r="E27" s="57">
        <v>123015163</v>
      </c>
      <c r="F27" s="57">
        <v>99861168.410000011</v>
      </c>
      <c r="G27" s="26">
        <v>17719430.140000015</v>
      </c>
      <c r="H27" s="26"/>
      <c r="I27" s="27"/>
      <c r="J27" s="27">
        <f t="shared" si="0"/>
        <v>0.14404265057958762</v>
      </c>
      <c r="K27" s="27">
        <f t="shared" si="1"/>
        <v>0</v>
      </c>
      <c r="L27" s="28">
        <f t="shared" si="2"/>
        <v>106844084.85999998</v>
      </c>
    </row>
    <row r="28" spans="2:12" ht="20.100000000000001" customHeight="1" x14ac:dyDescent="0.25">
      <c r="B28" s="25" t="s">
        <v>41</v>
      </c>
      <c r="C28" s="26">
        <v>87228381</v>
      </c>
      <c r="D28" s="26">
        <v>88952485</v>
      </c>
      <c r="E28" s="57">
        <v>88551030</v>
      </c>
      <c r="F28" s="57">
        <v>67716808.869999975</v>
      </c>
      <c r="G28" s="26">
        <v>13809746.260000009</v>
      </c>
      <c r="H28" s="26"/>
      <c r="I28" s="27"/>
      <c r="J28" s="27">
        <f t="shared" si="0"/>
        <v>0.15595240687770667</v>
      </c>
      <c r="K28" s="27">
        <f t="shared" si="1"/>
        <v>0</v>
      </c>
      <c r="L28" s="28">
        <f t="shared" si="2"/>
        <v>75142738.739999995</v>
      </c>
    </row>
    <row r="29" spans="2:12" ht="20.100000000000001" customHeight="1" x14ac:dyDescent="0.25">
      <c r="B29" s="25" t="s">
        <v>42</v>
      </c>
      <c r="C29" s="26">
        <v>57978234</v>
      </c>
      <c r="D29" s="26">
        <v>59007181</v>
      </c>
      <c r="E29" s="57">
        <v>58721480</v>
      </c>
      <c r="F29" s="57">
        <v>45798088.280000001</v>
      </c>
      <c r="G29" s="26">
        <v>8221829.6399999969</v>
      </c>
      <c r="H29" s="26"/>
      <c r="I29" s="27"/>
      <c r="J29" s="27">
        <f t="shared" si="0"/>
        <v>0.14001400577778347</v>
      </c>
      <c r="K29" s="27">
        <f t="shared" si="1"/>
        <v>0</v>
      </c>
      <c r="L29" s="28">
        <f t="shared" si="2"/>
        <v>50785351.359999999</v>
      </c>
    </row>
    <row r="30" spans="2:12" ht="20.100000000000001" customHeight="1" x14ac:dyDescent="0.25">
      <c r="B30" s="25" t="s">
        <v>43</v>
      </c>
      <c r="C30" s="26">
        <v>67722405</v>
      </c>
      <c r="D30" s="26">
        <v>68806651</v>
      </c>
      <c r="E30" s="57">
        <v>68440647</v>
      </c>
      <c r="F30" s="57">
        <v>57625911.499999993</v>
      </c>
      <c r="G30" s="26">
        <v>10069624.219999997</v>
      </c>
      <c r="H30" s="26"/>
      <c r="I30" s="27"/>
      <c r="J30" s="27">
        <f t="shared" si="0"/>
        <v>0.14712929613304207</v>
      </c>
      <c r="K30" s="27">
        <f t="shared" si="1"/>
        <v>0</v>
      </c>
      <c r="L30" s="28">
        <f t="shared" si="2"/>
        <v>58737026.780000001</v>
      </c>
    </row>
    <row r="31" spans="2:12" ht="20.100000000000001" customHeight="1" x14ac:dyDescent="0.25">
      <c r="B31" s="25" t="s">
        <v>44</v>
      </c>
      <c r="C31" s="26">
        <v>126025228</v>
      </c>
      <c r="D31" s="26">
        <v>128436209</v>
      </c>
      <c r="E31" s="57">
        <v>121088480</v>
      </c>
      <c r="F31" s="57">
        <v>111213992.66999997</v>
      </c>
      <c r="G31" s="26">
        <v>19855336.040000003</v>
      </c>
      <c r="H31" s="26"/>
      <c r="I31" s="27"/>
      <c r="J31" s="27">
        <f t="shared" si="0"/>
        <v>0.16397378214674099</v>
      </c>
      <c r="K31" s="27">
        <f t="shared" si="1"/>
        <v>0</v>
      </c>
      <c r="L31" s="28">
        <f t="shared" si="2"/>
        <v>108580872.95999999</v>
      </c>
    </row>
    <row r="32" spans="2:12" ht="20.100000000000001" customHeight="1" x14ac:dyDescent="0.25">
      <c r="B32" s="25" t="s">
        <v>45</v>
      </c>
      <c r="C32" s="26">
        <v>72670496</v>
      </c>
      <c r="D32" s="26">
        <v>78037287</v>
      </c>
      <c r="E32" s="57">
        <v>77707461</v>
      </c>
      <c r="F32" s="57">
        <v>60920323.82</v>
      </c>
      <c r="G32" s="26">
        <v>10108179.630000001</v>
      </c>
      <c r="H32" s="26"/>
      <c r="I32" s="27"/>
      <c r="J32" s="27">
        <f t="shared" si="0"/>
        <v>0.13007991124558813</v>
      </c>
      <c r="K32" s="27">
        <f t="shared" si="1"/>
        <v>0</v>
      </c>
      <c r="L32" s="28">
        <f t="shared" si="2"/>
        <v>67929107.370000005</v>
      </c>
    </row>
    <row r="33" spans="2:12" ht="20.100000000000001" customHeight="1" x14ac:dyDescent="0.25">
      <c r="B33" s="25" t="s">
        <v>46</v>
      </c>
      <c r="C33" s="26">
        <v>38085255</v>
      </c>
      <c r="D33" s="26">
        <v>41386752</v>
      </c>
      <c r="E33" s="57">
        <v>41244726</v>
      </c>
      <c r="F33" s="57">
        <v>30846201.43</v>
      </c>
      <c r="G33" s="26">
        <v>7909611.2300000004</v>
      </c>
      <c r="H33" s="26"/>
      <c r="I33" s="27"/>
      <c r="J33" s="27">
        <f t="shared" si="0"/>
        <v>0.19177267003786133</v>
      </c>
      <c r="K33" s="27">
        <f t="shared" si="1"/>
        <v>0</v>
      </c>
      <c r="L33" s="28">
        <f t="shared" si="2"/>
        <v>33477140.77</v>
      </c>
    </row>
    <row r="34" spans="2:12" ht="20.100000000000001" customHeight="1" x14ac:dyDescent="0.25">
      <c r="B34" s="25" t="s">
        <v>47</v>
      </c>
      <c r="C34" s="26">
        <v>93457165</v>
      </c>
      <c r="D34" s="26">
        <v>101980992</v>
      </c>
      <c r="E34" s="57">
        <v>100569423</v>
      </c>
      <c r="F34" s="57">
        <v>23469899.46000002</v>
      </c>
      <c r="G34" s="26">
        <v>15788872.349999998</v>
      </c>
      <c r="H34" s="26"/>
      <c r="I34" s="27"/>
      <c r="J34" s="27">
        <f t="shared" si="0"/>
        <v>0.15699475923213757</v>
      </c>
      <c r="K34" s="27">
        <f t="shared" si="1"/>
        <v>0</v>
      </c>
      <c r="L34" s="28">
        <f t="shared" si="2"/>
        <v>86192119.650000006</v>
      </c>
    </row>
    <row r="35" spans="2:12" ht="20.100000000000001" customHeight="1" x14ac:dyDescent="0.25">
      <c r="B35" s="25" t="s">
        <v>49</v>
      </c>
      <c r="C35" s="26">
        <v>1604589872</v>
      </c>
      <c r="D35" s="26">
        <v>1612852326</v>
      </c>
      <c r="E35" s="57">
        <v>1606697231</v>
      </c>
      <c r="F35" s="57">
        <v>484910745.73000002</v>
      </c>
      <c r="G35" s="26">
        <v>72121533.160000011</v>
      </c>
      <c r="H35" s="26"/>
      <c r="I35" s="27"/>
      <c r="J35" s="27">
        <f t="shared" si="0"/>
        <v>4.4888067128311379E-2</v>
      </c>
      <c r="K35" s="27">
        <f t="shared" si="1"/>
        <v>0</v>
      </c>
      <c r="L35" s="28">
        <f t="shared" si="2"/>
        <v>1540730792.8399999</v>
      </c>
    </row>
    <row r="36" spans="2:12" ht="20.100000000000001" customHeight="1" x14ac:dyDescent="0.25">
      <c r="B36" s="25" t="s">
        <v>50</v>
      </c>
      <c r="C36" s="26">
        <v>981291607</v>
      </c>
      <c r="D36" s="26">
        <v>982830248</v>
      </c>
      <c r="E36" s="57">
        <v>846150831</v>
      </c>
      <c r="F36" s="57">
        <v>496196337.70999998</v>
      </c>
      <c r="G36" s="26">
        <v>120968024.97999999</v>
      </c>
      <c r="H36" s="26"/>
      <c r="I36" s="27"/>
      <c r="J36" s="27">
        <f t="shared" si="0"/>
        <v>0.14296272076816052</v>
      </c>
      <c r="K36" s="27">
        <f t="shared" si="1"/>
        <v>0</v>
      </c>
      <c r="L36" s="28">
        <f t="shared" si="2"/>
        <v>861862223.01999998</v>
      </c>
    </row>
    <row r="37" spans="2:12" ht="20.100000000000001" customHeight="1" x14ac:dyDescent="0.25">
      <c r="B37" s="25" t="s">
        <v>51</v>
      </c>
      <c r="C37" s="26">
        <v>134620198</v>
      </c>
      <c r="D37" s="26">
        <v>142347420</v>
      </c>
      <c r="E37" s="57">
        <v>141015655</v>
      </c>
      <c r="F37" s="57">
        <v>102287698.31999995</v>
      </c>
      <c r="G37" s="26">
        <v>21978210.560000025</v>
      </c>
      <c r="H37" s="26"/>
      <c r="I37" s="27"/>
      <c r="J37" s="27">
        <f t="shared" si="0"/>
        <v>0.15585652926265545</v>
      </c>
      <c r="K37" s="27">
        <f t="shared" si="1"/>
        <v>0</v>
      </c>
      <c r="L37" s="28">
        <f t="shared" si="2"/>
        <v>120369209.43999997</v>
      </c>
    </row>
    <row r="38" spans="2:12" ht="20.100000000000001" customHeight="1" x14ac:dyDescent="0.25">
      <c r="B38" s="25" t="s">
        <v>52</v>
      </c>
      <c r="C38" s="26">
        <v>38652067</v>
      </c>
      <c r="D38" s="26">
        <v>42245799</v>
      </c>
      <c r="E38" s="57">
        <v>42168021</v>
      </c>
      <c r="F38" s="57">
        <v>27958333.880000003</v>
      </c>
      <c r="G38" s="26">
        <v>5994195.7100000009</v>
      </c>
      <c r="H38" s="26"/>
      <c r="I38" s="27"/>
      <c r="J38" s="27">
        <f t="shared" si="0"/>
        <v>0.14215027330782257</v>
      </c>
      <c r="K38" s="27">
        <f t="shared" si="1"/>
        <v>0</v>
      </c>
      <c r="L38" s="28">
        <f t="shared" si="2"/>
        <v>36251603.289999999</v>
      </c>
    </row>
    <row r="39" spans="2:12" ht="20.100000000000001" customHeight="1" x14ac:dyDescent="0.25">
      <c r="B39" s="25" t="s">
        <v>53</v>
      </c>
      <c r="C39" s="26">
        <v>122048043</v>
      </c>
      <c r="D39" s="26">
        <v>125185334</v>
      </c>
      <c r="E39" s="57">
        <v>124729206</v>
      </c>
      <c r="F39" s="57">
        <v>99622124.560000032</v>
      </c>
      <c r="G39" s="26">
        <v>15694562.98000003</v>
      </c>
      <c r="H39" s="26"/>
      <c r="I39" s="27"/>
      <c r="J39" s="27">
        <f t="shared" si="0"/>
        <v>0.12582909394933559</v>
      </c>
      <c r="K39" s="27">
        <f t="shared" si="1"/>
        <v>0</v>
      </c>
      <c r="L39" s="28">
        <f t="shared" si="2"/>
        <v>109490771.01999997</v>
      </c>
    </row>
    <row r="40" spans="2:12" ht="20.100000000000001" customHeight="1" x14ac:dyDescent="0.25">
      <c r="B40" s="25" t="s">
        <v>54</v>
      </c>
      <c r="C40" s="26">
        <v>322199115</v>
      </c>
      <c r="D40" s="26">
        <v>346904979</v>
      </c>
      <c r="E40" s="57">
        <v>346201673</v>
      </c>
      <c r="F40" s="57">
        <v>302441940.47000003</v>
      </c>
      <c r="G40" s="26">
        <v>53023329.070000015</v>
      </c>
      <c r="H40" s="26"/>
      <c r="I40" s="27"/>
      <c r="J40" s="27">
        <f t="shared" si="0"/>
        <v>0.15315734499642356</v>
      </c>
      <c r="K40" s="27">
        <f t="shared" si="1"/>
        <v>0</v>
      </c>
      <c r="L40" s="28">
        <f t="shared" si="2"/>
        <v>293881649.93000001</v>
      </c>
    </row>
    <row r="41" spans="2:12" ht="20.100000000000001" customHeight="1" x14ac:dyDescent="0.25">
      <c r="B41" s="25" t="s">
        <v>55</v>
      </c>
      <c r="C41" s="26">
        <v>390947568</v>
      </c>
      <c r="D41" s="26">
        <v>421214248</v>
      </c>
      <c r="E41" s="57">
        <v>409416455</v>
      </c>
      <c r="F41" s="57">
        <v>289740076.44999999</v>
      </c>
      <c r="G41" s="26">
        <v>60470990.869999997</v>
      </c>
      <c r="H41" s="26"/>
      <c r="I41" s="27"/>
      <c r="J41" s="27">
        <f t="shared" si="0"/>
        <v>0.14770044078956229</v>
      </c>
      <c r="K41" s="27">
        <f t="shared" si="1"/>
        <v>0</v>
      </c>
      <c r="L41" s="28">
        <f t="shared" si="2"/>
        <v>360743257.13</v>
      </c>
    </row>
    <row r="42" spans="2:12" ht="20.100000000000001" customHeight="1" x14ac:dyDescent="0.25">
      <c r="B42" s="25" t="s">
        <v>56</v>
      </c>
      <c r="C42" s="26">
        <v>396520786</v>
      </c>
      <c r="D42" s="26">
        <v>413651165</v>
      </c>
      <c r="E42" s="57">
        <v>412241091</v>
      </c>
      <c r="F42" s="57">
        <v>353568986.97999996</v>
      </c>
      <c r="G42" s="26">
        <v>60970524.729999989</v>
      </c>
      <c r="H42" s="26"/>
      <c r="I42" s="27"/>
      <c r="J42" s="27">
        <f t="shared" si="0"/>
        <v>0.14790016342645471</v>
      </c>
      <c r="K42" s="27">
        <f t="shared" si="1"/>
        <v>0</v>
      </c>
      <c r="L42" s="28">
        <f t="shared" si="2"/>
        <v>352680640.26999998</v>
      </c>
    </row>
    <row r="43" spans="2:12" ht="20.100000000000001" customHeight="1" x14ac:dyDescent="0.25">
      <c r="B43" s="25" t="s">
        <v>57</v>
      </c>
      <c r="C43" s="26">
        <v>201544127</v>
      </c>
      <c r="D43" s="26">
        <v>218209836</v>
      </c>
      <c r="E43" s="57">
        <v>412241091</v>
      </c>
      <c r="F43" s="57">
        <v>170748801.43000001</v>
      </c>
      <c r="G43" s="26">
        <v>29528621.639999993</v>
      </c>
      <c r="H43" s="26"/>
      <c r="I43" s="27"/>
      <c r="J43" s="27">
        <f t="shared" si="0"/>
        <v>7.1629496148407953E-2</v>
      </c>
      <c r="K43" s="27">
        <f t="shared" si="1"/>
        <v>0</v>
      </c>
      <c r="L43" s="28">
        <f t="shared" si="2"/>
        <v>188681214.36000001</v>
      </c>
    </row>
    <row r="44" spans="2:12" ht="20.100000000000001" customHeight="1" x14ac:dyDescent="0.25">
      <c r="B44" s="25" t="s">
        <v>59</v>
      </c>
      <c r="C44" s="26">
        <v>69644500</v>
      </c>
      <c r="D44" s="26">
        <v>69644500</v>
      </c>
      <c r="E44" s="57">
        <v>59769750</v>
      </c>
      <c r="F44" s="57">
        <v>10083604.91</v>
      </c>
      <c r="G44" s="26">
        <v>2034746.0500000003</v>
      </c>
      <c r="H44" s="26"/>
      <c r="I44" s="27"/>
      <c r="J44" s="27">
        <f t="shared" ref="J44" si="3">IF(ISERROR(+G44/E44)=TRUE,0,++G44/E44)</f>
        <v>3.4043074464925827E-2</v>
      </c>
      <c r="K44" s="27">
        <f t="shared" ref="K44" si="4">IF(ISERROR(+H44/E44)=TRUE,0,++H44/E44)</f>
        <v>0</v>
      </c>
      <c r="L44" s="28">
        <f t="shared" ref="L44" si="5">+D44-G44</f>
        <v>67609753.950000003</v>
      </c>
    </row>
    <row r="45" spans="2:12" ht="20.100000000000001" customHeight="1" x14ac:dyDescent="0.25">
      <c r="B45" s="25" t="s">
        <v>62</v>
      </c>
      <c r="C45" s="26">
        <v>140515998</v>
      </c>
      <c r="D45" s="26">
        <v>145423178</v>
      </c>
      <c r="E45" s="57">
        <v>144765171</v>
      </c>
      <c r="F45" s="57">
        <v>75654023.410000011</v>
      </c>
      <c r="G45" s="26">
        <v>20601510.730000019</v>
      </c>
      <c r="H45" s="26"/>
      <c r="I45" s="27"/>
      <c r="J45" s="27">
        <f t="shared" ref="J45" si="6">IF(ISERROR(+G45/E45)=TRUE,0,++G45/E45)</f>
        <v>0.14230985662981063</v>
      </c>
      <c r="K45" s="27">
        <f t="shared" ref="K45" si="7">IF(ISERROR(+H45/E45)=TRUE,0,++H45/E45)</f>
        <v>0</v>
      </c>
      <c r="L45" s="28">
        <f t="shared" ref="L45" si="8">+D45-G45</f>
        <v>124821667.26999998</v>
      </c>
    </row>
    <row r="46" spans="2:12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9501911937</v>
      </c>
      <c r="E46" s="53">
        <f t="shared" si="9"/>
        <v>9088168215</v>
      </c>
      <c r="F46" s="53">
        <f t="shared" si="9"/>
        <v>5700725006.5899992</v>
      </c>
      <c r="G46" s="53">
        <f t="shared" si="9"/>
        <v>1081643121.0600004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0.11901662639504747</v>
      </c>
      <c r="K46" s="54">
        <f>IF(ISERROR(+H46/E46)=TRUE,0,++H46/E46)</f>
        <v>0</v>
      </c>
      <c r="L46" s="55">
        <f>SUM(L13:L45)</f>
        <v>8420268815.9399986</v>
      </c>
    </row>
    <row r="47" spans="2:12" x14ac:dyDescent="0.2">
      <c r="B47" s="11" t="s">
        <v>64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9501.9119370000008</v>
      </c>
      <c r="E53" s="33">
        <f>+E46/$C$51</f>
        <v>9088.1682149999997</v>
      </c>
      <c r="F53" s="67">
        <f>+F46/$C$51</f>
        <v>5700.7250065899989</v>
      </c>
      <c r="G53" s="67">
        <f>+G46/$C$51</f>
        <v>1081.6431210600003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64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164314235</v>
      </c>
      <c r="E46" s="64">
        <v>164157118</v>
      </c>
      <c r="F46" s="64">
        <v>26823290.130000003</v>
      </c>
      <c r="G46" s="43">
        <v>3803150.0500000003</v>
      </c>
      <c r="H46" s="9"/>
      <c r="I46" s="13">
        <f>IF(ISERROR(+#REF!/E46)=TRUE,0,++#REF!/E46)</f>
        <v>0</v>
      </c>
      <c r="J46" s="13">
        <f t="shared" si="0"/>
        <v>2.3167743783123678E-2</v>
      </c>
      <c r="K46" s="13">
        <f t="shared" si="1"/>
        <v>0</v>
      </c>
      <c r="L46" s="15">
        <f t="shared" si="2"/>
        <v>160511084.94999999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164314235</v>
      </c>
      <c r="E47" s="65">
        <f t="shared" si="15"/>
        <v>164157118</v>
      </c>
      <c r="F47" s="65">
        <f t="shared" si="15"/>
        <v>26823290.130000003</v>
      </c>
      <c r="G47" s="65">
        <f t="shared" si="15"/>
        <v>3803150.0500000003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2.3167743783123678E-2</v>
      </c>
      <c r="K47" s="54">
        <f>IF(ISERROR(+H47/E47)=TRUE,0,++H47/E47)</f>
        <v>0</v>
      </c>
      <c r="L47" s="55">
        <f>SUM(L13:L46)</f>
        <v>160511084.94999999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FEBRERO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164.314235</v>
      </c>
      <c r="E54" s="39">
        <f t="shared" si="16"/>
        <v>164.157118</v>
      </c>
      <c r="F54" s="39">
        <f t="shared" si="16"/>
        <v>26.823290130000004</v>
      </c>
      <c r="G54" s="39">
        <f t="shared" si="16"/>
        <v>3.8031500500000002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6"/>
  <sheetViews>
    <sheetView showGridLines="0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60</v>
      </c>
      <c r="C13" s="44">
        <v>531121</v>
      </c>
      <c r="D13" s="44">
        <v>1919297</v>
      </c>
      <c r="E13" s="60">
        <v>1657585</v>
      </c>
      <c r="F13" s="60">
        <v>593877.99</v>
      </c>
      <c r="G13" s="41">
        <v>53000</v>
      </c>
      <c r="H13" s="8"/>
      <c r="I13" s="12">
        <f>IF(ISERROR(+#REF!/E13)=TRUE,0,++#REF!/E13)</f>
        <v>0</v>
      </c>
      <c r="J13" s="12">
        <f>IF(ISERROR(+G13/E13)=TRUE,0,++G13/E13)</f>
        <v>3.1974227566007173E-2</v>
      </c>
      <c r="K13" s="12">
        <f>IF(ISERROR(+H13/E13)=TRUE,0,++H13/E13)</f>
        <v>0</v>
      </c>
      <c r="L13" s="14">
        <f>+D13-G13</f>
        <v>1866297</v>
      </c>
    </row>
    <row r="14" spans="1:13" ht="20.100000000000001" customHeight="1" x14ac:dyDescent="0.25">
      <c r="B14" s="29" t="s">
        <v>61</v>
      </c>
      <c r="C14" s="45">
        <v>399990</v>
      </c>
      <c r="D14" s="45">
        <v>11576245</v>
      </c>
      <c r="E14" s="61">
        <v>11290031</v>
      </c>
      <c r="F14" s="61">
        <v>3237083.8499999996</v>
      </c>
      <c r="G14" s="42">
        <v>0</v>
      </c>
      <c r="H14" s="26"/>
      <c r="I14" s="27"/>
      <c r="J14" s="27">
        <f t="shared" ref="J14:J41" si="0">IF(ISERROR(+G14/E14)=TRUE,0,++G14/E14)</f>
        <v>0</v>
      </c>
      <c r="K14" s="27">
        <f t="shared" ref="K14:K41" si="1">IF(ISERROR(+H14/E14)=TRUE,0,++H14/E14)</f>
        <v>0</v>
      </c>
      <c r="L14" s="28">
        <f t="shared" ref="L14:L41" si="2">+D14-G14</f>
        <v>11576245</v>
      </c>
    </row>
    <row r="15" spans="1:13" ht="20.100000000000001" customHeight="1" x14ac:dyDescent="0.25">
      <c r="B15" s="29" t="s">
        <v>29</v>
      </c>
      <c r="C15" s="45">
        <v>1192571</v>
      </c>
      <c r="D15" s="45">
        <v>14816422</v>
      </c>
      <c r="E15" s="61">
        <v>13958104</v>
      </c>
      <c r="F15" s="61">
        <v>353050</v>
      </c>
      <c r="G15" s="42">
        <v>60350</v>
      </c>
      <c r="H15" s="26"/>
      <c r="I15" s="27"/>
      <c r="J15" s="27">
        <f t="shared" si="0"/>
        <v>4.3236531265277859E-3</v>
      </c>
      <c r="K15" s="27">
        <f t="shared" si="1"/>
        <v>0</v>
      </c>
      <c r="L15" s="28">
        <f t="shared" si="2"/>
        <v>14756072</v>
      </c>
    </row>
    <row r="16" spans="1:13" ht="20.100000000000001" customHeight="1" x14ac:dyDescent="0.25">
      <c r="B16" s="29" t="s">
        <v>30</v>
      </c>
      <c r="C16" s="45">
        <v>236367</v>
      </c>
      <c r="D16" s="45">
        <v>3213718</v>
      </c>
      <c r="E16" s="61">
        <v>3039286</v>
      </c>
      <c r="F16" s="61">
        <v>239007.78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3213718</v>
      </c>
    </row>
    <row r="17" spans="2:12" ht="20.100000000000001" customHeight="1" x14ac:dyDescent="0.25">
      <c r="B17" s="29" t="s">
        <v>31</v>
      </c>
      <c r="C17" s="45">
        <v>1444837</v>
      </c>
      <c r="D17" s="45">
        <v>37373193</v>
      </c>
      <c r="E17" s="61">
        <v>37373193</v>
      </c>
      <c r="F17" s="61">
        <v>1049779.71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37373193</v>
      </c>
    </row>
    <row r="18" spans="2:12" ht="20.100000000000001" customHeight="1" x14ac:dyDescent="0.25">
      <c r="B18" s="29" t="s">
        <v>32</v>
      </c>
      <c r="C18" s="45">
        <v>124957</v>
      </c>
      <c r="D18" s="45">
        <v>22932741</v>
      </c>
      <c r="E18" s="61">
        <v>22882200</v>
      </c>
      <c r="F18" s="61">
        <v>5127841.05</v>
      </c>
      <c r="G18" s="42">
        <v>587059.19999999995</v>
      </c>
      <c r="H18" s="26"/>
      <c r="I18" s="27"/>
      <c r="J18" s="27">
        <f t="shared" si="0"/>
        <v>2.5655714922516188E-2</v>
      </c>
      <c r="K18" s="27">
        <f t="shared" si="1"/>
        <v>0</v>
      </c>
      <c r="L18" s="28">
        <f t="shared" si="2"/>
        <v>22345681.800000001</v>
      </c>
    </row>
    <row r="19" spans="2:12" ht="20.100000000000001" customHeight="1" x14ac:dyDescent="0.25">
      <c r="B19" s="29" t="s">
        <v>33</v>
      </c>
      <c r="C19" s="45">
        <v>1145140</v>
      </c>
      <c r="D19" s="45">
        <v>35170085</v>
      </c>
      <c r="E19" s="61">
        <v>34287795</v>
      </c>
      <c r="F19" s="61">
        <v>12355360.110000001</v>
      </c>
      <c r="G19" s="42">
        <v>547044.5</v>
      </c>
      <c r="H19" s="26"/>
      <c r="I19" s="27"/>
      <c r="J19" s="27">
        <f t="shared" si="0"/>
        <v>1.5954496344836405E-2</v>
      </c>
      <c r="K19" s="27">
        <f t="shared" si="1"/>
        <v>0</v>
      </c>
      <c r="L19" s="28">
        <f t="shared" si="2"/>
        <v>34623040.5</v>
      </c>
    </row>
    <row r="20" spans="2:12" ht="20.100000000000001" customHeight="1" x14ac:dyDescent="0.25">
      <c r="B20" s="29" t="s">
        <v>34</v>
      </c>
      <c r="C20" s="45">
        <v>443159</v>
      </c>
      <c r="D20" s="45">
        <v>4203374</v>
      </c>
      <c r="E20" s="61">
        <v>4194850</v>
      </c>
      <c r="F20" s="61">
        <v>197600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4203374</v>
      </c>
    </row>
    <row r="21" spans="2:12" ht="20.100000000000001" customHeight="1" x14ac:dyDescent="0.25">
      <c r="B21" s="29" t="s">
        <v>35</v>
      </c>
      <c r="C21" s="45">
        <v>502232</v>
      </c>
      <c r="D21" s="45">
        <v>9265331</v>
      </c>
      <c r="E21" s="61">
        <v>9288615</v>
      </c>
      <c r="F21" s="61">
        <v>1915848.21</v>
      </c>
      <c r="G21" s="42">
        <v>24600</v>
      </c>
      <c r="H21" s="26"/>
      <c r="I21" s="27"/>
      <c r="J21" s="27">
        <f t="shared" si="0"/>
        <v>2.6484034487380521E-3</v>
      </c>
      <c r="K21" s="27">
        <f t="shared" si="1"/>
        <v>0</v>
      </c>
      <c r="L21" s="28">
        <f t="shared" si="2"/>
        <v>9240731</v>
      </c>
    </row>
    <row r="22" spans="2:12" ht="20.100000000000001" customHeight="1" x14ac:dyDescent="0.25">
      <c r="B22" s="29" t="s">
        <v>36</v>
      </c>
      <c r="C22" s="45">
        <v>435424</v>
      </c>
      <c r="D22" s="45">
        <v>44097285</v>
      </c>
      <c r="E22" s="61">
        <v>43708109</v>
      </c>
      <c r="F22" s="61">
        <v>10803439.979999999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44097285</v>
      </c>
    </row>
    <row r="23" spans="2:12" ht="20.100000000000001" customHeight="1" x14ac:dyDescent="0.25">
      <c r="B23" s="29" t="s">
        <v>37</v>
      </c>
      <c r="C23" s="45">
        <v>1303553</v>
      </c>
      <c r="D23" s="45">
        <v>35147503</v>
      </c>
      <c r="E23" s="61">
        <v>34596354</v>
      </c>
      <c r="F23" s="61">
        <v>8331445.5200000005</v>
      </c>
      <c r="G23" s="42">
        <v>1213009.1400000001</v>
      </c>
      <c r="H23" s="26"/>
      <c r="I23" s="27"/>
      <c r="J23" s="27">
        <f t="shared" si="0"/>
        <v>3.5061762288592611E-2</v>
      </c>
      <c r="K23" s="27">
        <f t="shared" si="1"/>
        <v>0</v>
      </c>
      <c r="L23" s="28">
        <f t="shared" si="2"/>
        <v>33934493.859999999</v>
      </c>
    </row>
    <row r="24" spans="2:12" ht="20.100000000000001" customHeight="1" x14ac:dyDescent="0.25">
      <c r="B24" s="29" t="s">
        <v>38</v>
      </c>
      <c r="C24" s="45">
        <v>990022</v>
      </c>
      <c r="D24" s="45">
        <v>38069445</v>
      </c>
      <c r="E24" s="61">
        <v>37599181</v>
      </c>
      <c r="F24" s="61">
        <v>5465431.7300000004</v>
      </c>
      <c r="G24" s="42">
        <v>494297.98</v>
      </c>
      <c r="H24" s="26"/>
      <c r="I24" s="27"/>
      <c r="J24" s="27">
        <f t="shared" si="0"/>
        <v>1.3146509228485589E-2</v>
      </c>
      <c r="K24" s="27">
        <f t="shared" si="1"/>
        <v>0</v>
      </c>
      <c r="L24" s="28">
        <f t="shared" si="2"/>
        <v>37575147.020000003</v>
      </c>
    </row>
    <row r="25" spans="2:12" ht="20.100000000000001" customHeight="1" x14ac:dyDescent="0.25">
      <c r="B25" s="29" t="s">
        <v>39</v>
      </c>
      <c r="C25" s="45">
        <v>664466</v>
      </c>
      <c r="D25" s="45">
        <v>40181066</v>
      </c>
      <c r="E25" s="61">
        <v>39916600</v>
      </c>
      <c r="F25" s="61">
        <v>4507524.63</v>
      </c>
      <c r="G25" s="42">
        <v>363353.52</v>
      </c>
      <c r="H25" s="26"/>
      <c r="I25" s="27"/>
      <c r="J25" s="27">
        <f t="shared" si="0"/>
        <v>9.1028173742252593E-3</v>
      </c>
      <c r="K25" s="27">
        <f t="shared" si="1"/>
        <v>0</v>
      </c>
      <c r="L25" s="28">
        <f t="shared" si="2"/>
        <v>39817712.479999997</v>
      </c>
    </row>
    <row r="26" spans="2:12" ht="20.100000000000001" customHeight="1" x14ac:dyDescent="0.25">
      <c r="B26" s="29" t="s">
        <v>40</v>
      </c>
      <c r="C26" s="45">
        <v>478307</v>
      </c>
      <c r="D26" s="45">
        <v>10930388</v>
      </c>
      <c r="E26" s="61">
        <v>10565239</v>
      </c>
      <c r="F26" s="61">
        <v>2004050.31</v>
      </c>
      <c r="G26" s="42">
        <v>103550</v>
      </c>
      <c r="H26" s="26"/>
      <c r="I26" s="27"/>
      <c r="J26" s="27">
        <f t="shared" si="0"/>
        <v>9.8010087608997772E-3</v>
      </c>
      <c r="K26" s="27">
        <f t="shared" si="1"/>
        <v>0</v>
      </c>
      <c r="L26" s="28">
        <f t="shared" si="2"/>
        <v>10826838</v>
      </c>
    </row>
    <row r="27" spans="2:12" ht="20.100000000000001" customHeight="1" x14ac:dyDescent="0.25">
      <c r="B27" s="29" t="s">
        <v>41</v>
      </c>
      <c r="C27" s="45">
        <v>428965</v>
      </c>
      <c r="D27" s="45">
        <v>8406118</v>
      </c>
      <c r="E27" s="61">
        <v>8360142</v>
      </c>
      <c r="F27" s="61">
        <v>2745104.32</v>
      </c>
      <c r="G27" s="42">
        <v>151480</v>
      </c>
      <c r="H27" s="26"/>
      <c r="I27" s="27"/>
      <c r="J27" s="27">
        <f t="shared" si="0"/>
        <v>1.8119309456705399E-2</v>
      </c>
      <c r="K27" s="27">
        <f t="shared" si="1"/>
        <v>0</v>
      </c>
      <c r="L27" s="28">
        <f t="shared" si="2"/>
        <v>8254638</v>
      </c>
    </row>
    <row r="28" spans="2:12" ht="20.100000000000001" customHeight="1" x14ac:dyDescent="0.25">
      <c r="B28" s="29" t="s">
        <v>42</v>
      </c>
      <c r="C28" s="45">
        <v>77005</v>
      </c>
      <c r="D28" s="45">
        <v>4455949</v>
      </c>
      <c r="E28" s="61">
        <v>4398860</v>
      </c>
      <c r="F28" s="61">
        <v>458725.42</v>
      </c>
      <c r="G28" s="42">
        <v>450</v>
      </c>
      <c r="H28" s="26"/>
      <c r="I28" s="27"/>
      <c r="J28" s="27">
        <f t="shared" si="0"/>
        <v>1.0229923207376456E-4</v>
      </c>
      <c r="K28" s="27">
        <f t="shared" si="1"/>
        <v>0</v>
      </c>
      <c r="L28" s="28">
        <f t="shared" si="2"/>
        <v>4455499</v>
      </c>
    </row>
    <row r="29" spans="2:12" ht="20.100000000000001" customHeight="1" x14ac:dyDescent="0.25">
      <c r="B29" s="29" t="s">
        <v>43</v>
      </c>
      <c r="C29" s="45">
        <v>65454</v>
      </c>
      <c r="D29" s="45">
        <v>1846194</v>
      </c>
      <c r="E29" s="61">
        <v>1803836</v>
      </c>
      <c r="F29" s="61">
        <v>435951.97</v>
      </c>
      <c r="G29" s="42">
        <v>22990</v>
      </c>
      <c r="H29" s="26"/>
      <c r="I29" s="27"/>
      <c r="J29" s="27">
        <f t="shared" si="0"/>
        <v>1.2745061080940839E-2</v>
      </c>
      <c r="K29" s="27">
        <f t="shared" si="1"/>
        <v>0</v>
      </c>
      <c r="L29" s="28">
        <f t="shared" si="2"/>
        <v>1823204</v>
      </c>
    </row>
    <row r="30" spans="2:12" ht="20.100000000000001" customHeight="1" x14ac:dyDescent="0.25">
      <c r="B30" s="29" t="s">
        <v>44</v>
      </c>
      <c r="C30" s="45">
        <v>378742</v>
      </c>
      <c r="D30" s="45">
        <v>19175132</v>
      </c>
      <c r="E30" s="61">
        <v>19078773</v>
      </c>
      <c r="F30" s="61">
        <v>8596520.3000000007</v>
      </c>
      <c r="G30" s="42">
        <v>165322.6</v>
      </c>
      <c r="H30" s="26"/>
      <c r="I30" s="27"/>
      <c r="J30" s="27">
        <f t="shared" si="0"/>
        <v>8.6652637462587348E-3</v>
      </c>
      <c r="K30" s="27">
        <f t="shared" si="1"/>
        <v>0</v>
      </c>
      <c r="L30" s="28">
        <f t="shared" si="2"/>
        <v>19009809.399999999</v>
      </c>
    </row>
    <row r="31" spans="2:12" ht="20.100000000000001" customHeight="1" x14ac:dyDescent="0.25">
      <c r="B31" s="29" t="s">
        <v>45</v>
      </c>
      <c r="C31" s="45">
        <v>330849</v>
      </c>
      <c r="D31" s="45">
        <v>5271022</v>
      </c>
      <c r="E31" s="61">
        <v>5133084</v>
      </c>
      <c r="F31" s="61">
        <v>176281.53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5271022</v>
      </c>
    </row>
    <row r="32" spans="2:12" ht="20.100000000000001" customHeight="1" x14ac:dyDescent="0.25">
      <c r="B32" s="29" t="s">
        <v>46</v>
      </c>
      <c r="C32" s="45">
        <v>113263</v>
      </c>
      <c r="D32" s="45">
        <v>4290469</v>
      </c>
      <c r="E32" s="61">
        <v>4264950</v>
      </c>
      <c r="F32" s="61">
        <v>807237.1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4290469</v>
      </c>
    </row>
    <row r="33" spans="2:12" ht="20.100000000000001" customHeight="1" x14ac:dyDescent="0.25">
      <c r="B33" s="29" t="s">
        <v>47</v>
      </c>
      <c r="C33" s="45">
        <v>323140</v>
      </c>
      <c r="D33" s="45">
        <v>11056237</v>
      </c>
      <c r="E33" s="61">
        <v>11024719</v>
      </c>
      <c r="F33" s="61">
        <v>2512486.77</v>
      </c>
      <c r="G33" s="42">
        <v>383572</v>
      </c>
      <c r="H33" s="26"/>
      <c r="I33" s="27"/>
      <c r="J33" s="27">
        <f t="shared" si="0"/>
        <v>3.479199787314307E-2</v>
      </c>
      <c r="K33" s="27">
        <f t="shared" si="1"/>
        <v>0</v>
      </c>
      <c r="L33" s="28">
        <f t="shared" si="2"/>
        <v>10672665</v>
      </c>
    </row>
    <row r="34" spans="2:12" ht="20.100000000000001" customHeight="1" x14ac:dyDescent="0.25">
      <c r="B34" s="29" t="s">
        <v>51</v>
      </c>
      <c r="C34" s="45">
        <v>1764266</v>
      </c>
      <c r="D34" s="45">
        <v>57837902</v>
      </c>
      <c r="E34" s="61">
        <v>57837902</v>
      </c>
      <c r="F34" s="61">
        <v>5112029.03</v>
      </c>
      <c r="G34" s="42">
        <v>276619.36</v>
      </c>
      <c r="H34" s="26"/>
      <c r="I34" s="27"/>
      <c r="J34" s="27">
        <f t="shared" si="0"/>
        <v>4.7826658719398226E-3</v>
      </c>
      <c r="K34" s="27">
        <f t="shared" si="1"/>
        <v>0</v>
      </c>
      <c r="L34" s="28">
        <f t="shared" si="2"/>
        <v>57561282.640000001</v>
      </c>
    </row>
    <row r="35" spans="2:12" ht="20.100000000000001" customHeight="1" x14ac:dyDescent="0.25">
      <c r="B35" s="29" t="s">
        <v>52</v>
      </c>
      <c r="C35" s="45">
        <v>88503</v>
      </c>
      <c r="D35" s="45">
        <v>2491356</v>
      </c>
      <c r="E35" s="61">
        <v>2491356</v>
      </c>
      <c r="F35" s="61">
        <v>35388.300000000003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2491356</v>
      </c>
    </row>
    <row r="36" spans="2:12" ht="20.100000000000001" customHeight="1" x14ac:dyDescent="0.25">
      <c r="B36" s="29" t="s">
        <v>53</v>
      </c>
      <c r="C36" s="45">
        <v>3601773</v>
      </c>
      <c r="D36" s="45">
        <v>34023254</v>
      </c>
      <c r="E36" s="61">
        <v>33485752</v>
      </c>
      <c r="F36" s="61">
        <v>6063832.0499999998</v>
      </c>
      <c r="G36" s="42">
        <v>150890</v>
      </c>
      <c r="H36" s="26"/>
      <c r="I36" s="27"/>
      <c r="J36" s="27">
        <f t="shared" si="0"/>
        <v>4.5060956074691114E-3</v>
      </c>
      <c r="K36" s="27">
        <f t="shared" si="1"/>
        <v>0</v>
      </c>
      <c r="L36" s="28">
        <f t="shared" si="2"/>
        <v>33872364</v>
      </c>
    </row>
    <row r="37" spans="2:12" ht="20.100000000000001" customHeight="1" x14ac:dyDescent="0.25">
      <c r="B37" s="29" t="s">
        <v>54</v>
      </c>
      <c r="C37" s="45">
        <v>7249818</v>
      </c>
      <c r="D37" s="45">
        <v>17901109</v>
      </c>
      <c r="E37" s="61">
        <v>15407308</v>
      </c>
      <c r="F37" s="61">
        <v>7424024.5</v>
      </c>
      <c r="G37" s="42">
        <v>1595482</v>
      </c>
      <c r="H37" s="26"/>
      <c r="I37" s="27"/>
      <c r="J37" s="27">
        <f t="shared" si="0"/>
        <v>0.10355358638900448</v>
      </c>
      <c r="K37" s="27">
        <f t="shared" si="1"/>
        <v>0</v>
      </c>
      <c r="L37" s="28">
        <f t="shared" si="2"/>
        <v>16305627</v>
      </c>
    </row>
    <row r="38" spans="2:12" ht="20.100000000000001" customHeight="1" x14ac:dyDescent="0.25">
      <c r="B38" s="29" t="s">
        <v>55</v>
      </c>
      <c r="C38" s="45">
        <v>6293834</v>
      </c>
      <c r="D38" s="45">
        <v>28598359</v>
      </c>
      <c r="E38" s="61">
        <v>28598352</v>
      </c>
      <c r="F38" s="61">
        <v>3425263.92</v>
      </c>
      <c r="G38" s="42">
        <v>134214.26</v>
      </c>
      <c r="H38" s="26"/>
      <c r="I38" s="27"/>
      <c r="J38" s="27">
        <f t="shared" ref="J38:J40" si="3">IF(ISERROR(+G38/E38)=TRUE,0,++G38/E38)</f>
        <v>4.6930767199452614E-3</v>
      </c>
      <c r="K38" s="27">
        <f t="shared" ref="K38:K40" si="4">IF(ISERROR(+H38/E38)=TRUE,0,++H38/E38)</f>
        <v>0</v>
      </c>
      <c r="L38" s="28">
        <f t="shared" ref="L38:L40" si="5">+D38-G38</f>
        <v>28464144.739999998</v>
      </c>
    </row>
    <row r="39" spans="2:12" ht="20.100000000000001" customHeight="1" x14ac:dyDescent="0.25">
      <c r="B39" s="29" t="s">
        <v>56</v>
      </c>
      <c r="C39" s="45">
        <v>9101376</v>
      </c>
      <c r="D39" s="45">
        <v>25321128</v>
      </c>
      <c r="E39" s="61">
        <v>24600338</v>
      </c>
      <c r="F39" s="61">
        <v>12093238.399999999</v>
      </c>
      <c r="G39" s="42">
        <v>229110.91</v>
      </c>
      <c r="H39" s="26"/>
      <c r="I39" s="27"/>
      <c r="J39" s="27">
        <f t="shared" si="3"/>
        <v>9.3133236624634991E-3</v>
      </c>
      <c r="K39" s="27">
        <f t="shared" si="4"/>
        <v>0</v>
      </c>
      <c r="L39" s="28">
        <f t="shared" si="5"/>
        <v>25092017.09</v>
      </c>
    </row>
    <row r="40" spans="2:12" ht="20.100000000000001" customHeight="1" x14ac:dyDescent="0.25">
      <c r="B40" s="29" t="s">
        <v>57</v>
      </c>
      <c r="C40" s="45">
        <v>5905325</v>
      </c>
      <c r="D40" s="45">
        <v>14051470</v>
      </c>
      <c r="E40" s="61">
        <v>13726989</v>
      </c>
      <c r="F40" s="61">
        <v>1645240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14051470</v>
      </c>
    </row>
    <row r="41" spans="2:12" ht="20.100000000000001" customHeight="1" x14ac:dyDescent="0.25">
      <c r="B41" s="29" t="s">
        <v>62</v>
      </c>
      <c r="C41" s="45">
        <v>701673</v>
      </c>
      <c r="D41" s="45">
        <v>18844157</v>
      </c>
      <c r="E41" s="61">
        <v>18047874</v>
      </c>
      <c r="F41" s="61">
        <v>3033320.96</v>
      </c>
      <c r="G41" s="42">
        <v>335939.73</v>
      </c>
      <c r="H41" s="26"/>
      <c r="I41" s="27"/>
      <c r="J41" s="27">
        <f t="shared" si="0"/>
        <v>1.8613811798553113E-2</v>
      </c>
      <c r="K41" s="27">
        <f t="shared" si="1"/>
        <v>0</v>
      </c>
      <c r="L41" s="28">
        <f t="shared" si="2"/>
        <v>18508217.27</v>
      </c>
    </row>
    <row r="42" spans="2:12" ht="23.25" customHeight="1" x14ac:dyDescent="0.25">
      <c r="B42" s="52" t="s">
        <v>4</v>
      </c>
      <c r="C42" s="65">
        <f t="shared" ref="C42:H42" si="6">SUM(C13:C41)</f>
        <v>46316132</v>
      </c>
      <c r="D42" s="65">
        <f t="shared" si="6"/>
        <v>562465949</v>
      </c>
      <c r="E42" s="65">
        <f t="shared" si="6"/>
        <v>552617377</v>
      </c>
      <c r="F42" s="65">
        <f t="shared" si="6"/>
        <v>110745985.43999998</v>
      </c>
      <c r="G42" s="65">
        <f t="shared" si="6"/>
        <v>6892335.1999999993</v>
      </c>
      <c r="H42" s="53">
        <f t="shared" si="6"/>
        <v>0</v>
      </c>
      <c r="I42" s="54">
        <f>IF(ISERROR(+#REF!/E42)=TRUE,0,++#REF!/E42)</f>
        <v>0</v>
      </c>
      <c r="J42" s="54">
        <f>IF(ISERROR(+G42/E42)=TRUE,0,++G42/E42)</f>
        <v>1.2472165166822105E-2</v>
      </c>
      <c r="K42" s="54">
        <f>IF(ISERROR(+H42/E42)=TRUE,0,++H42/E42)</f>
        <v>0</v>
      </c>
      <c r="L42" s="55">
        <f>SUM(L13:L41)</f>
        <v>555573613.79999995</v>
      </c>
    </row>
    <row r="43" spans="2:12" x14ac:dyDescent="0.2">
      <c r="B43" s="11" t="s">
        <v>64</v>
      </c>
    </row>
    <row r="46" spans="2:12" s="22" customFormat="1" x14ac:dyDescent="0.25">
      <c r="K46" s="23"/>
    </row>
    <row r="47" spans="2:12" s="22" customFormat="1" x14ac:dyDescent="0.25">
      <c r="C47" s="22">
        <v>1000000</v>
      </c>
      <c r="K47" s="23"/>
    </row>
    <row r="48" spans="2:12" s="22" customFormat="1" ht="45" x14ac:dyDescent="0.25">
      <c r="B48" s="30" t="s">
        <v>23</v>
      </c>
      <c r="C48" s="30" t="s">
        <v>3</v>
      </c>
      <c r="D48" s="30" t="s">
        <v>2</v>
      </c>
      <c r="E48" s="31" t="s">
        <v>18</v>
      </c>
      <c r="F48" s="31" t="s">
        <v>19</v>
      </c>
      <c r="G48" s="31" t="str">
        <f>MID(G11,1,25)</f>
        <v>DEVENGADO
A FEBRERO
(4)</v>
      </c>
      <c r="K48" s="23"/>
    </row>
    <row r="49" spans="2:11" s="22" customFormat="1" x14ac:dyDescent="0.25">
      <c r="B49" s="22" t="s">
        <v>24</v>
      </c>
      <c r="C49" s="66">
        <f>+C42/$C$47</f>
        <v>46.316132000000003</v>
      </c>
      <c r="D49" s="40">
        <f>+D42/$C$47</f>
        <v>562.46594900000002</v>
      </c>
      <c r="E49" s="40">
        <f>+E42/$C$47</f>
        <v>552.61737700000003</v>
      </c>
      <c r="F49" s="40">
        <f>+F42/$C$47</f>
        <v>110.74598543999998</v>
      </c>
      <c r="G49" s="40">
        <f>+G42/$C$47</f>
        <v>6.8923351999999989</v>
      </c>
      <c r="H49" s="22">
        <v>1373981</v>
      </c>
      <c r="K49" s="23"/>
    </row>
    <row r="50" spans="2:11" s="22" customFormat="1" x14ac:dyDescent="0.25">
      <c r="C50" s="40"/>
      <c r="D50" s="40"/>
      <c r="E50" s="40"/>
      <c r="F50" s="40"/>
      <c r="G50" s="40"/>
      <c r="H50" s="22">
        <v>5072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3078714.9799999995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0</v>
      </c>
      <c r="K52" s="23"/>
    </row>
    <row r="53" spans="2:11" s="22" customFormat="1" x14ac:dyDescent="0.25"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12790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12790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402459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402459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FEBRERO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0.40245900000000001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2024-03-18T16:30:46Z</dcterms:modified>
</cp:coreProperties>
</file>