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ño 2024\2.- Informacion Portal MINSA - Transparencia\PCA - 2024\"/>
    </mc:Choice>
  </mc:AlternateContent>
  <bookViews>
    <workbookView xWindow="-120" yWindow="-120" windowWidth="29040" windowHeight="15840" activeTab="4"/>
  </bookViews>
  <sheets>
    <sheet name="RO" sheetId="1" r:id="rId1"/>
    <sheet name="RDR" sheetId="4" r:id="rId2"/>
    <sheet name="ROOC" sheetId="5" r:id="rId3"/>
    <sheet name="DYT" sheetId="6" r:id="rId4"/>
    <sheet name="RD" sheetId="7" r:id="rId5"/>
  </sheets>
  <definedNames>
    <definedName name="_xlnm._FilterDatabase" localSheetId="0" hidden="1">RO!$B$11:$L$45</definedName>
    <definedName name="_xlnm.Print_Area" localSheetId="3">DYT!$B$2:$L$44</definedName>
    <definedName name="_xlnm.Print_Area" localSheetId="4">RD!$B$2:$L$19</definedName>
    <definedName name="_xlnm.Print_Area" localSheetId="1">RDR!$B$2:$L$48</definedName>
    <definedName name="_xlnm.Print_Area" localSheetId="0">RO!$B$2:$L$48</definedName>
    <definedName name="_xlnm.Print_Area" localSheetId="2">ROOC!$B$2:$L$49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5" i="1" l="1"/>
  <c r="K45" i="1"/>
  <c r="J45" i="1"/>
  <c r="C46" i="1"/>
  <c r="D46" i="1"/>
  <c r="L16" i="5" l="1"/>
  <c r="J16" i="5"/>
  <c r="C47" i="5"/>
  <c r="D47" i="5"/>
  <c r="L44" i="5"/>
  <c r="K44" i="5"/>
  <c r="J44" i="5"/>
  <c r="L43" i="4"/>
  <c r="K43" i="4"/>
  <c r="J43" i="4"/>
  <c r="L36" i="6" l="1"/>
  <c r="L17" i="5" l="1"/>
  <c r="K17" i="5"/>
  <c r="J17" i="5"/>
  <c r="E47" i="5" l="1"/>
  <c r="L20" i="5"/>
  <c r="K20" i="5"/>
  <c r="J20" i="5"/>
  <c r="L42" i="5" l="1"/>
  <c r="K42" i="5"/>
  <c r="J42" i="5"/>
  <c r="L41" i="5"/>
  <c r="K41" i="5"/>
  <c r="J41" i="5"/>
  <c r="J36" i="6" l="1"/>
  <c r="K36" i="6"/>
  <c r="L46" i="5" l="1"/>
  <c r="L45" i="5"/>
  <c r="L43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19" i="5"/>
  <c r="L18" i="5"/>
  <c r="L15" i="5"/>
  <c r="L14" i="5"/>
  <c r="K14" i="5"/>
  <c r="J14" i="5"/>
  <c r="K15" i="5" l="1"/>
  <c r="J15" i="5"/>
  <c r="L44" i="1"/>
  <c r="K44" i="1"/>
  <c r="J44" i="1"/>
  <c r="J18" i="5" l="1"/>
  <c r="K18" i="5"/>
  <c r="E46" i="1"/>
  <c r="K19" i="5" l="1"/>
  <c r="J19" i="5"/>
  <c r="C42" i="6"/>
  <c r="D42" i="6"/>
  <c r="K21" i="5" l="1"/>
  <c r="J21" i="5"/>
  <c r="J38" i="6"/>
  <c r="K22" i="5" l="1"/>
  <c r="J22" i="5"/>
  <c r="G23" i="7"/>
  <c r="G48" i="6"/>
  <c r="G53" i="5"/>
  <c r="G52" i="4"/>
  <c r="G52" i="1"/>
  <c r="K23" i="5" l="1"/>
  <c r="J23" i="5"/>
  <c r="K37" i="6"/>
  <c r="J24" i="5" l="1"/>
  <c r="K24" i="5"/>
  <c r="J37" i="6"/>
  <c r="L37" i="6"/>
  <c r="K25" i="5" l="1"/>
  <c r="J25" i="5"/>
  <c r="L40" i="6"/>
  <c r="K40" i="6"/>
  <c r="J40" i="6"/>
  <c r="L39" i="6"/>
  <c r="K39" i="6"/>
  <c r="J39" i="6"/>
  <c r="L38" i="6"/>
  <c r="K38" i="6"/>
  <c r="C49" i="6"/>
  <c r="D49" i="6"/>
  <c r="K26" i="5" l="1"/>
  <c r="J26" i="5"/>
  <c r="G47" i="5"/>
  <c r="G54" i="5" s="1"/>
  <c r="F47" i="5"/>
  <c r="F54" i="5" s="1"/>
  <c r="D54" i="5"/>
  <c r="C54" i="5"/>
  <c r="J27" i="5" l="1"/>
  <c r="K27" i="5"/>
  <c r="G42" i="6"/>
  <c r="G49" i="6" s="1"/>
  <c r="F42" i="6"/>
  <c r="F49" i="6" s="1"/>
  <c r="E42" i="6"/>
  <c r="E49" i="6" s="1"/>
  <c r="K28" i="5" l="1"/>
  <c r="J28" i="5"/>
  <c r="L41" i="6"/>
  <c r="K41" i="6"/>
  <c r="J41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K29" i="5" l="1"/>
  <c r="J29" i="5"/>
  <c r="L45" i="4"/>
  <c r="K45" i="4"/>
  <c r="J45" i="4"/>
  <c r="L44" i="4"/>
  <c r="K44" i="4"/>
  <c r="J44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K30" i="5" l="1"/>
  <c r="J30" i="5"/>
  <c r="J18" i="1"/>
  <c r="J26" i="1"/>
  <c r="J34" i="1"/>
  <c r="J42" i="1"/>
  <c r="K22" i="1"/>
  <c r="K31" i="1"/>
  <c r="J38" i="1"/>
  <c r="J30" i="1"/>
  <c r="K15" i="1"/>
  <c r="K37" i="1"/>
  <c r="J20" i="1"/>
  <c r="J28" i="1"/>
  <c r="J36" i="1"/>
  <c r="C53" i="1"/>
  <c r="D53" i="1"/>
  <c r="K31" i="5" l="1"/>
  <c r="J31" i="5"/>
  <c r="C46" i="4"/>
  <c r="C53" i="4" s="1"/>
  <c r="J32" i="5" l="1"/>
  <c r="K32" i="5"/>
  <c r="G46" i="4"/>
  <c r="G53" i="4" s="1"/>
  <c r="F46" i="4"/>
  <c r="F53" i="4" s="1"/>
  <c r="D46" i="4"/>
  <c r="D53" i="4" s="1"/>
  <c r="G17" i="7"/>
  <c r="G24" i="7" s="1"/>
  <c r="F17" i="7"/>
  <c r="F24" i="7" s="1"/>
  <c r="E17" i="7"/>
  <c r="E24" i="7" s="1"/>
  <c r="D17" i="7"/>
  <c r="D24" i="7" s="1"/>
  <c r="G46" i="1"/>
  <c r="G53" i="1" s="1"/>
  <c r="F46" i="1"/>
  <c r="F53" i="1" s="1"/>
  <c r="C17" i="7"/>
  <c r="C24" i="7" s="1"/>
  <c r="K33" i="5" l="1"/>
  <c r="J33" i="5"/>
  <c r="L16" i="7"/>
  <c r="L15" i="7"/>
  <c r="L14" i="7"/>
  <c r="L13" i="4"/>
  <c r="L13" i="6"/>
  <c r="L13" i="5"/>
  <c r="L13" i="7"/>
  <c r="L13" i="1"/>
  <c r="E46" i="4"/>
  <c r="E53" i="4" s="1"/>
  <c r="K34" i="5" l="1"/>
  <c r="J34" i="5"/>
  <c r="E53" i="1"/>
  <c r="J35" i="5" l="1"/>
  <c r="K35" i="5"/>
  <c r="H17" i="7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6" i="1"/>
  <c r="I13" i="1"/>
  <c r="H42" i="6"/>
  <c r="K13" i="6"/>
  <c r="J13" i="6"/>
  <c r="I13" i="6"/>
  <c r="H47" i="5"/>
  <c r="K13" i="5"/>
  <c r="J13" i="5"/>
  <c r="I13" i="5"/>
  <c r="H46" i="4"/>
  <c r="I14" i="4"/>
  <c r="K13" i="4"/>
  <c r="J13" i="4"/>
  <c r="I13" i="4"/>
  <c r="K13" i="1"/>
  <c r="J13" i="1"/>
  <c r="K36" i="5" l="1"/>
  <c r="J36" i="5"/>
  <c r="L47" i="5"/>
  <c r="L42" i="6"/>
  <c r="L46" i="4"/>
  <c r="L46" i="1"/>
  <c r="I17" i="7"/>
  <c r="K17" i="7"/>
  <c r="J17" i="7"/>
  <c r="J42" i="6"/>
  <c r="I42" i="6"/>
  <c r="K42" i="6"/>
  <c r="I46" i="4"/>
  <c r="K46" i="4"/>
  <c r="J46" i="4"/>
  <c r="K46" i="1"/>
  <c r="K37" i="5" l="1"/>
  <c r="J37" i="5"/>
  <c r="I46" i="1"/>
  <c r="J46" i="1"/>
  <c r="K38" i="5" l="1"/>
  <c r="J38" i="5"/>
  <c r="K39" i="5" l="1"/>
  <c r="J39" i="5"/>
  <c r="J40" i="5" l="1"/>
  <c r="K40" i="5"/>
  <c r="K43" i="5" l="1"/>
  <c r="J43" i="5"/>
  <c r="K45" i="5" l="1"/>
  <c r="J45" i="5"/>
  <c r="J46" i="5" l="1"/>
  <c r="K46" i="5"/>
  <c r="I46" i="5"/>
  <c r="E54" i="5" l="1"/>
  <c r="J47" i="5"/>
  <c r="I47" i="5"/>
  <c r="K47" i="5"/>
</calcChain>
</file>

<file path=xl/sharedStrings.xml><?xml version="1.0" encoding="utf-8"?>
<sst xmlns="http://schemas.openxmlformats.org/spreadsheetml/2006/main" count="259" uniqueCount="67">
  <si>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</si>
  <si>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</si>
  <si>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</si>
  <si>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</si>
  <si>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</si>
  <si>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</si>
  <si>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</si>
  <si>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</si>
  <si>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</si>
  <si>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</si>
  <si>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</si>
  <si>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</si>
  <si>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</si>
  <si>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</si>
  <si>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</si>
  <si>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</si>
  <si>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</si>
  <si>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</si>
  <si>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</si>
  <si>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</si>
  <si>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</si>
  <si>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</si>
  <si>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</si>
  <si>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PLIEGO</t>
  </si>
  <si>
    <t>011 MINISTERIO DE SALUD</t>
  </si>
  <si>
    <t>COMP ANUAL</t>
  </si>
  <si>
    <t>001-117: ADMINISTRACION CENTRAL - MINSA</t>
  </si>
  <si>
    <t xml:space="preserve">005-121: INSTITUTO NACIONAL DE SALUD MENTAL </t>
  </si>
  <si>
    <t xml:space="preserve">007-123: INSTITUTO NACIONAL DE CIENCIAS NEUROLOGICAS </t>
  </si>
  <si>
    <t>008-124: INSTITUTO NACIONAL DE OFTALMOLOGIA</t>
  </si>
  <si>
    <t>009-125: INSTITUTO NACIONAL DE REHABILITACION</t>
  </si>
  <si>
    <t>010-126: INSTITUTO NACIONAL DE SALUD DEL NIÑO</t>
  </si>
  <si>
    <t>011-127: INSTITUTO NACIONAL MATERNO PERINATAL</t>
  </si>
  <si>
    <t>016-132: HOSPITAL NACIONAL HIPOLITO UNANUE</t>
  </si>
  <si>
    <t>017-133: HOSPITAL HERMILIO VALDIZAN</t>
  </si>
  <si>
    <t>020-136: HOSPITAL SERGIO BERNALES</t>
  </si>
  <si>
    <t>021-137: HOSPITAL CAYETANO HEREDIA</t>
  </si>
  <si>
    <t>025-141: HOSPITAL DE APOYO DEPARTAMENTAL MARIA AUXILIADORA</t>
  </si>
  <si>
    <t>027-143: HOSPITAL NACIONAL ARZOBISPO LOAYZA</t>
  </si>
  <si>
    <t>028-144: HOSPITAL NACIONAL DOS DE MAYO</t>
  </si>
  <si>
    <t>029-145: HOSPITAL DE APOYO SANTA ROSA</t>
  </si>
  <si>
    <t>030-146: HOSPITAL DE EMERGENCIAS CASIMIRO ULLOA</t>
  </si>
  <si>
    <t>031-147: HOSPITAL DE EMERGENCIAS PEDIATRICAS</t>
  </si>
  <si>
    <t>032-148: HOSPITAL NACIONAL VICTOR LARCO HERRERA</t>
  </si>
  <si>
    <t>033-149: HOSPITAL NACIONAL DOCENTE MADRE NIÑO - SAN BARTOLOME</t>
  </si>
  <si>
    <t>036-522: HOSPITAL CARLOS LANFRANCO LA HOZ</t>
  </si>
  <si>
    <t>042-1138: HOSPITAL "JOSE AGURTO TELLO DE CHOSICA"</t>
  </si>
  <si>
    <t>049-1216: HOSPITAL SAN JUAN DE LURIGANCHO</t>
  </si>
  <si>
    <t>050-1217: HOSPITAL VITARTE</t>
  </si>
  <si>
    <t>124-1345: CENTRO NACIONAL DE ABASTECIMIENTOS DE RECURSOS ESTRATEGICOS DE SALUD</t>
  </si>
  <si>
    <t>125-1655: PROGRAMA NACIONAL DE INVERSIONES EN SALUD</t>
  </si>
  <si>
    <t>139-1512: INSTITUTO NACIONAL DE SALUD DEL NIÑO - SAN BORJA</t>
  </si>
  <si>
    <t>140-1528: HOSPITAL DE HUAYCAN</t>
  </si>
  <si>
    <t>142-1670: HOSPITAL DE EMERGENCIAS VILLA EL SALVADOR</t>
  </si>
  <si>
    <t>143-1683: DIRECCION DE REDES INTEGRADAS DE SALUD LIMA CENTRO</t>
  </si>
  <si>
    <t>144-1684: DIRECCION DE REDES INTEGRADAS DE SALUD LIMA NORTE</t>
  </si>
  <si>
    <t>145-1685: DIRECCION DE REDES INTEGRADAS DE SALUD LIMA SUR</t>
  </si>
  <si>
    <t>146-1686: DIRECCION DE REDES INTEGRADAS DE SALUD LIMA ESTE</t>
  </si>
  <si>
    <t>148-1726: HOSPITAL EMERGENCIA ATE VITARTE</t>
  </si>
  <si>
    <t>149-1734: PROGRAMA DE CREACIÓN DE REDES INTEGRADAS EN SALUD</t>
  </si>
  <si>
    <t>005-121: INSTITUTO NACIONAL DE SALUD MENTAL</t>
  </si>
  <si>
    <t>007-123: INSTITUTO NACIONAL DE CIENCIAS NEUROLOGICAS</t>
  </si>
  <si>
    <t>150-1746: HOSPITAL DE LIMA ESTE - VITARTE</t>
  </si>
  <si>
    <t>EJECUCION PRESUPUESTAL MENSUALIZADA DE GASTOS 
AL MES DE FEBRERO 2024</t>
  </si>
  <si>
    <t>Fuente: SIAF, Consulta Amigable y Base de Datos al 29 de febrero del 2024</t>
  </si>
  <si>
    <t xml:space="preserve">PLIEGO 011 MINISTERIO DE SALUD </t>
  </si>
  <si>
    <t>DEVENGADO
A FEBRERO
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</si>
</sst>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0.0%"/>
    <numFmt numFmtId="166" formatCode="#,##0.0"/>
    <numFmt numFmtId="167" formatCode="0.0"/>
    <numFmt numFmtId="168" formatCode="_ * #,##0.0_ ;_ * \-#,##0.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26" fillId="0" borderId="0"/>
    <xf numFmtId="43" fontId="26" fillId="0" borderId="0" applyNumberFormat="0" applyFill="0" applyBorder="0" applyAlignment="0" applyProtection="0"/>
    <xf numFmtId="43" fontId="26" fillId="0" borderId="0" applyNumberFormat="0" applyFill="0" applyBorder="0" applyAlignment="0" applyProtection="0"/>
  </cellStyleXfs>
  <cellXfs count="89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5" fontId="1" fillId="33" borderId="2" xfId="1" applyNumberFormat="1" applyFont="1" applyFill="1" applyBorder="1" applyAlignment="1">
      <alignment vertical="center"/>
    </xf>
    <xf numFmtId="165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5" fontId="23" fillId="0" borderId="0" xfId="1" applyNumberFormat="1" applyFont="1" applyAlignment="1">
      <alignment vertical="center"/>
    </xf>
    <xf numFmtId="165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5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4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5" borderId="18" xfId="0" applyNumberFormat="1" applyFont="1" applyFill="1" applyBorder="1" applyAlignment="1">
      <alignment horizontal="center" vertical="center" wrapText="1"/>
    </xf>
    <xf numFmtId="165" fontId="24" fillId="35" borderId="18" xfId="1" applyNumberFormat="1" applyFont="1" applyFill="1" applyBorder="1" applyAlignment="1">
      <alignment horizontal="center" vertical="center" wrapText="1"/>
    </xf>
    <xf numFmtId="3" fontId="6" fillId="35" borderId="1" xfId="0" applyNumberFormat="1" applyFont="1" applyFill="1" applyBorder="1" applyAlignment="1">
      <alignment horizontal="center" vertical="center"/>
    </xf>
    <xf numFmtId="3" fontId="6" fillId="35" borderId="1" xfId="0" applyNumberFormat="1" applyFont="1" applyFill="1" applyBorder="1" applyAlignment="1">
      <alignment vertical="center"/>
    </xf>
    <xf numFmtId="165" fontId="6" fillId="35" borderId="1" xfId="1" applyNumberFormat="1" applyFont="1" applyFill="1" applyBorder="1" applyAlignment="1">
      <alignment vertical="center"/>
    </xf>
    <xf numFmtId="3" fontId="6" fillId="35" borderId="1" xfId="1" applyNumberFormat="1" applyFont="1" applyFill="1" applyBorder="1" applyAlignment="1">
      <alignment vertical="center"/>
    </xf>
    <xf numFmtId="164" fontId="0" fillId="36" borderId="2" xfId="0" applyNumberFormat="1" applyFill="1" applyBorder="1" applyAlignment="1">
      <alignment vertical="center"/>
    </xf>
    <xf numFmtId="164" fontId="0" fillId="36" borderId="23" xfId="0" applyNumberFormat="1" applyFill="1" applyBorder="1" applyAlignment="1">
      <alignment vertical="center"/>
    </xf>
    <xf numFmtId="164" fontId="0" fillId="36" borderId="3" xfId="0" applyNumberFormat="1" applyFill="1" applyBorder="1" applyAlignment="1">
      <alignment vertical="center"/>
    </xf>
    <xf numFmtId="164" fontId="23" fillId="36" borderId="3" xfId="0" applyNumberFormat="1" applyFont="1" applyFill="1" applyBorder="1" applyAlignment="1">
      <alignment vertical="center"/>
    </xf>
    <xf numFmtId="41" fontId="23" fillId="36" borderId="2" xfId="0" applyNumberFormat="1" applyFont="1" applyFill="1" applyBorder="1" applyAlignment="1">
      <alignment vertical="center"/>
    </xf>
    <xf numFmtId="41" fontId="23" fillId="36" borderId="23" xfId="0" applyNumberFormat="1" applyFont="1" applyFill="1" applyBorder="1" applyAlignment="1">
      <alignment vertical="center"/>
    </xf>
    <xf numFmtId="41" fontId="0" fillId="36" borderId="2" xfId="0" applyNumberFormat="1" applyFill="1" applyBorder="1" applyAlignment="1">
      <alignment vertical="center"/>
    </xf>
    <xf numFmtId="41" fontId="0" fillId="36" borderId="23" xfId="0" applyNumberFormat="1" applyFill="1" applyBorder="1" applyAlignment="1">
      <alignment vertical="center"/>
    </xf>
    <xf numFmtId="41" fontId="0" fillId="36" borderId="3" xfId="0" applyNumberFormat="1" applyFill="1" applyBorder="1" applyAlignment="1">
      <alignment vertical="center"/>
    </xf>
    <xf numFmtId="41" fontId="6" fillId="35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5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164" fontId="23" fillId="36" borderId="2" xfId="0" applyNumberFormat="1" applyFont="1" applyFill="1" applyBorder="1" applyAlignment="1">
      <alignment vertical="center"/>
    </xf>
    <xf numFmtId="164" fontId="23" fillId="36" borderId="24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43" fontId="23" fillId="36" borderId="2" xfId="0" applyNumberFormat="1" applyFont="1" applyFill="1" applyBorder="1" applyAlignment="1">
      <alignment vertical="center"/>
    </xf>
    <xf numFmtId="43" fontId="0" fillId="36" borderId="2" xfId="0" applyNumberForma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3" fontId="24" fillId="35" borderId="16" xfId="0" applyNumberFormat="1" applyFont="1" applyFill="1" applyBorder="1" applyAlignment="1">
      <alignment horizontal="center" vertical="center" wrapText="1"/>
    </xf>
    <xf numFmtId="3" fontId="24" fillId="35" borderId="19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 wrapText="1"/>
    </xf>
    <xf numFmtId="3" fontId="24" fillId="35" borderId="18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/>
    </xf>
    <xf numFmtId="3" fontId="24" fillId="35" borderId="14" xfId="0" applyNumberFormat="1" applyFont="1" applyFill="1" applyBorder="1" applyAlignment="1">
      <alignment horizontal="center" vertical="center"/>
    </xf>
    <xf numFmtId="3" fontId="24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5" fontId="24" fillId="35" borderId="15" xfId="1" applyNumberFormat="1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44"/>
    <cellStyle name="Millares 3" xfId="45"/>
    <cellStyle name="Neutral" xfId="9" builtinId="28" customBuiltin="1"/>
    <cellStyle name="Normal" xfId="0" builtinId="0"/>
    <cellStyle name="Normal 2" xfId="43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85-4DA9-A368-E84D3FF245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85-4DA9-A368-E84D3FF245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85-4DA9-A368-E84D3FF245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585-4DA9-A368-E84D3FF2455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585-4DA9-A368-E84D3FF24551}"/>
              </c:ext>
            </c:extLst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FEBRERO
(4)</c:v>
                </c:pt>
              </c:strCache>
            </c:strRef>
          </c:cat>
          <c:val>
            <c:numRef>
              <c:f>RO!$C$53:$G$53</c:f>
              <c:numCache>
                <c:formatCode>_ * #,##0.0_ ;_ * \-#,##0.0_ ;_ * "-"??_ ;_ @_ </c:formatCode>
                <c:ptCount val="5"/>
                <c:pt idx="0">
                  <c:v>9499.5218970000005</c:v>
                </c:pt>
                <c:pt idx="1">
                  <c:v>9501.9119370000008</c:v>
                </c:pt>
                <c:pt idx="2" formatCode="#,##0">
                  <c:v>9088.1682149999997</c:v>
                </c:pt>
                <c:pt idx="3">
                  <c:v>5700.7250065899989</c:v>
                </c:pt>
                <c:pt idx="4">
                  <c:v>1081.6431210600003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585-4DA9-A368-E84D3FF24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833362800"/>
        <c:axId val="-833378032"/>
        <c:axId val="0"/>
      </c:bar3DChart>
      <c:catAx>
        <c:axId val="-833362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833378032"/>
        <c:crosses val="autoZero"/>
        <c:auto val="1"/>
        <c:lblAlgn val="ctr"/>
        <c:lblOffset val="100"/>
        <c:noMultiLvlLbl val="0"/>
      </c:catAx>
      <c:valAx>
        <c:axId val="-833378032"/>
        <c:scaling>
          <c:orientation val="minMax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crossAx val="-83336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59-459B-A063-30CD633763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59-459B-A063-30CD633763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59-459B-A063-30CD633763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E59-459B-A063-30CD6337630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E59-459B-A063-30CD63376309}"/>
              </c:ext>
            </c:extLst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FEBRERO
(4)</c:v>
                </c:pt>
              </c:strCache>
            </c:strRef>
          </c:cat>
          <c:val>
            <c:numRef>
              <c:f>RDR!$C$53:$G$53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E59-459B-A063-30CD633763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833375312"/>
        <c:axId val="-912128880"/>
        <c:axId val="0"/>
      </c:bar3DChart>
      <c:catAx>
        <c:axId val="-833375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912128880"/>
        <c:crosses val="autoZero"/>
        <c:auto val="1"/>
        <c:lblAlgn val="ctr"/>
        <c:lblOffset val="100"/>
        <c:noMultiLvlLbl val="0"/>
      </c:catAx>
      <c:valAx>
        <c:axId val="-912128880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833375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ROOC!$B$54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EB-47E0-B94E-B082B07EC66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EB-47E0-B94E-B082B07EC66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9EB-47E0-B94E-B082B07EC66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9EB-47E0-B94E-B082B07EC66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9EB-47E0-B94E-B082B07EC66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ROOC!$C$53:$G$53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DEVENGADO
A FEBRERO
(4)</c:v>
                </c:pt>
              </c:strCache>
            </c:strRef>
          </c:cat>
          <c:val>
            <c:numRef>
              <c:f>ROOC!$C$54:$G$54</c:f>
              <c:numCache>
                <c:formatCode>#,##0.0</c:formatCode>
                <c:ptCount val="5"/>
                <c:pt idx="0">
                  <c:v>164.314235</c:v>
                </c:pt>
                <c:pt idx="1">
                  <c:v>164.314235</c:v>
                </c:pt>
                <c:pt idx="2">
                  <c:v>164.157118</c:v>
                </c:pt>
                <c:pt idx="3">
                  <c:v>26.823290130000004</c:v>
                </c:pt>
                <c:pt idx="4">
                  <c:v>3.8031500500000002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9EB-47E0-B94E-B082B07EC6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912119632"/>
        <c:axId val="-912122896"/>
        <c:axId val="0"/>
      </c:bar3DChart>
      <c:catAx>
        <c:axId val="-91211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912122896"/>
        <c:crosses val="autoZero"/>
        <c:auto val="1"/>
        <c:lblAlgn val="ctr"/>
        <c:lblOffset val="100"/>
        <c:noMultiLvlLbl val="0"/>
      </c:catAx>
      <c:valAx>
        <c:axId val="-912122896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912119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DYT!$B$49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79A-4661-BCDB-99F4EB9F669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9A-4661-BCDB-99F4EB9F669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9A-4661-BCDB-99F4EB9F669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79A-4661-BCDB-99F4EB9F669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79A-4661-BCDB-99F4EB9F6690}"/>
              </c:ext>
            </c:extLst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DYT!$C$48:$G$48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FEBRERO
(4)</c:v>
                </c:pt>
              </c:strCache>
            </c:strRef>
          </c:cat>
          <c:val>
            <c:numRef>
              <c:f>DYT!$C$49:$G$49</c:f>
              <c:numCache>
                <c:formatCode>0.0</c:formatCode>
                <c:ptCount val="5"/>
                <c:pt idx="0" formatCode="General">
                  <c:v>46.316132000000003</c:v>
                </c:pt>
                <c:pt idx="1">
                  <c:v>562.46594900000002</c:v>
                </c:pt>
                <c:pt idx="2">
                  <c:v>552.61737700000003</c:v>
                </c:pt>
                <c:pt idx="3">
                  <c:v>110.74598543999998</c:v>
                </c:pt>
                <c:pt idx="4">
                  <c:v>6.8923351999999989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79A-4661-BCDB-99F4EB9F66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912131600"/>
        <c:axId val="-912130512"/>
        <c:axId val="0"/>
      </c:bar3DChart>
      <c:catAx>
        <c:axId val="-91213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912130512"/>
        <c:crosses val="autoZero"/>
        <c:auto val="1"/>
        <c:lblAlgn val="ctr"/>
        <c:lblOffset val="100"/>
        <c:noMultiLvlLbl val="0"/>
      </c:catAx>
      <c:valAx>
        <c:axId val="-912130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-912131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36C-4201-80E6-B25E8D6604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36C-4201-80E6-B25E8D66041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36C-4201-80E6-B25E8D66041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36C-4201-80E6-B25E8D66041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36C-4201-80E6-B25E8D660418}"/>
              </c:ext>
            </c:extLst>
          </c:dPt>
          <c:dLbls>
            <c:dLbl>
              <c:idx val="0"/>
              <c:layout>
                <c:manualLayout>
                  <c:x val="-2.0031256317887031E-17"/>
                  <c:y val="9.86066404750865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926266029456409E-3"/>
                  <c:y val="9.39110861667491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FEBRERO
(4)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0.40245900000000001</c:v>
                </c:pt>
                <c:pt idx="1">
                  <c:v>0.40245900000000001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36C-4201-80E6-B25E8D66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912127792"/>
        <c:axId val="-912126704"/>
        <c:axId val="0"/>
      </c:bar3DChart>
      <c:catAx>
        <c:axId val="-91212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912126704"/>
        <c:crosses val="autoZero"/>
        <c:auto val="1"/>
        <c:lblAlgn val="ctr"/>
        <c:lblOffset val="100"/>
        <c:noMultiLvlLbl val="0"/>
      </c:catAx>
      <c:valAx>
        <c:axId val="-91212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912127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303420</xdr:colOff>
      <xdr:row>47</xdr:row>
      <xdr:rowOff>145246</xdr:rowOff>
    </xdr:from>
    <xdr:to>
      <xdr:col>11</xdr:col>
      <xdr:colOff>964567</xdr:colOff>
      <xdr:row>73</xdr:row>
      <xdr:rowOff>111629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36635</xdr:colOff>
      <xdr:row>0</xdr:row>
      <xdr:rowOff>168519</xdr:rowOff>
    </xdr:from>
    <xdr:to>
      <xdr:col>1</xdr:col>
      <xdr:colOff>4313360</xdr:colOff>
      <xdr:row>3</xdr:row>
      <xdr:rowOff>69697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>
          <a:grpSpLocks/>
        </xdr:cNvGrpSpPr>
      </xdr:nvGrpSpPr>
      <xdr:grpSpPr bwMode="auto">
        <a:xfrm>
          <a:off x="425918" y="168519"/>
          <a:ext cx="4276725" cy="472678"/>
          <a:chOff x="76200" y="76200"/>
          <a:chExt cx="4257675" cy="476250"/>
        </a:xfrm>
      </xdr:grpSpPr>
      <xdr:pic>
        <xdr:nvPicPr>
          <xdr:cNvPr id="8" name="Imagen 2" descr="Imagen relacionada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1158</xdr:colOff>
      <xdr:row>48</xdr:row>
      <xdr:rowOff>49072</xdr:rowOff>
    </xdr:from>
    <xdr:to>
      <xdr:col>12</xdr:col>
      <xdr:colOff>20478</xdr:colOff>
      <xdr:row>90</xdr:row>
      <xdr:rowOff>15455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6569</xdr:colOff>
      <xdr:row>0</xdr:row>
      <xdr:rowOff>170793</xdr:rowOff>
    </xdr:from>
    <xdr:to>
      <xdr:col>1</xdr:col>
      <xdr:colOff>4283294</xdr:colOff>
      <xdr:row>3</xdr:row>
      <xdr:rowOff>71971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pSpPr>
          <a:grpSpLocks/>
        </xdr:cNvGrpSpPr>
      </xdr:nvGrpSpPr>
      <xdr:grpSpPr bwMode="auto">
        <a:xfrm>
          <a:off x="394896" y="170793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1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1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376528</xdr:colOff>
      <xdr:row>49</xdr:row>
      <xdr:rowOff>108929</xdr:rowOff>
    </xdr:from>
    <xdr:to>
      <xdr:col>12</xdr:col>
      <xdr:colOff>51557</xdr:colOff>
      <xdr:row>75</xdr:row>
      <xdr:rowOff>40575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5443</xdr:colOff>
      <xdr:row>0</xdr:row>
      <xdr:rowOff>168729</xdr:rowOff>
    </xdr:from>
    <xdr:to>
      <xdr:col>1</xdr:col>
      <xdr:colOff>4282168</xdr:colOff>
      <xdr:row>3</xdr:row>
      <xdr:rowOff>69907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pSpPr>
          <a:grpSpLocks/>
        </xdr:cNvGrpSpPr>
      </xdr:nvGrpSpPr>
      <xdr:grpSpPr bwMode="auto">
        <a:xfrm>
          <a:off x="393770" y="168729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2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2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363839</xdr:colOff>
      <xdr:row>44</xdr:row>
      <xdr:rowOff>5953</xdr:rowOff>
    </xdr:from>
    <xdr:to>
      <xdr:col>11</xdr:col>
      <xdr:colOff>991368</xdr:colOff>
      <xdr:row>80</xdr:row>
      <xdr:rowOff>104706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160734</xdr:rowOff>
    </xdr:from>
    <xdr:to>
      <xdr:col>1</xdr:col>
      <xdr:colOff>4324350</xdr:colOff>
      <xdr:row>3</xdr:row>
      <xdr:rowOff>61912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pSpPr>
          <a:grpSpLocks/>
        </xdr:cNvGrpSpPr>
      </xdr:nvGrpSpPr>
      <xdr:grpSpPr bwMode="auto">
        <a:xfrm>
          <a:off x="435952" y="160734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3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3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348582</xdr:colOff>
      <xdr:row>18</xdr:row>
      <xdr:rowOff>145117</xdr:rowOff>
    </xdr:from>
    <xdr:to>
      <xdr:col>12</xdr:col>
      <xdr:colOff>87680</xdr:colOff>
      <xdr:row>46</xdr:row>
      <xdr:rowOff>29989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39414</xdr:colOff>
      <xdr:row>0</xdr:row>
      <xdr:rowOff>151086</xdr:rowOff>
    </xdr:from>
    <xdr:to>
      <xdr:col>1</xdr:col>
      <xdr:colOff>4316139</xdr:colOff>
      <xdr:row>3</xdr:row>
      <xdr:rowOff>52264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pSpPr>
          <a:grpSpLocks/>
        </xdr:cNvGrpSpPr>
      </xdr:nvGrpSpPr>
      <xdr:grpSpPr bwMode="auto">
        <a:xfrm>
          <a:off x="427741" y="151086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4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4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72"/>
  <sheetViews>
    <sheetView showGridLines="0" zoomScale="115" zoomScaleNormal="115" workbookViewId="0">
      <selection activeCell="G13" sqref="G13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4" width="14.7109375" style="1" customWidth="1"/>
    <col min="5" max="5" width="17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3.7109375" style="1" bestFit="1" customWidth="1"/>
    <col min="14" max="14" width="12.7109375" style="1" bestFit="1" customWidth="1"/>
    <col min="15" max="16384" width="11.42578125" style="1"/>
  </cols>
  <sheetData>
    <row r="1" spans="1:13" s="48" customFormat="1" x14ac:dyDescent="0.25">
      <c r="A1"/>
      <c r="B1" s="47"/>
      <c r="C1" s="47"/>
      <c r="D1" s="47"/>
      <c r="E1" s="75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75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75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75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63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5</v>
      </c>
    </row>
    <row r="9" spans="1:13" x14ac:dyDescent="0.2">
      <c r="B9" s="3" t="s">
        <v>65</v>
      </c>
    </row>
    <row r="10" spans="1:13" x14ac:dyDescent="0.25">
      <c r="B10" s="4"/>
      <c r="I10" s="87"/>
      <c r="J10" s="87"/>
      <c r="K10" s="87"/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13</v>
      </c>
      <c r="F11" s="82" t="s">
        <v>22</v>
      </c>
      <c r="G11" s="82" t="s">
        <v>66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50.1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6" t="s">
        <v>26</v>
      </c>
      <c r="C13" s="8">
        <v>2527508872</v>
      </c>
      <c r="D13" s="8">
        <v>2334186193</v>
      </c>
      <c r="E13" s="77">
        <v>1962796570</v>
      </c>
      <c r="F13" s="56">
        <v>1389764088.809999</v>
      </c>
      <c r="G13" s="8">
        <v>227564717.66000026</v>
      </c>
      <c r="H13" s="8"/>
      <c r="I13" s="12">
        <f>IF(ISERROR(+#REF!/E13)=TRUE,0,++#REF!/E13)</f>
        <v>0</v>
      </c>
      <c r="J13" s="12">
        <f>IF(ISERROR(+G13/E13)=TRUE,0,++G13/E13)</f>
        <v>0.1159390235025733</v>
      </c>
      <c r="K13" s="12">
        <f>IF(ISERROR(+H13/E13)=TRUE,0,++H13/E13)</f>
        <v>0</v>
      </c>
      <c r="L13" s="14">
        <f>+D13-G13</f>
        <v>2106621475.3399997</v>
      </c>
    </row>
    <row r="14" spans="1:13" ht="20.100000000000001" customHeight="1" x14ac:dyDescent="0.25">
      <c r="B14" s="25" t="s">
        <v>60</v>
      </c>
      <c r="C14" s="26">
        <v>47896646</v>
      </c>
      <c r="D14" s="26">
        <v>48166541</v>
      </c>
      <c r="E14" s="57">
        <v>47221370</v>
      </c>
      <c r="F14" s="57">
        <v>39709138.330000006</v>
      </c>
      <c r="G14" s="26">
        <v>7558596.2599999998</v>
      </c>
      <c r="H14" s="26"/>
      <c r="I14" s="27"/>
      <c r="J14" s="27">
        <f t="shared" ref="J14:J43" si="0">IF(ISERROR(+G14/E14)=TRUE,0,++G14/E14)</f>
        <v>0.16006728013185556</v>
      </c>
      <c r="K14" s="27">
        <f t="shared" ref="K14:K43" si="1">IF(ISERROR(+H14/E14)=TRUE,0,++H14/E14)</f>
        <v>0</v>
      </c>
      <c r="L14" s="28">
        <f t="shared" ref="L14:L43" si="2">+D14-G14</f>
        <v>40607944.740000002</v>
      </c>
    </row>
    <row r="15" spans="1:13" ht="20.100000000000001" customHeight="1" x14ac:dyDescent="0.25">
      <c r="B15" s="25" t="s">
        <v>61</v>
      </c>
      <c r="C15" s="26">
        <v>65036295</v>
      </c>
      <c r="D15" s="26">
        <v>66354455</v>
      </c>
      <c r="E15" s="57">
        <v>65164733</v>
      </c>
      <c r="F15" s="57">
        <v>55566056.549999982</v>
      </c>
      <c r="G15" s="26">
        <v>9393517.4000000004</v>
      </c>
      <c r="H15" s="26"/>
      <c r="I15" s="27"/>
      <c r="J15" s="27">
        <f t="shared" si="0"/>
        <v>0.14415032437867889</v>
      </c>
      <c r="K15" s="27">
        <f t="shared" si="1"/>
        <v>0</v>
      </c>
      <c r="L15" s="28">
        <f t="shared" si="2"/>
        <v>56960937.600000001</v>
      </c>
    </row>
    <row r="16" spans="1:13" ht="20.100000000000001" customHeight="1" x14ac:dyDescent="0.25">
      <c r="B16" s="25" t="s">
        <v>29</v>
      </c>
      <c r="C16" s="26">
        <v>42234357</v>
      </c>
      <c r="D16" s="26">
        <v>45019268</v>
      </c>
      <c r="E16" s="57">
        <v>45009734</v>
      </c>
      <c r="F16" s="57">
        <v>31227860.679999989</v>
      </c>
      <c r="G16" s="26">
        <v>5252858.0300000012</v>
      </c>
      <c r="H16" s="26"/>
      <c r="I16" s="27"/>
      <c r="J16" s="27">
        <f t="shared" si="0"/>
        <v>0.11670493387052679</v>
      </c>
      <c r="K16" s="27">
        <f t="shared" si="1"/>
        <v>0</v>
      </c>
      <c r="L16" s="28">
        <f t="shared" si="2"/>
        <v>39766409.969999999</v>
      </c>
    </row>
    <row r="17" spans="2:12" ht="20.100000000000001" customHeight="1" x14ac:dyDescent="0.25">
      <c r="B17" s="25" t="s">
        <v>30</v>
      </c>
      <c r="C17" s="26">
        <v>58936542</v>
      </c>
      <c r="D17" s="26">
        <v>61125556</v>
      </c>
      <c r="E17" s="57">
        <v>48627135</v>
      </c>
      <c r="F17" s="57">
        <v>41624503.140000015</v>
      </c>
      <c r="G17" s="26">
        <v>7140516.8499999959</v>
      </c>
      <c r="H17" s="26"/>
      <c r="I17" s="27"/>
      <c r="J17" s="27">
        <f t="shared" si="0"/>
        <v>0.14684222810988137</v>
      </c>
      <c r="K17" s="27">
        <f t="shared" si="1"/>
        <v>0</v>
      </c>
      <c r="L17" s="28">
        <f t="shared" si="2"/>
        <v>53985039.150000006</v>
      </c>
    </row>
    <row r="18" spans="2:12" ht="20.100000000000001" customHeight="1" x14ac:dyDescent="0.25">
      <c r="B18" s="25" t="s">
        <v>31</v>
      </c>
      <c r="C18" s="26">
        <v>218802873</v>
      </c>
      <c r="D18" s="26">
        <v>224253574</v>
      </c>
      <c r="E18" s="57">
        <v>220681281</v>
      </c>
      <c r="F18" s="57">
        <v>190329600.92000005</v>
      </c>
      <c r="G18" s="26">
        <v>34521471.000000007</v>
      </c>
      <c r="H18" s="26"/>
      <c r="I18" s="27"/>
      <c r="J18" s="27">
        <f t="shared" si="0"/>
        <v>0.15643135132970343</v>
      </c>
      <c r="K18" s="27">
        <f t="shared" si="1"/>
        <v>0</v>
      </c>
      <c r="L18" s="28">
        <f t="shared" si="2"/>
        <v>189732103</v>
      </c>
    </row>
    <row r="19" spans="2:12" ht="20.100000000000001" customHeight="1" x14ac:dyDescent="0.25">
      <c r="B19" s="25" t="s">
        <v>32</v>
      </c>
      <c r="C19" s="26">
        <v>169332282</v>
      </c>
      <c r="D19" s="26">
        <v>170011237</v>
      </c>
      <c r="E19" s="57">
        <v>169522621</v>
      </c>
      <c r="F19" s="57">
        <v>145663977.69</v>
      </c>
      <c r="G19" s="26">
        <v>27895451.320000015</v>
      </c>
      <c r="H19" s="26"/>
      <c r="I19" s="27"/>
      <c r="J19" s="27">
        <f t="shared" si="0"/>
        <v>0.16455297325776963</v>
      </c>
      <c r="K19" s="27">
        <f t="shared" si="1"/>
        <v>0</v>
      </c>
      <c r="L19" s="28">
        <f t="shared" si="2"/>
        <v>142115785.67999998</v>
      </c>
    </row>
    <row r="20" spans="2:12" ht="20.100000000000001" customHeight="1" x14ac:dyDescent="0.25">
      <c r="B20" s="25" t="s">
        <v>33</v>
      </c>
      <c r="C20" s="26">
        <v>207309653</v>
      </c>
      <c r="D20" s="26">
        <v>213739143</v>
      </c>
      <c r="E20" s="57">
        <v>212031863</v>
      </c>
      <c r="F20" s="57">
        <v>52577178.729999952</v>
      </c>
      <c r="G20" s="26">
        <v>30001618.759999987</v>
      </c>
      <c r="H20" s="26"/>
      <c r="I20" s="27"/>
      <c r="J20" s="27">
        <f t="shared" si="0"/>
        <v>0.14149580320387972</v>
      </c>
      <c r="K20" s="27">
        <f t="shared" si="1"/>
        <v>0</v>
      </c>
      <c r="L20" s="28">
        <f t="shared" si="2"/>
        <v>183737524.24000001</v>
      </c>
    </row>
    <row r="21" spans="2:12" ht="20.100000000000001" customHeight="1" x14ac:dyDescent="0.25">
      <c r="B21" s="25" t="s">
        <v>34</v>
      </c>
      <c r="C21" s="26">
        <v>47062396</v>
      </c>
      <c r="D21" s="26">
        <v>48718652</v>
      </c>
      <c r="E21" s="57">
        <v>47794669</v>
      </c>
      <c r="F21" s="57">
        <v>41556887.770000003</v>
      </c>
      <c r="G21" s="26">
        <v>7011614.6899999976</v>
      </c>
      <c r="H21" s="26"/>
      <c r="I21" s="27"/>
      <c r="J21" s="27">
        <f t="shared" si="0"/>
        <v>0.14670286114963987</v>
      </c>
      <c r="K21" s="27">
        <f t="shared" si="1"/>
        <v>0</v>
      </c>
      <c r="L21" s="28">
        <f t="shared" si="2"/>
        <v>41707037.310000002</v>
      </c>
    </row>
    <row r="22" spans="2:12" ht="20.100000000000001" customHeight="1" x14ac:dyDescent="0.25">
      <c r="B22" s="25" t="s">
        <v>35</v>
      </c>
      <c r="C22" s="26">
        <v>109973384</v>
      </c>
      <c r="D22" s="26">
        <v>114389967</v>
      </c>
      <c r="E22" s="57">
        <v>113966953</v>
      </c>
      <c r="F22" s="57">
        <v>23167139.789999999</v>
      </c>
      <c r="G22" s="26">
        <v>18219020.580000006</v>
      </c>
      <c r="H22" s="26"/>
      <c r="I22" s="27"/>
      <c r="J22" s="27">
        <f t="shared" si="0"/>
        <v>0.15986231184052105</v>
      </c>
      <c r="K22" s="27">
        <f t="shared" si="1"/>
        <v>0</v>
      </c>
      <c r="L22" s="28">
        <f t="shared" si="2"/>
        <v>96170946.419999987</v>
      </c>
    </row>
    <row r="23" spans="2:12" ht="20.100000000000001" customHeight="1" x14ac:dyDescent="0.25">
      <c r="B23" s="25" t="s">
        <v>36</v>
      </c>
      <c r="C23" s="26">
        <v>214771453</v>
      </c>
      <c r="D23" s="26">
        <v>221062905</v>
      </c>
      <c r="E23" s="57">
        <v>220410182</v>
      </c>
      <c r="F23" s="57">
        <v>188107433.81999999</v>
      </c>
      <c r="G23" s="26">
        <v>33838340.360000014</v>
      </c>
      <c r="H23" s="26"/>
      <c r="I23" s="27"/>
      <c r="J23" s="27">
        <f t="shared" si="0"/>
        <v>0.15352439734385781</v>
      </c>
      <c r="K23" s="27">
        <f t="shared" si="1"/>
        <v>0</v>
      </c>
      <c r="L23" s="28">
        <f t="shared" si="2"/>
        <v>187224564.63999999</v>
      </c>
    </row>
    <row r="24" spans="2:12" ht="20.100000000000001" customHeight="1" x14ac:dyDescent="0.25">
      <c r="B24" s="25" t="s">
        <v>37</v>
      </c>
      <c r="C24" s="26">
        <v>202228728</v>
      </c>
      <c r="D24" s="26">
        <v>210546117</v>
      </c>
      <c r="E24" s="57">
        <v>188457161</v>
      </c>
      <c r="F24" s="57">
        <v>148814649.82999998</v>
      </c>
      <c r="G24" s="26">
        <v>27457601.320000015</v>
      </c>
      <c r="H24" s="26"/>
      <c r="I24" s="27"/>
      <c r="J24" s="27">
        <f t="shared" si="0"/>
        <v>0.14569677890881533</v>
      </c>
      <c r="K24" s="27">
        <f t="shared" si="1"/>
        <v>0</v>
      </c>
      <c r="L24" s="28">
        <f t="shared" si="2"/>
        <v>183088515.67999998</v>
      </c>
    </row>
    <row r="25" spans="2:12" ht="20.100000000000001" customHeight="1" x14ac:dyDescent="0.25">
      <c r="B25" s="25" t="s">
        <v>38</v>
      </c>
      <c r="C25" s="26">
        <v>281032288</v>
      </c>
      <c r="D25" s="26">
        <v>292613310</v>
      </c>
      <c r="E25" s="57">
        <v>291634221</v>
      </c>
      <c r="F25" s="57">
        <v>245422491.90999997</v>
      </c>
      <c r="G25" s="26">
        <v>45825063.709999986</v>
      </c>
      <c r="H25" s="26"/>
      <c r="I25" s="27"/>
      <c r="J25" s="27">
        <f t="shared" si="0"/>
        <v>0.15713198386961585</v>
      </c>
      <c r="K25" s="27">
        <f t="shared" si="1"/>
        <v>0</v>
      </c>
      <c r="L25" s="28">
        <f t="shared" si="2"/>
        <v>246788246.29000002</v>
      </c>
    </row>
    <row r="26" spans="2:12" ht="20.100000000000001" customHeight="1" x14ac:dyDescent="0.25">
      <c r="B26" s="25" t="s">
        <v>39</v>
      </c>
      <c r="C26" s="26">
        <v>239797594</v>
      </c>
      <c r="D26" s="26">
        <v>240044914</v>
      </c>
      <c r="E26" s="57">
        <v>230115137</v>
      </c>
      <c r="F26" s="57">
        <v>196528930.32999998</v>
      </c>
      <c r="G26" s="26">
        <v>33093853.129999988</v>
      </c>
      <c r="H26" s="26"/>
      <c r="I26" s="27"/>
      <c r="J26" s="27">
        <f t="shared" si="0"/>
        <v>0.14381432513064096</v>
      </c>
      <c r="K26" s="27">
        <f t="shared" si="1"/>
        <v>0</v>
      </c>
      <c r="L26" s="28">
        <f t="shared" si="2"/>
        <v>206951060.87</v>
      </c>
    </row>
    <row r="27" spans="2:12" ht="20.100000000000001" customHeight="1" x14ac:dyDescent="0.25">
      <c r="B27" s="25" t="s">
        <v>40</v>
      </c>
      <c r="C27" s="26">
        <v>121857489</v>
      </c>
      <c r="D27" s="26">
        <v>124563515</v>
      </c>
      <c r="E27" s="57">
        <v>123015163</v>
      </c>
      <c r="F27" s="57">
        <v>99861168.410000011</v>
      </c>
      <c r="G27" s="26">
        <v>17719430.140000015</v>
      </c>
      <c r="H27" s="26"/>
      <c r="I27" s="27"/>
      <c r="J27" s="27">
        <f t="shared" si="0"/>
        <v>0.14404265057958762</v>
      </c>
      <c r="K27" s="27">
        <f t="shared" si="1"/>
        <v>0</v>
      </c>
      <c r="L27" s="28">
        <f t="shared" si="2"/>
        <v>106844084.85999998</v>
      </c>
    </row>
    <row r="28" spans="2:12" ht="20.100000000000001" customHeight="1" x14ac:dyDescent="0.25">
      <c r="B28" s="25" t="s">
        <v>41</v>
      </c>
      <c r="C28" s="26">
        <v>87228381</v>
      </c>
      <c r="D28" s="26">
        <v>88952485</v>
      </c>
      <c r="E28" s="57">
        <v>88551030</v>
      </c>
      <c r="F28" s="57">
        <v>67716808.869999975</v>
      </c>
      <c r="G28" s="26">
        <v>13809746.260000009</v>
      </c>
      <c r="H28" s="26"/>
      <c r="I28" s="27"/>
      <c r="J28" s="27">
        <f t="shared" si="0"/>
        <v>0.15595240687770667</v>
      </c>
      <c r="K28" s="27">
        <f t="shared" si="1"/>
        <v>0</v>
      </c>
      <c r="L28" s="28">
        <f t="shared" si="2"/>
        <v>75142738.739999995</v>
      </c>
    </row>
    <row r="29" spans="2:12" ht="20.100000000000001" customHeight="1" x14ac:dyDescent="0.25">
      <c r="B29" s="25" t="s">
        <v>42</v>
      </c>
      <c r="C29" s="26">
        <v>57978234</v>
      </c>
      <c r="D29" s="26">
        <v>59007181</v>
      </c>
      <c r="E29" s="57">
        <v>58721480</v>
      </c>
      <c r="F29" s="57">
        <v>45798088.280000001</v>
      </c>
      <c r="G29" s="26">
        <v>8221829.6399999969</v>
      </c>
      <c r="H29" s="26"/>
      <c r="I29" s="27"/>
      <c r="J29" s="27">
        <f t="shared" si="0"/>
        <v>0.14001400577778347</v>
      </c>
      <c r="K29" s="27">
        <f t="shared" si="1"/>
        <v>0</v>
      </c>
      <c r="L29" s="28">
        <f t="shared" si="2"/>
        <v>50785351.359999999</v>
      </c>
    </row>
    <row r="30" spans="2:12" ht="20.100000000000001" customHeight="1" x14ac:dyDescent="0.25">
      <c r="B30" s="25" t="s">
        <v>43</v>
      </c>
      <c r="C30" s="26">
        <v>67722405</v>
      </c>
      <c r="D30" s="26">
        <v>68806651</v>
      </c>
      <c r="E30" s="57">
        <v>68440647</v>
      </c>
      <c r="F30" s="57">
        <v>57625911.499999993</v>
      </c>
      <c r="G30" s="26">
        <v>10069624.219999997</v>
      </c>
      <c r="H30" s="26"/>
      <c r="I30" s="27"/>
      <c r="J30" s="27">
        <f t="shared" si="0"/>
        <v>0.14712929613304207</v>
      </c>
      <c r="K30" s="27">
        <f t="shared" si="1"/>
        <v>0</v>
      </c>
      <c r="L30" s="28">
        <f t="shared" si="2"/>
        <v>58737026.780000001</v>
      </c>
    </row>
    <row r="31" spans="2:12" ht="20.100000000000001" customHeight="1" x14ac:dyDescent="0.25">
      <c r="B31" s="25" t="s">
        <v>44</v>
      </c>
      <c r="C31" s="26">
        <v>126025228</v>
      </c>
      <c r="D31" s="26">
        <v>128436209</v>
      </c>
      <c r="E31" s="57">
        <v>121088480</v>
      </c>
      <c r="F31" s="57">
        <v>111213992.66999997</v>
      </c>
      <c r="G31" s="26">
        <v>19855336.040000003</v>
      </c>
      <c r="H31" s="26"/>
      <c r="I31" s="27"/>
      <c r="J31" s="27">
        <f t="shared" si="0"/>
        <v>0.16397378214674099</v>
      </c>
      <c r="K31" s="27">
        <f t="shared" si="1"/>
        <v>0</v>
      </c>
      <c r="L31" s="28">
        <f t="shared" si="2"/>
        <v>108580872.95999999</v>
      </c>
    </row>
    <row r="32" spans="2:12" ht="20.100000000000001" customHeight="1" x14ac:dyDescent="0.25">
      <c r="B32" s="25" t="s">
        <v>45</v>
      </c>
      <c r="C32" s="26">
        <v>72670496</v>
      </c>
      <c r="D32" s="26">
        <v>78037287</v>
      </c>
      <c r="E32" s="57">
        <v>77707461</v>
      </c>
      <c r="F32" s="57">
        <v>60920323.82</v>
      </c>
      <c r="G32" s="26">
        <v>10108179.630000001</v>
      </c>
      <c r="H32" s="26"/>
      <c r="I32" s="27"/>
      <c r="J32" s="27">
        <f t="shared" si="0"/>
        <v>0.13007991124558813</v>
      </c>
      <c r="K32" s="27">
        <f t="shared" si="1"/>
        <v>0</v>
      </c>
      <c r="L32" s="28">
        <f t="shared" si="2"/>
        <v>67929107.370000005</v>
      </c>
    </row>
    <row r="33" spans="2:12" ht="20.100000000000001" customHeight="1" x14ac:dyDescent="0.25">
      <c r="B33" s="25" t="s">
        <v>46</v>
      </c>
      <c r="C33" s="26">
        <v>38085255</v>
      </c>
      <c r="D33" s="26">
        <v>41386752</v>
      </c>
      <c r="E33" s="57">
        <v>41244726</v>
      </c>
      <c r="F33" s="57">
        <v>30846201.43</v>
      </c>
      <c r="G33" s="26">
        <v>7909611.2300000004</v>
      </c>
      <c r="H33" s="26"/>
      <c r="I33" s="27"/>
      <c r="J33" s="27">
        <f t="shared" si="0"/>
        <v>0.19177267003786133</v>
      </c>
      <c r="K33" s="27">
        <f t="shared" si="1"/>
        <v>0</v>
      </c>
      <c r="L33" s="28">
        <f t="shared" si="2"/>
        <v>33477140.77</v>
      </c>
    </row>
    <row r="34" spans="2:12" ht="20.100000000000001" customHeight="1" x14ac:dyDescent="0.25">
      <c r="B34" s="25" t="s">
        <v>47</v>
      </c>
      <c r="C34" s="26">
        <v>93457165</v>
      </c>
      <c r="D34" s="26">
        <v>101980992</v>
      </c>
      <c r="E34" s="57">
        <v>100569423</v>
      </c>
      <c r="F34" s="57">
        <v>23469899.46000002</v>
      </c>
      <c r="G34" s="26">
        <v>15788872.349999998</v>
      </c>
      <c r="H34" s="26"/>
      <c r="I34" s="27"/>
      <c r="J34" s="27">
        <f t="shared" si="0"/>
        <v>0.15699475923213757</v>
      </c>
      <c r="K34" s="27">
        <f t="shared" si="1"/>
        <v>0</v>
      </c>
      <c r="L34" s="28">
        <f t="shared" si="2"/>
        <v>86192119.650000006</v>
      </c>
    </row>
    <row r="35" spans="2:12" ht="20.100000000000001" customHeight="1" x14ac:dyDescent="0.25">
      <c r="B35" s="25" t="s">
        <v>49</v>
      </c>
      <c r="C35" s="26">
        <v>1604589872</v>
      </c>
      <c r="D35" s="26">
        <v>1612852326</v>
      </c>
      <c r="E35" s="57">
        <v>1606697231</v>
      </c>
      <c r="F35" s="57">
        <v>484910745.73000002</v>
      </c>
      <c r="G35" s="26">
        <v>72121533.160000011</v>
      </c>
      <c r="H35" s="26"/>
      <c r="I35" s="27"/>
      <c r="J35" s="27">
        <f t="shared" si="0"/>
        <v>4.4888067128311379E-2</v>
      </c>
      <c r="K35" s="27">
        <f t="shared" si="1"/>
        <v>0</v>
      </c>
      <c r="L35" s="28">
        <f t="shared" si="2"/>
        <v>1540730792.8399999</v>
      </c>
    </row>
    <row r="36" spans="2:12" ht="20.100000000000001" customHeight="1" x14ac:dyDescent="0.25">
      <c r="B36" s="25" t="s">
        <v>50</v>
      </c>
      <c r="C36" s="26">
        <v>981291607</v>
      </c>
      <c r="D36" s="26">
        <v>982830248</v>
      </c>
      <c r="E36" s="57">
        <v>846150831</v>
      </c>
      <c r="F36" s="57">
        <v>496196337.70999998</v>
      </c>
      <c r="G36" s="26">
        <v>120968024.97999999</v>
      </c>
      <c r="H36" s="26"/>
      <c r="I36" s="27"/>
      <c r="J36" s="27">
        <f t="shared" si="0"/>
        <v>0.14296272076816052</v>
      </c>
      <c r="K36" s="27">
        <f t="shared" si="1"/>
        <v>0</v>
      </c>
      <c r="L36" s="28">
        <f t="shared" si="2"/>
        <v>861862223.01999998</v>
      </c>
    </row>
    <row r="37" spans="2:12" ht="20.100000000000001" customHeight="1" x14ac:dyDescent="0.25">
      <c r="B37" s="25" t="s">
        <v>51</v>
      </c>
      <c r="C37" s="26">
        <v>134620198</v>
      </c>
      <c r="D37" s="26">
        <v>142347420</v>
      </c>
      <c r="E37" s="57">
        <v>141015655</v>
      </c>
      <c r="F37" s="57">
        <v>102287698.31999995</v>
      </c>
      <c r="G37" s="26">
        <v>21978210.560000025</v>
      </c>
      <c r="H37" s="26"/>
      <c r="I37" s="27"/>
      <c r="J37" s="27">
        <f t="shared" si="0"/>
        <v>0.15585652926265545</v>
      </c>
      <c r="K37" s="27">
        <f t="shared" si="1"/>
        <v>0</v>
      </c>
      <c r="L37" s="28">
        <f t="shared" si="2"/>
        <v>120369209.43999997</v>
      </c>
    </row>
    <row r="38" spans="2:12" ht="20.100000000000001" customHeight="1" x14ac:dyDescent="0.25">
      <c r="B38" s="25" t="s">
        <v>52</v>
      </c>
      <c r="C38" s="26">
        <v>38652067</v>
      </c>
      <c r="D38" s="26">
        <v>42245799</v>
      </c>
      <c r="E38" s="57">
        <v>42168021</v>
      </c>
      <c r="F38" s="57">
        <v>27958333.880000003</v>
      </c>
      <c r="G38" s="26">
        <v>5994195.7100000009</v>
      </c>
      <c r="H38" s="26"/>
      <c r="I38" s="27"/>
      <c r="J38" s="27">
        <f t="shared" si="0"/>
        <v>0.14215027330782257</v>
      </c>
      <c r="K38" s="27">
        <f t="shared" si="1"/>
        <v>0</v>
      </c>
      <c r="L38" s="28">
        <f t="shared" si="2"/>
        <v>36251603.289999999</v>
      </c>
    </row>
    <row r="39" spans="2:12" ht="20.100000000000001" customHeight="1" x14ac:dyDescent="0.25">
      <c r="B39" s="25" t="s">
        <v>53</v>
      </c>
      <c r="C39" s="26">
        <v>122048043</v>
      </c>
      <c r="D39" s="26">
        <v>125185334</v>
      </c>
      <c r="E39" s="57">
        <v>124729206</v>
      </c>
      <c r="F39" s="57">
        <v>99622124.560000032</v>
      </c>
      <c r="G39" s="26">
        <v>15694562.98000003</v>
      </c>
      <c r="H39" s="26"/>
      <c r="I39" s="27"/>
      <c r="J39" s="27">
        <f t="shared" si="0"/>
        <v>0.12582909394933559</v>
      </c>
      <c r="K39" s="27">
        <f t="shared" si="1"/>
        <v>0</v>
      </c>
      <c r="L39" s="28">
        <f t="shared" si="2"/>
        <v>109490771.01999997</v>
      </c>
    </row>
    <row r="40" spans="2:12" ht="20.100000000000001" customHeight="1" x14ac:dyDescent="0.25">
      <c r="B40" s="25" t="s">
        <v>54</v>
      </c>
      <c r="C40" s="26">
        <v>322199115</v>
      </c>
      <c r="D40" s="26">
        <v>346904979</v>
      </c>
      <c r="E40" s="57">
        <v>346201673</v>
      </c>
      <c r="F40" s="57">
        <v>302441940.47000003</v>
      </c>
      <c r="G40" s="26">
        <v>53023329.070000015</v>
      </c>
      <c r="H40" s="26"/>
      <c r="I40" s="27"/>
      <c r="J40" s="27">
        <f t="shared" si="0"/>
        <v>0.15315734499642356</v>
      </c>
      <c r="K40" s="27">
        <f t="shared" si="1"/>
        <v>0</v>
      </c>
      <c r="L40" s="28">
        <f t="shared" si="2"/>
        <v>293881649.93000001</v>
      </c>
    </row>
    <row r="41" spans="2:12" ht="20.100000000000001" customHeight="1" x14ac:dyDescent="0.25">
      <c r="B41" s="25" t="s">
        <v>55</v>
      </c>
      <c r="C41" s="26">
        <v>390947568</v>
      </c>
      <c r="D41" s="26">
        <v>421214248</v>
      </c>
      <c r="E41" s="57">
        <v>409416455</v>
      </c>
      <c r="F41" s="57">
        <v>289740076.44999999</v>
      </c>
      <c r="G41" s="26">
        <v>60470990.869999997</v>
      </c>
      <c r="H41" s="26"/>
      <c r="I41" s="27"/>
      <c r="J41" s="27">
        <f t="shared" si="0"/>
        <v>0.14770044078956229</v>
      </c>
      <c r="K41" s="27">
        <f t="shared" si="1"/>
        <v>0</v>
      </c>
      <c r="L41" s="28">
        <f t="shared" si="2"/>
        <v>360743257.13</v>
      </c>
    </row>
    <row r="42" spans="2:12" ht="20.100000000000001" customHeight="1" x14ac:dyDescent="0.25">
      <c r="B42" s="25" t="s">
        <v>56</v>
      </c>
      <c r="C42" s="26">
        <v>396520786</v>
      </c>
      <c r="D42" s="26">
        <v>413651165</v>
      </c>
      <c r="E42" s="57">
        <v>412241091</v>
      </c>
      <c r="F42" s="57">
        <v>353568986.97999996</v>
      </c>
      <c r="G42" s="26">
        <v>60970524.729999989</v>
      </c>
      <c r="H42" s="26"/>
      <c r="I42" s="27"/>
      <c r="J42" s="27">
        <f t="shared" si="0"/>
        <v>0.14790016342645471</v>
      </c>
      <c r="K42" s="27">
        <f t="shared" si="1"/>
        <v>0</v>
      </c>
      <c r="L42" s="28">
        <f t="shared" si="2"/>
        <v>352680640.26999998</v>
      </c>
    </row>
    <row r="43" spans="2:12" ht="20.100000000000001" customHeight="1" x14ac:dyDescent="0.25">
      <c r="B43" s="25" t="s">
        <v>57</v>
      </c>
      <c r="C43" s="26">
        <v>201544127</v>
      </c>
      <c r="D43" s="26">
        <v>218209836</v>
      </c>
      <c r="E43" s="57">
        <v>412241091</v>
      </c>
      <c r="F43" s="57">
        <v>170748801.43000001</v>
      </c>
      <c r="G43" s="26">
        <v>29528621.639999993</v>
      </c>
      <c r="H43" s="26"/>
      <c r="I43" s="27"/>
      <c r="J43" s="27">
        <f t="shared" si="0"/>
        <v>7.1629496148407953E-2</v>
      </c>
      <c r="K43" s="27">
        <f t="shared" si="1"/>
        <v>0</v>
      </c>
      <c r="L43" s="28">
        <f t="shared" si="2"/>
        <v>188681214.36000001</v>
      </c>
    </row>
    <row r="44" spans="2:12" ht="20.100000000000001" customHeight="1" x14ac:dyDescent="0.25">
      <c r="B44" s="25" t="s">
        <v>59</v>
      </c>
      <c r="C44" s="26">
        <v>69644500</v>
      </c>
      <c r="D44" s="26">
        <v>69644500</v>
      </c>
      <c r="E44" s="57">
        <v>59769750</v>
      </c>
      <c r="F44" s="57">
        <v>10083604.91</v>
      </c>
      <c r="G44" s="26">
        <v>2034746.0500000003</v>
      </c>
      <c r="H44" s="26"/>
      <c r="I44" s="27"/>
      <c r="J44" s="27">
        <f t="shared" ref="J44" si="3">IF(ISERROR(+G44/E44)=TRUE,0,++G44/E44)</f>
        <v>3.4043074464925827E-2</v>
      </c>
      <c r="K44" s="27">
        <f t="shared" ref="K44" si="4">IF(ISERROR(+H44/E44)=TRUE,0,++H44/E44)</f>
        <v>0</v>
      </c>
      <c r="L44" s="28">
        <f t="shared" ref="L44" si="5">+D44-G44</f>
        <v>67609753.950000003</v>
      </c>
    </row>
    <row r="45" spans="2:12" ht="20.100000000000001" customHeight="1" x14ac:dyDescent="0.25">
      <c r="B45" s="25" t="s">
        <v>62</v>
      </c>
      <c r="C45" s="26">
        <v>140515998</v>
      </c>
      <c r="D45" s="26">
        <v>145423178</v>
      </c>
      <c r="E45" s="57">
        <v>144765171</v>
      </c>
      <c r="F45" s="57">
        <v>75654023.410000011</v>
      </c>
      <c r="G45" s="26">
        <v>20601510.730000019</v>
      </c>
      <c r="H45" s="26"/>
      <c r="I45" s="27"/>
      <c r="J45" s="27">
        <f t="shared" ref="J45" si="6">IF(ISERROR(+G45/E45)=TRUE,0,++G45/E45)</f>
        <v>0.14230985662981063</v>
      </c>
      <c r="K45" s="27">
        <f t="shared" ref="K45" si="7">IF(ISERROR(+H45/E45)=TRUE,0,++H45/E45)</f>
        <v>0</v>
      </c>
      <c r="L45" s="28">
        <f t="shared" ref="L45" si="8">+D45-G45</f>
        <v>124821667.26999998</v>
      </c>
    </row>
    <row r="46" spans="2:12" ht="23.25" customHeight="1" x14ac:dyDescent="0.25">
      <c r="B46" s="52" t="s">
        <v>4</v>
      </c>
      <c r="C46" s="53">
        <f t="shared" ref="C46:H46" si="9">SUM(C13:C45)</f>
        <v>9499521897</v>
      </c>
      <c r="D46" s="53">
        <f t="shared" si="9"/>
        <v>9501911937</v>
      </c>
      <c r="E46" s="53">
        <f t="shared" si="9"/>
        <v>9088168215</v>
      </c>
      <c r="F46" s="53">
        <f t="shared" si="9"/>
        <v>5700725006.5899992</v>
      </c>
      <c r="G46" s="53">
        <f t="shared" si="9"/>
        <v>1081643121.0600004</v>
      </c>
      <c r="H46" s="53">
        <f t="shared" si="9"/>
        <v>0</v>
      </c>
      <c r="I46" s="54">
        <f>IF(ISERROR(+#REF!/E46)=TRUE,0,++#REF!/E46)</f>
        <v>0</v>
      </c>
      <c r="J46" s="54">
        <f>IF(ISERROR(+G46/E46)=TRUE,0,++G46/E46)</f>
        <v>0.11901662639504747</v>
      </c>
      <c r="K46" s="54">
        <f>IF(ISERROR(+H46/E46)=TRUE,0,++H46/E46)</f>
        <v>0</v>
      </c>
      <c r="L46" s="55">
        <f>SUM(L13:L45)</f>
        <v>8420268815.9399986</v>
      </c>
    </row>
    <row r="47" spans="2:12" x14ac:dyDescent="0.2">
      <c r="B47" s="11" t="s">
        <v>64</v>
      </c>
    </row>
    <row r="48" spans="2:12" s="22" customFormat="1" x14ac:dyDescent="0.2">
      <c r="B48" s="11"/>
    </row>
    <row r="49" spans="2:12" s="22" customFormat="1" x14ac:dyDescent="0.25">
      <c r="K49" s="23"/>
    </row>
    <row r="50" spans="2:12" s="22" customFormat="1" x14ac:dyDescent="0.25">
      <c r="K50" s="23"/>
    </row>
    <row r="51" spans="2:12" s="22" customFormat="1" x14ac:dyDescent="0.25">
      <c r="C51" s="22">
        <v>1000000</v>
      </c>
      <c r="K51" s="23"/>
    </row>
    <row r="52" spans="2:12" s="22" customFormat="1" ht="44.25" customHeight="1" x14ac:dyDescent="0.25">
      <c r="B52" s="30" t="s">
        <v>23</v>
      </c>
      <c r="C52" s="30" t="s">
        <v>3</v>
      </c>
      <c r="D52" s="30" t="s">
        <v>2</v>
      </c>
      <c r="E52" s="31" t="s">
        <v>18</v>
      </c>
      <c r="F52" s="31" t="s">
        <v>19</v>
      </c>
      <c r="G52" s="31" t="str">
        <f>MID(G11,1,25)</f>
        <v>DEVENGADO
A FEBRERO
(4)</v>
      </c>
      <c r="H52" s="32" t="s">
        <v>15</v>
      </c>
      <c r="I52" s="79"/>
      <c r="J52" s="79"/>
      <c r="K52" s="79"/>
      <c r="L52" s="31"/>
    </row>
    <row r="53" spans="2:12" s="22" customFormat="1" x14ac:dyDescent="0.25">
      <c r="B53" s="33" t="s">
        <v>24</v>
      </c>
      <c r="C53" s="67">
        <f>+C46/$C$51</f>
        <v>9499.5218970000005</v>
      </c>
      <c r="D53" s="67">
        <f>+D46/$C$51</f>
        <v>9501.9119370000008</v>
      </c>
      <c r="E53" s="33">
        <f>+E46/$C$51</f>
        <v>9088.1682149999997</v>
      </c>
      <c r="F53" s="67">
        <f>+F46/$C$51</f>
        <v>5700.7250065899989</v>
      </c>
      <c r="G53" s="67">
        <f>+G46/$C$51</f>
        <v>1081.6431210600003</v>
      </c>
      <c r="H53" s="35"/>
      <c r="I53" s="36"/>
      <c r="J53" s="36"/>
      <c r="K53" s="36"/>
      <c r="L53" s="37"/>
    </row>
    <row r="54" spans="2:12" s="22" customFormat="1" x14ac:dyDescent="0.25">
      <c r="B54" s="33"/>
      <c r="C54" s="34"/>
      <c r="D54" s="34"/>
      <c r="E54" s="33"/>
      <c r="F54" s="34"/>
      <c r="G54" s="34"/>
      <c r="H54" s="38"/>
      <c r="I54" s="36"/>
      <c r="J54" s="36"/>
      <c r="K54" s="36"/>
      <c r="L54" s="37"/>
    </row>
    <row r="55" spans="2:12" s="22" customFormat="1" x14ac:dyDescent="0.25">
      <c r="B55" s="33"/>
      <c r="C55" s="34"/>
      <c r="D55" s="34"/>
      <c r="E55" s="33"/>
      <c r="F55" s="34"/>
      <c r="G55" s="34"/>
      <c r="H55" s="38"/>
      <c r="I55" s="36"/>
      <c r="J55" s="36"/>
      <c r="K55" s="36"/>
      <c r="L55" s="37"/>
    </row>
    <row r="56" spans="2:12" s="22" customFormat="1" x14ac:dyDescent="0.25">
      <c r="B56" s="33"/>
      <c r="C56" s="34"/>
      <c r="D56" s="34"/>
      <c r="E56" s="33"/>
      <c r="F56" s="34"/>
      <c r="G56" s="34"/>
      <c r="H56" s="38"/>
      <c r="I56" s="36"/>
      <c r="J56" s="36"/>
      <c r="K56" s="36"/>
      <c r="L56" s="37"/>
    </row>
    <row r="57" spans="2:12" s="22" customFormat="1" x14ac:dyDescent="0.25">
      <c r="K57" s="23"/>
    </row>
    <row r="58" spans="2:12" s="22" customFormat="1" x14ac:dyDescent="0.25">
      <c r="K58" s="23"/>
    </row>
    <row r="59" spans="2:12" s="22" customFormat="1" x14ac:dyDescent="0.25">
      <c r="K59" s="23"/>
    </row>
    <row r="60" spans="2:12" s="22" customFormat="1" x14ac:dyDescent="0.25">
      <c r="K60" s="23"/>
    </row>
    <row r="61" spans="2:12" s="22" customFormat="1" x14ac:dyDescent="0.25">
      <c r="K61" s="23"/>
    </row>
    <row r="62" spans="2:12" s="22" customFormat="1" x14ac:dyDescent="0.25">
      <c r="K62" s="23"/>
    </row>
    <row r="63" spans="2:12" s="22" customFormat="1" x14ac:dyDescent="0.25">
      <c r="K63" s="23"/>
    </row>
    <row r="64" spans="2:12" s="22" customFormat="1" x14ac:dyDescent="0.25">
      <c r="K64" s="23"/>
    </row>
    <row r="65" spans="11:11" s="22" customFormat="1" x14ac:dyDescent="0.25">
      <c r="K65" s="23"/>
    </row>
    <row r="66" spans="11:11" s="22" customFormat="1" x14ac:dyDescent="0.25">
      <c r="K66" s="23"/>
    </row>
    <row r="67" spans="11:11" s="22" customFormat="1" x14ac:dyDescent="0.25">
      <c r="K67" s="23"/>
    </row>
    <row r="68" spans="11:11" s="22" customFormat="1" x14ac:dyDescent="0.25">
      <c r="K68" s="23"/>
    </row>
    <row r="69" spans="11:11" s="22" customFormat="1" x14ac:dyDescent="0.25">
      <c r="K69" s="23"/>
    </row>
    <row r="70" spans="11:11" s="22" customFormat="1" x14ac:dyDescent="0.25">
      <c r="K70" s="23"/>
    </row>
    <row r="71" spans="11:11" s="22" customFormat="1" x14ac:dyDescent="0.25">
      <c r="K71" s="23"/>
    </row>
    <row r="72" spans="11:11" s="22" customFormat="1" x14ac:dyDescent="0.25">
      <c r="K72" s="23"/>
    </row>
  </sheetData>
  <mergeCells count="11">
    <mergeCell ref="B6:L6"/>
    <mergeCell ref="I52:K52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1"/>
  <sheetViews>
    <sheetView showGridLines="0" zoomScale="130" zoomScaleNormal="130" workbookViewId="0">
      <selection activeCell="G13" sqref="G13"/>
    </sheetView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63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7"/>
      <c r="J10" s="87"/>
      <c r="K10" s="87"/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8</v>
      </c>
      <c r="F11" s="82" t="s">
        <v>22</v>
      </c>
      <c r="G11" s="82" t="s">
        <v>66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50.1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6" t="s">
        <v>26</v>
      </c>
      <c r="C13" s="8">
        <v>0</v>
      </c>
      <c r="D13" s="8">
        <v>0</v>
      </c>
      <c r="E13" s="56">
        <v>0</v>
      </c>
      <c r="F13" s="56">
        <v>0</v>
      </c>
      <c r="G13" s="8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0</v>
      </c>
    </row>
    <row r="14" spans="1:13" ht="20.100000000000001" customHeight="1" x14ac:dyDescent="0.25">
      <c r="B14" s="7" t="s">
        <v>27</v>
      </c>
      <c r="C14" s="9">
        <v>0</v>
      </c>
      <c r="D14" s="9">
        <v>0</v>
      </c>
      <c r="E14" s="58">
        <v>0</v>
      </c>
      <c r="F14" s="59">
        <v>0</v>
      </c>
      <c r="G14" s="9">
        <v>0</v>
      </c>
      <c r="H14" s="9"/>
      <c r="I14" s="13">
        <f>IF(ISERROR(+#REF!/E14)=TRUE,0,++#REF!/E14)</f>
        <v>0</v>
      </c>
      <c r="J14" s="13">
        <f t="shared" ref="J14:J45" si="0">IF(ISERROR(+G14/E14)=TRUE,0,++G14/E14)</f>
        <v>0</v>
      </c>
      <c r="K14" s="13">
        <f t="shared" ref="K14:K45" si="1">IF(ISERROR(+H14/E14)=TRUE,0,++H14/E14)</f>
        <v>0</v>
      </c>
      <c r="L14" s="15">
        <f t="shared" ref="L14:L45" si="2">+D14-G14</f>
        <v>0</v>
      </c>
    </row>
    <row r="15" spans="1:13" ht="20.100000000000001" customHeight="1" x14ac:dyDescent="0.25">
      <c r="B15" s="7" t="s">
        <v>28</v>
      </c>
      <c r="C15" s="9">
        <v>0</v>
      </c>
      <c r="D15" s="9">
        <v>0</v>
      </c>
      <c r="E15" s="58">
        <v>0</v>
      </c>
      <c r="F15" s="59">
        <v>0</v>
      </c>
      <c r="G15" s="9">
        <v>0</v>
      </c>
      <c r="H15" s="9"/>
      <c r="I15" s="13"/>
      <c r="J15" s="13">
        <f t="shared" si="0"/>
        <v>0</v>
      </c>
      <c r="K15" s="13">
        <f t="shared" si="1"/>
        <v>0</v>
      </c>
      <c r="L15" s="15">
        <f t="shared" si="2"/>
        <v>0</v>
      </c>
    </row>
    <row r="16" spans="1:13" ht="20.100000000000001" customHeight="1" x14ac:dyDescent="0.25">
      <c r="B16" s="7" t="s">
        <v>29</v>
      </c>
      <c r="C16" s="9">
        <v>0</v>
      </c>
      <c r="D16" s="9">
        <v>0</v>
      </c>
      <c r="E16" s="58">
        <v>0</v>
      </c>
      <c r="F16" s="59">
        <v>0</v>
      </c>
      <c r="G16" s="9">
        <v>0</v>
      </c>
      <c r="H16" s="9"/>
      <c r="I16" s="13"/>
      <c r="J16" s="13">
        <f t="shared" si="0"/>
        <v>0</v>
      </c>
      <c r="K16" s="13">
        <f t="shared" si="1"/>
        <v>0</v>
      </c>
      <c r="L16" s="15">
        <f t="shared" si="2"/>
        <v>0</v>
      </c>
    </row>
    <row r="17" spans="2:12" ht="20.100000000000001" customHeight="1" x14ac:dyDescent="0.25">
      <c r="B17" s="7" t="s">
        <v>30</v>
      </c>
      <c r="C17" s="9">
        <v>0</v>
      </c>
      <c r="D17" s="9">
        <v>0</v>
      </c>
      <c r="E17" s="58">
        <v>0</v>
      </c>
      <c r="F17" s="59">
        <v>0</v>
      </c>
      <c r="G17" s="9">
        <v>0</v>
      </c>
      <c r="H17" s="9"/>
      <c r="I17" s="13"/>
      <c r="J17" s="13">
        <f t="shared" si="0"/>
        <v>0</v>
      </c>
      <c r="K17" s="13">
        <f t="shared" si="1"/>
        <v>0</v>
      </c>
      <c r="L17" s="15">
        <f t="shared" si="2"/>
        <v>0</v>
      </c>
    </row>
    <row r="18" spans="2:12" ht="20.100000000000001" customHeight="1" x14ac:dyDescent="0.25">
      <c r="B18" s="7" t="s">
        <v>31</v>
      </c>
      <c r="C18" s="9">
        <v>0</v>
      </c>
      <c r="D18" s="9">
        <v>0</v>
      </c>
      <c r="E18" s="58">
        <v>0</v>
      </c>
      <c r="F18" s="59">
        <v>0</v>
      </c>
      <c r="G18" s="9">
        <v>0</v>
      </c>
      <c r="H18" s="9"/>
      <c r="I18" s="13"/>
      <c r="J18" s="13">
        <f t="shared" si="0"/>
        <v>0</v>
      </c>
      <c r="K18" s="13">
        <f t="shared" si="1"/>
        <v>0</v>
      </c>
      <c r="L18" s="15">
        <f t="shared" si="2"/>
        <v>0</v>
      </c>
    </row>
    <row r="19" spans="2:12" ht="20.100000000000001" customHeight="1" x14ac:dyDescent="0.25">
      <c r="B19" s="7" t="s">
        <v>32</v>
      </c>
      <c r="C19" s="9">
        <v>0</v>
      </c>
      <c r="D19" s="9">
        <v>0</v>
      </c>
      <c r="E19" s="58">
        <v>0</v>
      </c>
      <c r="F19" s="59">
        <v>0</v>
      </c>
      <c r="G19" s="9">
        <v>0</v>
      </c>
      <c r="H19" s="9"/>
      <c r="I19" s="13"/>
      <c r="J19" s="13">
        <f t="shared" si="0"/>
        <v>0</v>
      </c>
      <c r="K19" s="13">
        <f t="shared" si="1"/>
        <v>0</v>
      </c>
      <c r="L19" s="15">
        <f t="shared" si="2"/>
        <v>0</v>
      </c>
    </row>
    <row r="20" spans="2:12" ht="20.100000000000001" customHeight="1" x14ac:dyDescent="0.25">
      <c r="B20" s="7" t="s">
        <v>33</v>
      </c>
      <c r="C20" s="9">
        <v>0</v>
      </c>
      <c r="D20" s="9">
        <v>0</v>
      </c>
      <c r="E20" s="58">
        <v>0</v>
      </c>
      <c r="F20" s="59">
        <v>0</v>
      </c>
      <c r="G20" s="9">
        <v>0</v>
      </c>
      <c r="H20" s="9"/>
      <c r="I20" s="13"/>
      <c r="J20" s="13">
        <f t="shared" si="0"/>
        <v>0</v>
      </c>
      <c r="K20" s="13">
        <f t="shared" si="1"/>
        <v>0</v>
      </c>
      <c r="L20" s="15">
        <f t="shared" si="2"/>
        <v>0</v>
      </c>
    </row>
    <row r="21" spans="2:12" ht="20.100000000000001" customHeight="1" x14ac:dyDescent="0.25">
      <c r="B21" s="7" t="s">
        <v>34</v>
      </c>
      <c r="C21" s="9">
        <v>0</v>
      </c>
      <c r="D21" s="9">
        <v>0</v>
      </c>
      <c r="E21" s="58">
        <v>0</v>
      </c>
      <c r="F21" s="59">
        <v>0</v>
      </c>
      <c r="G21" s="9">
        <v>0</v>
      </c>
      <c r="H21" s="9"/>
      <c r="I21" s="13"/>
      <c r="J21" s="13">
        <f t="shared" si="0"/>
        <v>0</v>
      </c>
      <c r="K21" s="13">
        <f t="shared" si="1"/>
        <v>0</v>
      </c>
      <c r="L21" s="15">
        <f t="shared" si="2"/>
        <v>0</v>
      </c>
    </row>
    <row r="22" spans="2:12" ht="20.100000000000001" customHeight="1" x14ac:dyDescent="0.25">
      <c r="B22" s="7" t="s">
        <v>35</v>
      </c>
      <c r="C22" s="9">
        <v>0</v>
      </c>
      <c r="D22" s="9">
        <v>0</v>
      </c>
      <c r="E22" s="58">
        <v>0</v>
      </c>
      <c r="F22" s="59">
        <v>0</v>
      </c>
      <c r="G22" s="9">
        <v>0</v>
      </c>
      <c r="H22" s="9"/>
      <c r="I22" s="13"/>
      <c r="J22" s="13">
        <f t="shared" si="0"/>
        <v>0</v>
      </c>
      <c r="K22" s="13">
        <f t="shared" si="1"/>
        <v>0</v>
      </c>
      <c r="L22" s="15">
        <f t="shared" si="2"/>
        <v>0</v>
      </c>
    </row>
    <row r="23" spans="2:12" ht="20.100000000000001" customHeight="1" x14ac:dyDescent="0.25">
      <c r="B23" s="7" t="s">
        <v>36</v>
      </c>
      <c r="C23" s="9">
        <v>0</v>
      </c>
      <c r="D23" s="9">
        <v>0</v>
      </c>
      <c r="E23" s="58">
        <v>0</v>
      </c>
      <c r="F23" s="59">
        <v>0</v>
      </c>
      <c r="G23" s="9">
        <v>0</v>
      </c>
      <c r="H23" s="9"/>
      <c r="I23" s="13"/>
      <c r="J23" s="13">
        <f t="shared" si="0"/>
        <v>0</v>
      </c>
      <c r="K23" s="13">
        <f t="shared" si="1"/>
        <v>0</v>
      </c>
      <c r="L23" s="15">
        <f t="shared" si="2"/>
        <v>0</v>
      </c>
    </row>
    <row r="24" spans="2:12" ht="20.100000000000001" customHeight="1" x14ac:dyDescent="0.25">
      <c r="B24" s="7" t="s">
        <v>37</v>
      </c>
      <c r="C24" s="9">
        <v>0</v>
      </c>
      <c r="D24" s="9">
        <v>0</v>
      </c>
      <c r="E24" s="58">
        <v>0</v>
      </c>
      <c r="F24" s="59">
        <v>0</v>
      </c>
      <c r="G24" s="9">
        <v>0</v>
      </c>
      <c r="H24" s="9"/>
      <c r="I24" s="13"/>
      <c r="J24" s="13">
        <f t="shared" si="0"/>
        <v>0</v>
      </c>
      <c r="K24" s="13">
        <f t="shared" si="1"/>
        <v>0</v>
      </c>
      <c r="L24" s="15">
        <f t="shared" si="2"/>
        <v>0</v>
      </c>
    </row>
    <row r="25" spans="2:12" ht="20.100000000000001" customHeight="1" x14ac:dyDescent="0.25">
      <c r="B25" s="7" t="s">
        <v>38</v>
      </c>
      <c r="C25" s="9">
        <v>0</v>
      </c>
      <c r="D25" s="9">
        <v>0</v>
      </c>
      <c r="E25" s="58">
        <v>0</v>
      </c>
      <c r="F25" s="59">
        <v>0</v>
      </c>
      <c r="G25" s="9">
        <v>0</v>
      </c>
      <c r="H25" s="9"/>
      <c r="I25" s="13"/>
      <c r="J25" s="13">
        <f t="shared" si="0"/>
        <v>0</v>
      </c>
      <c r="K25" s="13">
        <f t="shared" si="1"/>
        <v>0</v>
      </c>
      <c r="L25" s="15">
        <f t="shared" si="2"/>
        <v>0</v>
      </c>
    </row>
    <row r="26" spans="2:12" ht="20.100000000000001" customHeight="1" x14ac:dyDescent="0.25">
      <c r="B26" s="7" t="s">
        <v>39</v>
      </c>
      <c r="C26" s="9">
        <v>0</v>
      </c>
      <c r="D26" s="9">
        <v>0</v>
      </c>
      <c r="E26" s="58">
        <v>0</v>
      </c>
      <c r="F26" s="59">
        <v>0</v>
      </c>
      <c r="G26" s="9">
        <v>0</v>
      </c>
      <c r="H26" s="9"/>
      <c r="I26" s="13"/>
      <c r="J26" s="13">
        <f t="shared" si="0"/>
        <v>0</v>
      </c>
      <c r="K26" s="13">
        <f t="shared" si="1"/>
        <v>0</v>
      </c>
      <c r="L26" s="15">
        <f t="shared" si="2"/>
        <v>0</v>
      </c>
    </row>
    <row r="27" spans="2:12" ht="20.100000000000001" customHeight="1" x14ac:dyDescent="0.25">
      <c r="B27" s="7" t="s">
        <v>40</v>
      </c>
      <c r="C27" s="9">
        <v>0</v>
      </c>
      <c r="D27" s="9">
        <v>0</v>
      </c>
      <c r="E27" s="58">
        <v>0</v>
      </c>
      <c r="F27" s="59">
        <v>0</v>
      </c>
      <c r="G27" s="9">
        <v>0</v>
      </c>
      <c r="H27" s="9"/>
      <c r="I27" s="13"/>
      <c r="J27" s="13">
        <f t="shared" si="0"/>
        <v>0</v>
      </c>
      <c r="K27" s="13">
        <f t="shared" si="1"/>
        <v>0</v>
      </c>
      <c r="L27" s="15">
        <f t="shared" si="2"/>
        <v>0</v>
      </c>
    </row>
    <row r="28" spans="2:12" ht="20.100000000000001" customHeight="1" x14ac:dyDescent="0.25">
      <c r="B28" s="7" t="s">
        <v>41</v>
      </c>
      <c r="C28" s="9">
        <v>0</v>
      </c>
      <c r="D28" s="9">
        <v>0</v>
      </c>
      <c r="E28" s="58">
        <v>0</v>
      </c>
      <c r="F28" s="59">
        <v>0</v>
      </c>
      <c r="G28" s="9">
        <v>0</v>
      </c>
      <c r="H28" s="9"/>
      <c r="I28" s="13"/>
      <c r="J28" s="13">
        <f t="shared" si="0"/>
        <v>0</v>
      </c>
      <c r="K28" s="13">
        <f t="shared" si="1"/>
        <v>0</v>
      </c>
      <c r="L28" s="15">
        <f t="shared" si="2"/>
        <v>0</v>
      </c>
    </row>
    <row r="29" spans="2:12" ht="20.100000000000001" customHeight="1" x14ac:dyDescent="0.25">
      <c r="B29" s="7" t="s">
        <v>42</v>
      </c>
      <c r="C29" s="9">
        <v>0</v>
      </c>
      <c r="D29" s="9">
        <v>0</v>
      </c>
      <c r="E29" s="58">
        <v>0</v>
      </c>
      <c r="F29" s="59">
        <v>0</v>
      </c>
      <c r="G29" s="9">
        <v>0</v>
      </c>
      <c r="H29" s="9"/>
      <c r="I29" s="13"/>
      <c r="J29" s="13">
        <f t="shared" si="0"/>
        <v>0</v>
      </c>
      <c r="K29" s="13">
        <f t="shared" si="1"/>
        <v>0</v>
      </c>
      <c r="L29" s="15">
        <f t="shared" si="2"/>
        <v>0</v>
      </c>
    </row>
    <row r="30" spans="2:12" ht="20.100000000000001" customHeight="1" x14ac:dyDescent="0.25">
      <c r="B30" s="7" t="s">
        <v>43</v>
      </c>
      <c r="C30" s="9">
        <v>0</v>
      </c>
      <c r="D30" s="9">
        <v>0</v>
      </c>
      <c r="E30" s="58">
        <v>0</v>
      </c>
      <c r="F30" s="59">
        <v>0</v>
      </c>
      <c r="G30" s="9">
        <v>0</v>
      </c>
      <c r="H30" s="9"/>
      <c r="I30" s="13"/>
      <c r="J30" s="13">
        <f t="shared" si="0"/>
        <v>0</v>
      </c>
      <c r="K30" s="13">
        <f t="shared" si="1"/>
        <v>0</v>
      </c>
      <c r="L30" s="15">
        <f t="shared" si="2"/>
        <v>0</v>
      </c>
    </row>
    <row r="31" spans="2:12" ht="20.100000000000001" customHeight="1" x14ac:dyDescent="0.25">
      <c r="B31" s="7" t="s">
        <v>44</v>
      </c>
      <c r="C31" s="9">
        <v>0</v>
      </c>
      <c r="D31" s="9">
        <v>0</v>
      </c>
      <c r="E31" s="58">
        <v>0</v>
      </c>
      <c r="F31" s="59">
        <v>0</v>
      </c>
      <c r="G31" s="9">
        <v>0</v>
      </c>
      <c r="H31" s="9"/>
      <c r="I31" s="13"/>
      <c r="J31" s="13">
        <f t="shared" si="0"/>
        <v>0</v>
      </c>
      <c r="K31" s="13">
        <f t="shared" si="1"/>
        <v>0</v>
      </c>
      <c r="L31" s="15">
        <f t="shared" si="2"/>
        <v>0</v>
      </c>
    </row>
    <row r="32" spans="2:12" ht="20.100000000000001" customHeight="1" x14ac:dyDescent="0.25">
      <c r="B32" s="7" t="s">
        <v>45</v>
      </c>
      <c r="C32" s="9">
        <v>0</v>
      </c>
      <c r="D32" s="9">
        <v>0</v>
      </c>
      <c r="E32" s="58">
        <v>0</v>
      </c>
      <c r="F32" s="59">
        <v>0</v>
      </c>
      <c r="G32" s="9">
        <v>0</v>
      </c>
      <c r="H32" s="9"/>
      <c r="I32" s="13"/>
      <c r="J32" s="13">
        <f t="shared" si="0"/>
        <v>0</v>
      </c>
      <c r="K32" s="13">
        <f t="shared" si="1"/>
        <v>0</v>
      </c>
      <c r="L32" s="15">
        <f t="shared" si="2"/>
        <v>0</v>
      </c>
    </row>
    <row r="33" spans="2:12" ht="20.100000000000001" customHeight="1" x14ac:dyDescent="0.25">
      <c r="B33" s="7" t="s">
        <v>46</v>
      </c>
      <c r="C33" s="9">
        <v>0</v>
      </c>
      <c r="D33" s="9">
        <v>0</v>
      </c>
      <c r="E33" s="58">
        <v>0</v>
      </c>
      <c r="F33" s="59">
        <v>0</v>
      </c>
      <c r="G33" s="9">
        <v>0</v>
      </c>
      <c r="H33" s="9"/>
      <c r="I33" s="13"/>
      <c r="J33" s="13">
        <f t="shared" si="0"/>
        <v>0</v>
      </c>
      <c r="K33" s="13">
        <f t="shared" si="1"/>
        <v>0</v>
      </c>
      <c r="L33" s="15">
        <f t="shared" si="2"/>
        <v>0</v>
      </c>
    </row>
    <row r="34" spans="2:12" ht="20.100000000000001" customHeight="1" x14ac:dyDescent="0.25">
      <c r="B34" s="7" t="s">
        <v>47</v>
      </c>
      <c r="C34" s="9">
        <v>0</v>
      </c>
      <c r="D34" s="9">
        <v>0</v>
      </c>
      <c r="E34" s="58">
        <v>0</v>
      </c>
      <c r="F34" s="59">
        <v>0</v>
      </c>
      <c r="G34" s="9">
        <v>0</v>
      </c>
      <c r="H34" s="9"/>
      <c r="I34" s="13"/>
      <c r="J34" s="13">
        <f t="shared" si="0"/>
        <v>0</v>
      </c>
      <c r="K34" s="13">
        <f t="shared" si="1"/>
        <v>0</v>
      </c>
      <c r="L34" s="15">
        <f t="shared" si="2"/>
        <v>0</v>
      </c>
    </row>
    <row r="35" spans="2:12" ht="20.100000000000001" customHeight="1" x14ac:dyDescent="0.25">
      <c r="B35" s="7" t="s">
        <v>48</v>
      </c>
      <c r="C35" s="9">
        <v>0</v>
      </c>
      <c r="D35" s="9">
        <v>0</v>
      </c>
      <c r="E35" s="58">
        <v>0</v>
      </c>
      <c r="F35" s="59">
        <v>0</v>
      </c>
      <c r="G35" s="9">
        <v>0</v>
      </c>
      <c r="H35" s="9"/>
      <c r="I35" s="13"/>
      <c r="J35" s="13">
        <f t="shared" si="0"/>
        <v>0</v>
      </c>
      <c r="K35" s="13">
        <f t="shared" si="1"/>
        <v>0</v>
      </c>
      <c r="L35" s="15">
        <f t="shared" si="2"/>
        <v>0</v>
      </c>
    </row>
    <row r="36" spans="2:12" ht="20.100000000000001" customHeight="1" x14ac:dyDescent="0.25">
      <c r="B36" s="7" t="s">
        <v>49</v>
      </c>
      <c r="C36" s="9">
        <v>0</v>
      </c>
      <c r="D36" s="9">
        <v>0</v>
      </c>
      <c r="E36" s="58">
        <v>0</v>
      </c>
      <c r="F36" s="59">
        <v>0</v>
      </c>
      <c r="G36" s="9">
        <v>0</v>
      </c>
      <c r="H36" s="9"/>
      <c r="I36" s="13"/>
      <c r="J36" s="13">
        <f t="shared" si="0"/>
        <v>0</v>
      </c>
      <c r="K36" s="13">
        <f t="shared" si="1"/>
        <v>0</v>
      </c>
      <c r="L36" s="15">
        <f t="shared" si="2"/>
        <v>0</v>
      </c>
    </row>
    <row r="37" spans="2:12" ht="20.100000000000001" customHeight="1" x14ac:dyDescent="0.25">
      <c r="B37" s="7" t="s">
        <v>50</v>
      </c>
      <c r="C37" s="9">
        <v>0</v>
      </c>
      <c r="D37" s="9">
        <v>0</v>
      </c>
      <c r="E37" s="58">
        <v>0</v>
      </c>
      <c r="F37" s="59">
        <v>0</v>
      </c>
      <c r="G37" s="9">
        <v>0</v>
      </c>
      <c r="H37" s="9"/>
      <c r="I37" s="13"/>
      <c r="J37" s="13">
        <f t="shared" si="0"/>
        <v>0</v>
      </c>
      <c r="K37" s="13">
        <f t="shared" si="1"/>
        <v>0</v>
      </c>
      <c r="L37" s="15">
        <f t="shared" si="2"/>
        <v>0</v>
      </c>
    </row>
    <row r="38" spans="2:12" ht="20.100000000000001" customHeight="1" x14ac:dyDescent="0.25">
      <c r="B38" s="7" t="s">
        <v>51</v>
      </c>
      <c r="C38" s="9">
        <v>0</v>
      </c>
      <c r="D38" s="9">
        <v>0</v>
      </c>
      <c r="E38" s="58">
        <v>0</v>
      </c>
      <c r="F38" s="59">
        <v>0</v>
      </c>
      <c r="G38" s="9">
        <v>0</v>
      </c>
      <c r="H38" s="9"/>
      <c r="I38" s="13"/>
      <c r="J38" s="13">
        <f t="shared" si="0"/>
        <v>0</v>
      </c>
      <c r="K38" s="13">
        <f t="shared" si="1"/>
        <v>0</v>
      </c>
      <c r="L38" s="15">
        <f t="shared" si="2"/>
        <v>0</v>
      </c>
    </row>
    <row r="39" spans="2:12" ht="20.100000000000001" customHeight="1" x14ac:dyDescent="0.25">
      <c r="B39" s="7" t="s">
        <v>52</v>
      </c>
      <c r="C39" s="9">
        <v>0</v>
      </c>
      <c r="D39" s="9">
        <v>0</v>
      </c>
      <c r="E39" s="58">
        <v>0</v>
      </c>
      <c r="F39" s="59">
        <v>0</v>
      </c>
      <c r="G39" s="9">
        <v>0</v>
      </c>
      <c r="H39" s="9"/>
      <c r="I39" s="13"/>
      <c r="J39" s="13">
        <f t="shared" si="0"/>
        <v>0</v>
      </c>
      <c r="K39" s="13">
        <f t="shared" si="1"/>
        <v>0</v>
      </c>
      <c r="L39" s="15">
        <f t="shared" si="2"/>
        <v>0</v>
      </c>
    </row>
    <row r="40" spans="2:12" ht="20.100000000000001" customHeight="1" x14ac:dyDescent="0.25">
      <c r="B40" s="7" t="s">
        <v>53</v>
      </c>
      <c r="C40" s="9">
        <v>0</v>
      </c>
      <c r="D40" s="9">
        <v>0</v>
      </c>
      <c r="E40" s="58">
        <v>0</v>
      </c>
      <c r="F40" s="59">
        <v>0</v>
      </c>
      <c r="G40" s="9">
        <v>0</v>
      </c>
      <c r="H40" s="9"/>
      <c r="I40" s="13"/>
      <c r="J40" s="13">
        <f t="shared" si="0"/>
        <v>0</v>
      </c>
      <c r="K40" s="13">
        <f t="shared" si="1"/>
        <v>0</v>
      </c>
      <c r="L40" s="15">
        <f t="shared" si="2"/>
        <v>0</v>
      </c>
    </row>
    <row r="41" spans="2:12" ht="20.100000000000001" customHeight="1" x14ac:dyDescent="0.25">
      <c r="B41" s="7" t="s">
        <v>54</v>
      </c>
      <c r="C41" s="9">
        <v>0</v>
      </c>
      <c r="D41" s="9">
        <v>0</v>
      </c>
      <c r="E41" s="58">
        <v>0</v>
      </c>
      <c r="F41" s="59">
        <v>0</v>
      </c>
      <c r="G41" s="9">
        <v>0</v>
      </c>
      <c r="H41" s="9"/>
      <c r="I41" s="13"/>
      <c r="J41" s="13">
        <f t="shared" si="0"/>
        <v>0</v>
      </c>
      <c r="K41" s="13">
        <f t="shared" si="1"/>
        <v>0</v>
      </c>
      <c r="L41" s="15">
        <f t="shared" si="2"/>
        <v>0</v>
      </c>
    </row>
    <row r="42" spans="2:12" ht="20.100000000000001" customHeight="1" x14ac:dyDescent="0.25">
      <c r="B42" s="7" t="s">
        <v>55</v>
      </c>
      <c r="C42" s="9">
        <v>0</v>
      </c>
      <c r="D42" s="9">
        <v>0</v>
      </c>
      <c r="E42" s="58">
        <v>0</v>
      </c>
      <c r="F42" s="59">
        <v>0</v>
      </c>
      <c r="G42" s="9">
        <v>0</v>
      </c>
      <c r="H42" s="9"/>
      <c r="I42" s="13"/>
      <c r="J42" s="13">
        <f t="shared" si="0"/>
        <v>0</v>
      </c>
      <c r="K42" s="13">
        <f t="shared" si="1"/>
        <v>0</v>
      </c>
      <c r="L42" s="15">
        <f t="shared" si="2"/>
        <v>0</v>
      </c>
    </row>
    <row r="43" spans="2:12" ht="20.100000000000001" customHeight="1" x14ac:dyDescent="0.25">
      <c r="B43" s="7" t="s">
        <v>56</v>
      </c>
      <c r="C43" s="9">
        <v>0</v>
      </c>
      <c r="D43" s="9">
        <v>0</v>
      </c>
      <c r="E43" s="58">
        <v>0</v>
      </c>
      <c r="F43" s="59">
        <v>0</v>
      </c>
      <c r="G43" s="9">
        <v>0</v>
      </c>
      <c r="H43" s="9"/>
      <c r="I43" s="13"/>
      <c r="J43" s="13">
        <f t="shared" ref="J43" si="3">IF(ISERROR(+G43/E43)=TRUE,0,++G43/E43)</f>
        <v>0</v>
      </c>
      <c r="K43" s="13">
        <f t="shared" ref="K43" si="4">IF(ISERROR(+H43/E43)=TRUE,0,++H43/E43)</f>
        <v>0</v>
      </c>
      <c r="L43" s="15">
        <f t="shared" ref="L43" si="5">+D43-G43</f>
        <v>0</v>
      </c>
    </row>
    <row r="44" spans="2:12" ht="20.100000000000001" customHeight="1" x14ac:dyDescent="0.25">
      <c r="B44" s="7" t="s">
        <v>57</v>
      </c>
      <c r="C44" s="9">
        <v>0</v>
      </c>
      <c r="D44" s="9">
        <v>0</v>
      </c>
      <c r="E44" s="58">
        <v>0</v>
      </c>
      <c r="F44" s="59">
        <v>0</v>
      </c>
      <c r="G44" s="9">
        <v>0</v>
      </c>
      <c r="H44" s="9"/>
      <c r="I44" s="13"/>
      <c r="J44" s="13">
        <f t="shared" si="0"/>
        <v>0</v>
      </c>
      <c r="K44" s="13">
        <f t="shared" si="1"/>
        <v>0</v>
      </c>
      <c r="L44" s="15">
        <f t="shared" si="2"/>
        <v>0</v>
      </c>
    </row>
    <row r="45" spans="2:12" ht="20.100000000000001" customHeight="1" x14ac:dyDescent="0.25">
      <c r="B45" s="7" t="s">
        <v>58</v>
      </c>
      <c r="C45" s="9">
        <v>0</v>
      </c>
      <c r="D45" s="9">
        <v>0</v>
      </c>
      <c r="E45" s="58">
        <v>0</v>
      </c>
      <c r="F45" s="59">
        <v>0</v>
      </c>
      <c r="G45" s="9">
        <v>0</v>
      </c>
      <c r="H45" s="9"/>
      <c r="I45" s="13"/>
      <c r="J45" s="13">
        <f t="shared" si="0"/>
        <v>0</v>
      </c>
      <c r="K45" s="13">
        <f t="shared" si="1"/>
        <v>0</v>
      </c>
      <c r="L45" s="15">
        <f t="shared" si="2"/>
        <v>0</v>
      </c>
    </row>
    <row r="46" spans="2:12" ht="23.25" customHeight="1" x14ac:dyDescent="0.25">
      <c r="B46" s="52" t="s">
        <v>4</v>
      </c>
      <c r="C46" s="53">
        <f t="shared" ref="C46:H46" si="6">SUM(C13:C45)</f>
        <v>0</v>
      </c>
      <c r="D46" s="53">
        <f t="shared" si="6"/>
        <v>0</v>
      </c>
      <c r="E46" s="53">
        <f t="shared" si="6"/>
        <v>0</v>
      </c>
      <c r="F46" s="53">
        <f t="shared" si="6"/>
        <v>0</v>
      </c>
      <c r="G46" s="53">
        <f t="shared" si="6"/>
        <v>0</v>
      </c>
      <c r="H46" s="53">
        <f t="shared" si="6"/>
        <v>0</v>
      </c>
      <c r="I46" s="54">
        <f>IF(ISERROR(+#REF!/E46)=TRUE,0,++#REF!/E46)</f>
        <v>0</v>
      </c>
      <c r="J46" s="54">
        <f>IF(ISERROR(+G46/E46)=TRUE,0,++G46/E46)</f>
        <v>0</v>
      </c>
      <c r="K46" s="54">
        <f>IF(ISERROR(+H46/E46)=TRUE,0,++H46/E46)</f>
        <v>0</v>
      </c>
      <c r="L46" s="55">
        <f>SUM(L13:L45)</f>
        <v>0</v>
      </c>
    </row>
    <row r="47" spans="2:12" x14ac:dyDescent="0.2">
      <c r="B47" s="11" t="s">
        <v>64</v>
      </c>
    </row>
    <row r="49" spans="2:11" s="20" customFormat="1" x14ac:dyDescent="0.25">
      <c r="K49" s="24"/>
    </row>
    <row r="50" spans="2:11" s="22" customFormat="1" x14ac:dyDescent="0.25">
      <c r="K50" s="23"/>
    </row>
    <row r="51" spans="2:11" s="22" customFormat="1" x14ac:dyDescent="0.25">
      <c r="C51" s="22">
        <v>1000000</v>
      </c>
      <c r="K51" s="23"/>
    </row>
    <row r="52" spans="2:11" s="22" customFormat="1" ht="45" x14ac:dyDescent="0.25">
      <c r="B52" s="30" t="s">
        <v>23</v>
      </c>
      <c r="C52" s="30" t="s">
        <v>3</v>
      </c>
      <c r="D52" s="30" t="s">
        <v>2</v>
      </c>
      <c r="E52" s="31" t="s">
        <v>18</v>
      </c>
      <c r="F52" s="31" t="s">
        <v>19</v>
      </c>
      <c r="G52" s="31" t="str">
        <f>MID(G11,1,25)</f>
        <v>DEVENGADO
A FEBRERO
(4)</v>
      </c>
      <c r="K52" s="23"/>
    </row>
    <row r="53" spans="2:11" s="22" customFormat="1" x14ac:dyDescent="0.25">
      <c r="B53" s="22" t="s">
        <v>24</v>
      </c>
      <c r="C53" s="39">
        <f>+C46/$C$51</f>
        <v>0</v>
      </c>
      <c r="D53" s="39">
        <f>+D46/$C$51</f>
        <v>0</v>
      </c>
      <c r="E53" s="39">
        <f>+E46/$C$51</f>
        <v>0</v>
      </c>
      <c r="F53" s="39">
        <f>+F46/$C$51</f>
        <v>0</v>
      </c>
      <c r="G53" s="39">
        <f>+G46/$C$51</f>
        <v>0</v>
      </c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  <row r="61" spans="2:11" s="22" customFormat="1" x14ac:dyDescent="0.25">
      <c r="K61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1"/>
  <sheetViews>
    <sheetView showGridLines="0" zoomScale="130" zoomScaleNormal="130" workbookViewId="0">
      <selection activeCell="G13" sqref="G13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3" width="16.140625" style="1" bestFit="1" customWidth="1"/>
    <col min="4" max="5" width="15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63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7"/>
      <c r="J10" s="87"/>
      <c r="K10" s="87"/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8</v>
      </c>
      <c r="F11" s="82" t="s">
        <v>22</v>
      </c>
      <c r="G11" s="82" t="s">
        <v>66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50.1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6" t="s">
        <v>26</v>
      </c>
      <c r="C13" s="41">
        <v>0</v>
      </c>
      <c r="D13" s="41">
        <v>0</v>
      </c>
      <c r="E13" s="62">
        <v>0</v>
      </c>
      <c r="F13" s="62">
        <v>0</v>
      </c>
      <c r="G13" s="41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0</v>
      </c>
    </row>
    <row r="14" spans="1:13" ht="20.100000000000001" customHeight="1" x14ac:dyDescent="0.25">
      <c r="B14" s="25" t="s">
        <v>27</v>
      </c>
      <c r="C14" s="42">
        <v>0</v>
      </c>
      <c r="D14" s="42">
        <v>0</v>
      </c>
      <c r="E14" s="63">
        <v>0</v>
      </c>
      <c r="F14" s="63">
        <v>0</v>
      </c>
      <c r="G14" s="42">
        <v>0</v>
      </c>
      <c r="H14" s="26"/>
      <c r="I14" s="27"/>
      <c r="J14" s="27">
        <f t="shared" ref="J14:J46" si="0">IF(ISERROR(+G14/E14)=TRUE,0,++G14/E14)</f>
        <v>0</v>
      </c>
      <c r="K14" s="27">
        <f t="shared" ref="K14:K46" si="1">IF(ISERROR(+H14/E14)=TRUE,0,++H14/E14)</f>
        <v>0</v>
      </c>
      <c r="L14" s="28">
        <f t="shared" ref="L14:L46" si="2">+D14-G14</f>
        <v>0</v>
      </c>
    </row>
    <row r="15" spans="1:13" ht="20.100000000000001" customHeight="1" x14ac:dyDescent="0.25">
      <c r="B15" s="25" t="s">
        <v>28</v>
      </c>
      <c r="C15" s="42">
        <v>0</v>
      </c>
      <c r="D15" s="42">
        <v>0</v>
      </c>
      <c r="E15" s="63">
        <v>0</v>
      </c>
      <c r="F15" s="63">
        <v>0</v>
      </c>
      <c r="G15" s="42">
        <v>0</v>
      </c>
      <c r="H15" s="26"/>
      <c r="I15" s="27"/>
      <c r="J15" s="27">
        <f t="shared" si="0"/>
        <v>0</v>
      </c>
      <c r="K15" s="27">
        <f t="shared" si="1"/>
        <v>0</v>
      </c>
      <c r="L15" s="28">
        <f t="shared" si="2"/>
        <v>0</v>
      </c>
    </row>
    <row r="16" spans="1:13" ht="20.100000000000001" customHeight="1" x14ac:dyDescent="0.25">
      <c r="B16" s="25" t="s">
        <v>29</v>
      </c>
      <c r="C16" s="42">
        <v>0</v>
      </c>
      <c r="D16" s="42">
        <v>0</v>
      </c>
      <c r="E16" s="63">
        <v>0</v>
      </c>
      <c r="F16" s="63">
        <v>0</v>
      </c>
      <c r="G16" s="42">
        <v>0</v>
      </c>
      <c r="H16" s="26"/>
      <c r="I16" s="27"/>
      <c r="J16" s="27">
        <f t="shared" si="0"/>
        <v>0</v>
      </c>
      <c r="K16" s="27"/>
      <c r="L16" s="28">
        <f t="shared" si="2"/>
        <v>0</v>
      </c>
    </row>
    <row r="17" spans="2:12" ht="20.100000000000001" customHeight="1" x14ac:dyDescent="0.25">
      <c r="B17" s="25" t="s">
        <v>30</v>
      </c>
      <c r="C17" s="42">
        <v>0</v>
      </c>
      <c r="D17" s="42">
        <v>0</v>
      </c>
      <c r="E17" s="63">
        <v>0</v>
      </c>
      <c r="F17" s="63">
        <v>0</v>
      </c>
      <c r="G17" s="42">
        <v>0</v>
      </c>
      <c r="H17" s="26"/>
      <c r="I17" s="27"/>
      <c r="J17" s="27">
        <f t="shared" ref="J17" si="3">IF(ISERROR(+G17/E17)=TRUE,0,++G17/E17)</f>
        <v>0</v>
      </c>
      <c r="K17" s="27">
        <f t="shared" ref="K17" si="4">IF(ISERROR(+H17/E17)=TRUE,0,++H17/E17)</f>
        <v>0</v>
      </c>
      <c r="L17" s="28">
        <f t="shared" ref="L17" si="5">+D17-G17</f>
        <v>0</v>
      </c>
    </row>
    <row r="18" spans="2:12" ht="20.100000000000001" customHeight="1" x14ac:dyDescent="0.25">
      <c r="B18" s="25" t="s">
        <v>31</v>
      </c>
      <c r="C18" s="42">
        <v>0</v>
      </c>
      <c r="D18" s="42">
        <v>0</v>
      </c>
      <c r="E18" s="63">
        <v>0</v>
      </c>
      <c r="F18" s="63">
        <v>0</v>
      </c>
      <c r="G18" s="42">
        <v>0</v>
      </c>
      <c r="H18" s="26"/>
      <c r="I18" s="27"/>
      <c r="J18" s="27">
        <f t="shared" si="0"/>
        <v>0</v>
      </c>
      <c r="K18" s="27">
        <f t="shared" si="1"/>
        <v>0</v>
      </c>
      <c r="L18" s="28">
        <f t="shared" si="2"/>
        <v>0</v>
      </c>
    </row>
    <row r="19" spans="2:12" ht="20.100000000000001" customHeight="1" x14ac:dyDescent="0.25">
      <c r="B19" s="25" t="s">
        <v>32</v>
      </c>
      <c r="C19" s="42">
        <v>0</v>
      </c>
      <c r="D19" s="42">
        <v>0</v>
      </c>
      <c r="E19" s="63">
        <v>0</v>
      </c>
      <c r="F19" s="63">
        <v>0</v>
      </c>
      <c r="G19" s="42">
        <v>0</v>
      </c>
      <c r="H19" s="26"/>
      <c r="I19" s="27"/>
      <c r="J19" s="27">
        <f t="shared" si="0"/>
        <v>0</v>
      </c>
      <c r="K19" s="27">
        <f t="shared" si="1"/>
        <v>0</v>
      </c>
      <c r="L19" s="28">
        <f t="shared" si="2"/>
        <v>0</v>
      </c>
    </row>
    <row r="20" spans="2:12" ht="20.100000000000001" customHeight="1" x14ac:dyDescent="0.25">
      <c r="B20" s="25" t="s">
        <v>33</v>
      </c>
      <c r="C20" s="42">
        <v>0</v>
      </c>
      <c r="D20" s="42">
        <v>0</v>
      </c>
      <c r="E20" s="63">
        <v>0</v>
      </c>
      <c r="F20" s="63">
        <v>0</v>
      </c>
      <c r="G20" s="42">
        <v>0</v>
      </c>
      <c r="H20" s="26"/>
      <c r="I20" s="27"/>
      <c r="J20" s="27">
        <f t="shared" ref="J20" si="6">IF(ISERROR(+G20/E20)=TRUE,0,++G20/E20)</f>
        <v>0</v>
      </c>
      <c r="K20" s="27">
        <f t="shared" ref="K20" si="7">IF(ISERROR(+H20/E20)=TRUE,0,++H20/E20)</f>
        <v>0</v>
      </c>
      <c r="L20" s="28">
        <f t="shared" ref="L20" si="8">+D20-G20</f>
        <v>0</v>
      </c>
    </row>
    <row r="21" spans="2:12" ht="20.100000000000001" customHeight="1" x14ac:dyDescent="0.25">
      <c r="B21" s="25" t="s">
        <v>34</v>
      </c>
      <c r="C21" s="42">
        <v>0</v>
      </c>
      <c r="D21" s="42">
        <v>0</v>
      </c>
      <c r="E21" s="63">
        <v>0</v>
      </c>
      <c r="F21" s="63">
        <v>0</v>
      </c>
      <c r="G21" s="42">
        <v>0</v>
      </c>
      <c r="H21" s="26"/>
      <c r="I21" s="27"/>
      <c r="J21" s="27">
        <f t="shared" si="0"/>
        <v>0</v>
      </c>
      <c r="K21" s="27">
        <f t="shared" si="1"/>
        <v>0</v>
      </c>
      <c r="L21" s="28">
        <f t="shared" si="2"/>
        <v>0</v>
      </c>
    </row>
    <row r="22" spans="2:12" ht="20.100000000000001" customHeight="1" x14ac:dyDescent="0.25">
      <c r="B22" s="25" t="s">
        <v>35</v>
      </c>
      <c r="C22" s="42">
        <v>0</v>
      </c>
      <c r="D22" s="42">
        <v>0</v>
      </c>
      <c r="E22" s="63">
        <v>0</v>
      </c>
      <c r="F22" s="63">
        <v>0</v>
      </c>
      <c r="G22" s="42">
        <v>0</v>
      </c>
      <c r="H22" s="26"/>
      <c r="I22" s="27"/>
      <c r="J22" s="27">
        <f t="shared" si="0"/>
        <v>0</v>
      </c>
      <c r="K22" s="27">
        <f t="shared" si="1"/>
        <v>0</v>
      </c>
      <c r="L22" s="28">
        <f t="shared" si="2"/>
        <v>0</v>
      </c>
    </row>
    <row r="23" spans="2:12" ht="20.100000000000001" customHeight="1" x14ac:dyDescent="0.25">
      <c r="B23" s="25" t="s">
        <v>36</v>
      </c>
      <c r="C23" s="42">
        <v>0</v>
      </c>
      <c r="D23" s="42">
        <v>0</v>
      </c>
      <c r="E23" s="63">
        <v>0</v>
      </c>
      <c r="F23" s="63">
        <v>0</v>
      </c>
      <c r="G23" s="42">
        <v>0</v>
      </c>
      <c r="H23" s="26"/>
      <c r="I23" s="27"/>
      <c r="J23" s="27">
        <f t="shared" si="0"/>
        <v>0</v>
      </c>
      <c r="K23" s="27">
        <f t="shared" si="1"/>
        <v>0</v>
      </c>
      <c r="L23" s="28">
        <f t="shared" si="2"/>
        <v>0</v>
      </c>
    </row>
    <row r="24" spans="2:12" ht="20.100000000000001" customHeight="1" x14ac:dyDescent="0.25">
      <c r="B24" s="25" t="s">
        <v>37</v>
      </c>
      <c r="C24" s="42">
        <v>0</v>
      </c>
      <c r="D24" s="42">
        <v>0</v>
      </c>
      <c r="E24" s="63">
        <v>0</v>
      </c>
      <c r="F24" s="63">
        <v>0</v>
      </c>
      <c r="G24" s="42">
        <v>0</v>
      </c>
      <c r="H24" s="26"/>
      <c r="I24" s="27"/>
      <c r="J24" s="27">
        <f t="shared" si="0"/>
        <v>0</v>
      </c>
      <c r="K24" s="27">
        <f t="shared" si="1"/>
        <v>0</v>
      </c>
      <c r="L24" s="28">
        <f t="shared" si="2"/>
        <v>0</v>
      </c>
    </row>
    <row r="25" spans="2:12" ht="20.100000000000001" customHeight="1" x14ac:dyDescent="0.25">
      <c r="B25" s="25" t="s">
        <v>38</v>
      </c>
      <c r="C25" s="42">
        <v>0</v>
      </c>
      <c r="D25" s="42">
        <v>0</v>
      </c>
      <c r="E25" s="63">
        <v>0</v>
      </c>
      <c r="F25" s="63">
        <v>0</v>
      </c>
      <c r="G25" s="42">
        <v>0</v>
      </c>
      <c r="H25" s="26"/>
      <c r="I25" s="27"/>
      <c r="J25" s="27">
        <f t="shared" si="0"/>
        <v>0</v>
      </c>
      <c r="K25" s="27">
        <f t="shared" si="1"/>
        <v>0</v>
      </c>
      <c r="L25" s="28">
        <f t="shared" si="2"/>
        <v>0</v>
      </c>
    </row>
    <row r="26" spans="2:12" ht="20.100000000000001" customHeight="1" x14ac:dyDescent="0.25">
      <c r="B26" s="25" t="s">
        <v>39</v>
      </c>
      <c r="C26" s="42">
        <v>0</v>
      </c>
      <c r="D26" s="42">
        <v>0</v>
      </c>
      <c r="E26" s="63">
        <v>0</v>
      </c>
      <c r="F26" s="63">
        <v>0</v>
      </c>
      <c r="G26" s="42">
        <v>0</v>
      </c>
      <c r="H26" s="26"/>
      <c r="I26" s="27"/>
      <c r="J26" s="27">
        <f t="shared" si="0"/>
        <v>0</v>
      </c>
      <c r="K26" s="27">
        <f t="shared" si="1"/>
        <v>0</v>
      </c>
      <c r="L26" s="28">
        <f t="shared" si="2"/>
        <v>0</v>
      </c>
    </row>
    <row r="27" spans="2:12" ht="20.100000000000001" customHeight="1" x14ac:dyDescent="0.25">
      <c r="B27" s="25" t="s">
        <v>40</v>
      </c>
      <c r="C27" s="42">
        <v>0</v>
      </c>
      <c r="D27" s="42">
        <v>0</v>
      </c>
      <c r="E27" s="63">
        <v>0</v>
      </c>
      <c r="F27" s="63">
        <v>0</v>
      </c>
      <c r="G27" s="42">
        <v>0</v>
      </c>
      <c r="H27" s="26"/>
      <c r="I27" s="27"/>
      <c r="J27" s="27">
        <f t="shared" si="0"/>
        <v>0</v>
      </c>
      <c r="K27" s="27">
        <f t="shared" si="1"/>
        <v>0</v>
      </c>
      <c r="L27" s="28">
        <f t="shared" si="2"/>
        <v>0</v>
      </c>
    </row>
    <row r="28" spans="2:12" ht="20.100000000000001" customHeight="1" x14ac:dyDescent="0.25">
      <c r="B28" s="25" t="s">
        <v>41</v>
      </c>
      <c r="C28" s="42">
        <v>0</v>
      </c>
      <c r="D28" s="42">
        <v>0</v>
      </c>
      <c r="E28" s="63">
        <v>0</v>
      </c>
      <c r="F28" s="63">
        <v>0</v>
      </c>
      <c r="G28" s="42">
        <v>0</v>
      </c>
      <c r="H28" s="26"/>
      <c r="I28" s="27"/>
      <c r="J28" s="27">
        <f t="shared" si="0"/>
        <v>0</v>
      </c>
      <c r="K28" s="27">
        <f t="shared" si="1"/>
        <v>0</v>
      </c>
      <c r="L28" s="28">
        <f t="shared" si="2"/>
        <v>0</v>
      </c>
    </row>
    <row r="29" spans="2:12" ht="20.100000000000001" customHeight="1" x14ac:dyDescent="0.25">
      <c r="B29" s="25" t="s">
        <v>42</v>
      </c>
      <c r="C29" s="42">
        <v>0</v>
      </c>
      <c r="D29" s="42">
        <v>0</v>
      </c>
      <c r="E29" s="63">
        <v>0</v>
      </c>
      <c r="F29" s="63">
        <v>0</v>
      </c>
      <c r="G29" s="42">
        <v>0</v>
      </c>
      <c r="H29" s="26"/>
      <c r="I29" s="27"/>
      <c r="J29" s="27">
        <f t="shared" si="0"/>
        <v>0</v>
      </c>
      <c r="K29" s="27">
        <f t="shared" si="1"/>
        <v>0</v>
      </c>
      <c r="L29" s="28">
        <f t="shared" si="2"/>
        <v>0</v>
      </c>
    </row>
    <row r="30" spans="2:12" ht="20.100000000000001" customHeight="1" x14ac:dyDescent="0.25">
      <c r="B30" s="25" t="s">
        <v>43</v>
      </c>
      <c r="C30" s="42">
        <v>0</v>
      </c>
      <c r="D30" s="42">
        <v>0</v>
      </c>
      <c r="E30" s="63">
        <v>0</v>
      </c>
      <c r="F30" s="63">
        <v>0</v>
      </c>
      <c r="G30" s="42">
        <v>0</v>
      </c>
      <c r="H30" s="26"/>
      <c r="I30" s="27"/>
      <c r="J30" s="27">
        <f t="shared" si="0"/>
        <v>0</v>
      </c>
      <c r="K30" s="27">
        <f t="shared" si="1"/>
        <v>0</v>
      </c>
      <c r="L30" s="28">
        <f t="shared" si="2"/>
        <v>0</v>
      </c>
    </row>
    <row r="31" spans="2:12" ht="20.100000000000001" customHeight="1" x14ac:dyDescent="0.25">
      <c r="B31" s="25" t="s">
        <v>44</v>
      </c>
      <c r="C31" s="42">
        <v>0</v>
      </c>
      <c r="D31" s="42">
        <v>0</v>
      </c>
      <c r="E31" s="63">
        <v>0</v>
      </c>
      <c r="F31" s="63">
        <v>0</v>
      </c>
      <c r="G31" s="42">
        <v>0</v>
      </c>
      <c r="H31" s="26"/>
      <c r="I31" s="27"/>
      <c r="J31" s="27">
        <f t="shared" si="0"/>
        <v>0</v>
      </c>
      <c r="K31" s="27">
        <f t="shared" si="1"/>
        <v>0</v>
      </c>
      <c r="L31" s="28">
        <f t="shared" si="2"/>
        <v>0</v>
      </c>
    </row>
    <row r="32" spans="2:12" ht="20.100000000000001" customHeight="1" x14ac:dyDescent="0.25">
      <c r="B32" s="25" t="s">
        <v>45</v>
      </c>
      <c r="C32" s="42">
        <v>0</v>
      </c>
      <c r="D32" s="42">
        <v>0</v>
      </c>
      <c r="E32" s="63">
        <v>0</v>
      </c>
      <c r="F32" s="63">
        <v>0</v>
      </c>
      <c r="G32" s="42">
        <v>0</v>
      </c>
      <c r="H32" s="26"/>
      <c r="I32" s="27"/>
      <c r="J32" s="27">
        <f t="shared" si="0"/>
        <v>0</v>
      </c>
      <c r="K32" s="27">
        <f t="shared" si="1"/>
        <v>0</v>
      </c>
      <c r="L32" s="28">
        <f t="shared" si="2"/>
        <v>0</v>
      </c>
    </row>
    <row r="33" spans="2:12" ht="20.100000000000001" customHeight="1" x14ac:dyDescent="0.25">
      <c r="B33" s="25" t="s">
        <v>46</v>
      </c>
      <c r="C33" s="42">
        <v>0</v>
      </c>
      <c r="D33" s="42">
        <v>0</v>
      </c>
      <c r="E33" s="63">
        <v>0</v>
      </c>
      <c r="F33" s="63">
        <v>0</v>
      </c>
      <c r="G33" s="42">
        <v>0</v>
      </c>
      <c r="H33" s="26"/>
      <c r="I33" s="27"/>
      <c r="J33" s="27">
        <f t="shared" si="0"/>
        <v>0</v>
      </c>
      <c r="K33" s="27">
        <f t="shared" si="1"/>
        <v>0</v>
      </c>
      <c r="L33" s="28">
        <f t="shared" si="2"/>
        <v>0</v>
      </c>
    </row>
    <row r="34" spans="2:12" ht="20.100000000000001" customHeight="1" x14ac:dyDescent="0.25">
      <c r="B34" s="25" t="s">
        <v>47</v>
      </c>
      <c r="C34" s="42">
        <v>0</v>
      </c>
      <c r="D34" s="42">
        <v>0</v>
      </c>
      <c r="E34" s="63">
        <v>0</v>
      </c>
      <c r="F34" s="63">
        <v>0</v>
      </c>
      <c r="G34" s="42">
        <v>0</v>
      </c>
      <c r="H34" s="26"/>
      <c r="I34" s="27"/>
      <c r="J34" s="27">
        <f t="shared" si="0"/>
        <v>0</v>
      </c>
      <c r="K34" s="27">
        <f t="shared" si="1"/>
        <v>0</v>
      </c>
      <c r="L34" s="28">
        <f t="shared" si="2"/>
        <v>0</v>
      </c>
    </row>
    <row r="35" spans="2:12" ht="20.100000000000001" customHeight="1" x14ac:dyDescent="0.25">
      <c r="B35" s="25" t="s">
        <v>48</v>
      </c>
      <c r="C35" s="42">
        <v>0</v>
      </c>
      <c r="D35" s="42">
        <v>0</v>
      </c>
      <c r="E35" s="63">
        <v>0</v>
      </c>
      <c r="F35" s="63">
        <v>0</v>
      </c>
      <c r="G35" s="42">
        <v>0</v>
      </c>
      <c r="H35" s="26"/>
      <c r="I35" s="27"/>
      <c r="J35" s="27">
        <f t="shared" si="0"/>
        <v>0</v>
      </c>
      <c r="K35" s="27">
        <f t="shared" si="1"/>
        <v>0</v>
      </c>
      <c r="L35" s="28">
        <f t="shared" si="2"/>
        <v>0</v>
      </c>
    </row>
    <row r="36" spans="2:12" ht="20.100000000000001" customHeight="1" x14ac:dyDescent="0.25">
      <c r="B36" s="25" t="s">
        <v>49</v>
      </c>
      <c r="C36" s="42">
        <v>0</v>
      </c>
      <c r="D36" s="42">
        <v>0</v>
      </c>
      <c r="E36" s="63">
        <v>0</v>
      </c>
      <c r="F36" s="63">
        <v>0</v>
      </c>
      <c r="G36" s="42">
        <v>0</v>
      </c>
      <c r="H36" s="26"/>
      <c r="I36" s="27"/>
      <c r="J36" s="27">
        <f t="shared" si="0"/>
        <v>0</v>
      </c>
      <c r="K36" s="27">
        <f t="shared" si="1"/>
        <v>0</v>
      </c>
      <c r="L36" s="28">
        <f t="shared" si="2"/>
        <v>0</v>
      </c>
    </row>
    <row r="37" spans="2:12" ht="20.100000000000001" customHeight="1" x14ac:dyDescent="0.25">
      <c r="B37" s="25" t="s">
        <v>50</v>
      </c>
      <c r="C37" s="42">
        <v>0</v>
      </c>
      <c r="D37" s="42">
        <v>0</v>
      </c>
      <c r="E37" s="63">
        <v>0</v>
      </c>
      <c r="F37" s="63">
        <v>0</v>
      </c>
      <c r="G37" s="42">
        <v>0</v>
      </c>
      <c r="H37" s="26"/>
      <c r="I37" s="27"/>
      <c r="J37" s="27">
        <f t="shared" si="0"/>
        <v>0</v>
      </c>
      <c r="K37" s="27">
        <f t="shared" si="1"/>
        <v>0</v>
      </c>
      <c r="L37" s="28">
        <f t="shared" si="2"/>
        <v>0</v>
      </c>
    </row>
    <row r="38" spans="2:12" ht="20.100000000000001" customHeight="1" x14ac:dyDescent="0.25">
      <c r="B38" s="25" t="s">
        <v>51</v>
      </c>
      <c r="C38" s="42">
        <v>0</v>
      </c>
      <c r="D38" s="42">
        <v>0</v>
      </c>
      <c r="E38" s="63">
        <v>0</v>
      </c>
      <c r="F38" s="63">
        <v>0</v>
      </c>
      <c r="G38" s="42">
        <v>0</v>
      </c>
      <c r="H38" s="26"/>
      <c r="I38" s="27"/>
      <c r="J38" s="27">
        <f t="shared" si="0"/>
        <v>0</v>
      </c>
      <c r="K38" s="27">
        <f t="shared" si="1"/>
        <v>0</v>
      </c>
      <c r="L38" s="28">
        <f t="shared" si="2"/>
        <v>0</v>
      </c>
    </row>
    <row r="39" spans="2:12" ht="20.100000000000001" customHeight="1" x14ac:dyDescent="0.25">
      <c r="B39" s="25" t="s">
        <v>52</v>
      </c>
      <c r="C39" s="42">
        <v>0</v>
      </c>
      <c r="D39" s="42">
        <v>0</v>
      </c>
      <c r="E39" s="63">
        <v>0</v>
      </c>
      <c r="F39" s="63">
        <v>0</v>
      </c>
      <c r="G39" s="42">
        <v>0</v>
      </c>
      <c r="H39" s="26"/>
      <c r="I39" s="27"/>
      <c r="J39" s="13">
        <f t="shared" si="0"/>
        <v>0</v>
      </c>
      <c r="K39" s="13">
        <f t="shared" si="1"/>
        <v>0</v>
      </c>
      <c r="L39" s="15">
        <f t="shared" si="2"/>
        <v>0</v>
      </c>
    </row>
    <row r="40" spans="2:12" ht="20.100000000000001" customHeight="1" x14ac:dyDescent="0.25">
      <c r="B40" s="25" t="s">
        <v>53</v>
      </c>
      <c r="C40" s="42">
        <v>0</v>
      </c>
      <c r="D40" s="42">
        <v>0</v>
      </c>
      <c r="E40" s="63">
        <v>0</v>
      </c>
      <c r="F40" s="63">
        <v>0</v>
      </c>
      <c r="G40" s="42">
        <v>0</v>
      </c>
      <c r="H40" s="26"/>
      <c r="I40" s="27"/>
      <c r="J40" s="13">
        <f t="shared" si="0"/>
        <v>0</v>
      </c>
      <c r="K40" s="13">
        <f t="shared" si="1"/>
        <v>0</v>
      </c>
      <c r="L40" s="15">
        <f t="shared" si="2"/>
        <v>0</v>
      </c>
    </row>
    <row r="41" spans="2:12" ht="20.100000000000001" customHeight="1" x14ac:dyDescent="0.25">
      <c r="B41" s="25" t="s">
        <v>54</v>
      </c>
      <c r="C41" s="42">
        <v>0</v>
      </c>
      <c r="D41" s="42">
        <v>0</v>
      </c>
      <c r="E41" s="63">
        <v>0</v>
      </c>
      <c r="F41" s="63">
        <v>0</v>
      </c>
      <c r="G41" s="42">
        <v>0</v>
      </c>
      <c r="H41" s="26"/>
      <c r="I41" s="27"/>
      <c r="J41" s="13">
        <f t="shared" ref="J41:J42" si="9">IF(ISERROR(+G41/E41)=TRUE,0,++G41/E41)</f>
        <v>0</v>
      </c>
      <c r="K41" s="13">
        <f t="shared" ref="K41:K42" si="10">IF(ISERROR(+H41/E41)=TRUE,0,++H41/E41)</f>
        <v>0</v>
      </c>
      <c r="L41" s="15">
        <f t="shared" ref="L41:L42" si="11">+D41-G41</f>
        <v>0</v>
      </c>
    </row>
    <row r="42" spans="2:12" ht="20.100000000000001" customHeight="1" x14ac:dyDescent="0.25">
      <c r="B42" s="25" t="s">
        <v>55</v>
      </c>
      <c r="C42" s="42">
        <v>0</v>
      </c>
      <c r="D42" s="42">
        <v>0</v>
      </c>
      <c r="E42" s="63">
        <v>0</v>
      </c>
      <c r="F42" s="63">
        <v>0</v>
      </c>
      <c r="G42" s="42">
        <v>0</v>
      </c>
      <c r="H42" s="26"/>
      <c r="I42" s="27"/>
      <c r="J42" s="13">
        <f t="shared" si="9"/>
        <v>0</v>
      </c>
      <c r="K42" s="13">
        <f t="shared" si="10"/>
        <v>0</v>
      </c>
      <c r="L42" s="15">
        <f t="shared" si="11"/>
        <v>0</v>
      </c>
    </row>
    <row r="43" spans="2:12" ht="20.100000000000001" customHeight="1" x14ac:dyDescent="0.25">
      <c r="B43" s="25" t="s">
        <v>56</v>
      </c>
      <c r="C43" s="42">
        <v>0</v>
      </c>
      <c r="D43" s="42">
        <v>0</v>
      </c>
      <c r="E43" s="63">
        <v>0</v>
      </c>
      <c r="F43" s="63">
        <v>0</v>
      </c>
      <c r="G43" s="42">
        <v>0</v>
      </c>
      <c r="H43" s="26"/>
      <c r="I43" s="27"/>
      <c r="J43" s="13">
        <f t="shared" si="0"/>
        <v>0</v>
      </c>
      <c r="K43" s="13">
        <f t="shared" si="1"/>
        <v>0</v>
      </c>
      <c r="L43" s="15">
        <f t="shared" si="2"/>
        <v>0</v>
      </c>
    </row>
    <row r="44" spans="2:12" ht="20.100000000000001" customHeight="1" x14ac:dyDescent="0.25">
      <c r="B44" s="25" t="s">
        <v>57</v>
      </c>
      <c r="C44" s="42">
        <v>0</v>
      </c>
      <c r="D44" s="42">
        <v>0</v>
      </c>
      <c r="E44" s="63">
        <v>0</v>
      </c>
      <c r="F44" s="63">
        <v>0</v>
      </c>
      <c r="G44" s="42">
        <v>0</v>
      </c>
      <c r="H44" s="26"/>
      <c r="I44" s="27"/>
      <c r="J44" s="13">
        <f t="shared" ref="J44" si="12">IF(ISERROR(+G44/E44)=TRUE,0,++G44/E44)</f>
        <v>0</v>
      </c>
      <c r="K44" s="13">
        <f t="shared" ref="K44" si="13">IF(ISERROR(+H44/E44)=TRUE,0,++H44/E44)</f>
        <v>0</v>
      </c>
      <c r="L44" s="15">
        <f t="shared" ref="L44" si="14">+D44-G44</f>
        <v>0</v>
      </c>
    </row>
    <row r="45" spans="2:12" ht="20.100000000000001" customHeight="1" x14ac:dyDescent="0.25">
      <c r="B45" s="7" t="s">
        <v>58</v>
      </c>
      <c r="C45" s="42">
        <v>0</v>
      </c>
      <c r="D45" s="42">
        <v>0</v>
      </c>
      <c r="E45" s="63">
        <v>0</v>
      </c>
      <c r="F45" s="64">
        <v>0</v>
      </c>
      <c r="G45" s="43">
        <v>0</v>
      </c>
      <c r="H45" s="9"/>
      <c r="I45" s="13"/>
      <c r="J45" s="13">
        <f t="shared" si="0"/>
        <v>0</v>
      </c>
      <c r="K45" s="13">
        <f t="shared" si="1"/>
        <v>0</v>
      </c>
      <c r="L45" s="15">
        <f t="shared" si="2"/>
        <v>0</v>
      </c>
    </row>
    <row r="46" spans="2:12" ht="20.100000000000001" customHeight="1" x14ac:dyDescent="0.25">
      <c r="B46" s="7" t="s">
        <v>59</v>
      </c>
      <c r="C46" s="43">
        <v>164314235</v>
      </c>
      <c r="D46" s="42">
        <v>164314235</v>
      </c>
      <c r="E46" s="64">
        <v>164157118</v>
      </c>
      <c r="F46" s="64">
        <v>26823290.130000003</v>
      </c>
      <c r="G46" s="43">
        <v>3803150.0500000003</v>
      </c>
      <c r="H46" s="9"/>
      <c r="I46" s="13">
        <f>IF(ISERROR(+#REF!/E46)=TRUE,0,++#REF!/E46)</f>
        <v>0</v>
      </c>
      <c r="J46" s="13">
        <f t="shared" si="0"/>
        <v>2.3167743783123678E-2</v>
      </c>
      <c r="K46" s="13">
        <f t="shared" si="1"/>
        <v>0</v>
      </c>
      <c r="L46" s="15">
        <f t="shared" si="2"/>
        <v>160511084.94999999</v>
      </c>
    </row>
    <row r="47" spans="2:12" ht="23.25" customHeight="1" x14ac:dyDescent="0.25">
      <c r="B47" s="52" t="s">
        <v>4</v>
      </c>
      <c r="C47" s="65">
        <f t="shared" ref="C47:H47" si="15">SUM(C13:C46)</f>
        <v>164314235</v>
      </c>
      <c r="D47" s="65">
        <f t="shared" si="15"/>
        <v>164314235</v>
      </c>
      <c r="E47" s="65">
        <f t="shared" si="15"/>
        <v>164157118</v>
      </c>
      <c r="F47" s="65">
        <f t="shared" si="15"/>
        <v>26823290.130000003</v>
      </c>
      <c r="G47" s="65">
        <f t="shared" si="15"/>
        <v>3803150.0500000003</v>
      </c>
      <c r="H47" s="53">
        <f t="shared" si="15"/>
        <v>0</v>
      </c>
      <c r="I47" s="54">
        <f>IF(ISERROR(+#REF!/E47)=TRUE,0,++#REF!/E47)</f>
        <v>0</v>
      </c>
      <c r="J47" s="54">
        <f>IF(ISERROR(+G47/E47)=TRUE,0,++G47/E47)</f>
        <v>2.3167743783123678E-2</v>
      </c>
      <c r="K47" s="54">
        <f>IF(ISERROR(+H47/E47)=TRUE,0,++H47/E47)</f>
        <v>0</v>
      </c>
      <c r="L47" s="55">
        <f>SUM(L13:L46)</f>
        <v>160511084.94999999</v>
      </c>
    </row>
    <row r="48" spans="2:12" x14ac:dyDescent="0.2">
      <c r="B48" s="11" t="s">
        <v>64</v>
      </c>
    </row>
    <row r="49" spans="2:11" s="20" customFormat="1" x14ac:dyDescent="0.25">
      <c r="K49" s="24"/>
    </row>
    <row r="50" spans="2:11" s="20" customFormat="1" x14ac:dyDescent="0.25">
      <c r="K50" s="24"/>
    </row>
    <row r="51" spans="2:11" s="22" customFormat="1" x14ac:dyDescent="0.25">
      <c r="K51" s="23"/>
    </row>
    <row r="52" spans="2:11" s="22" customFormat="1" x14ac:dyDescent="0.25">
      <c r="B52" s="22">
        <v>1000000</v>
      </c>
      <c r="K52" s="23"/>
    </row>
    <row r="53" spans="2:11" s="22" customFormat="1" ht="45" x14ac:dyDescent="0.25">
      <c r="B53" s="30" t="s">
        <v>23</v>
      </c>
      <c r="C53" s="30" t="s">
        <v>3</v>
      </c>
      <c r="D53" s="30" t="s">
        <v>2</v>
      </c>
      <c r="E53" s="31" t="s">
        <v>18</v>
      </c>
      <c r="F53" s="31" t="s">
        <v>25</v>
      </c>
      <c r="G53" s="31" t="str">
        <f>MID(G11,1,25)</f>
        <v>DEVENGADO
A FEBRERO
(4)</v>
      </c>
      <c r="K53" s="23"/>
    </row>
    <row r="54" spans="2:11" s="22" customFormat="1" x14ac:dyDescent="0.25">
      <c r="B54" s="22" t="s">
        <v>24</v>
      </c>
      <c r="C54" s="39">
        <f>+C47/$B$52</f>
        <v>164.314235</v>
      </c>
      <c r="D54" s="39">
        <f t="shared" ref="D54:G54" si="16">+D47/$B$52</f>
        <v>164.314235</v>
      </c>
      <c r="E54" s="39">
        <f t="shared" si="16"/>
        <v>164.157118</v>
      </c>
      <c r="F54" s="39">
        <f t="shared" si="16"/>
        <v>26.823290130000004</v>
      </c>
      <c r="G54" s="39">
        <f t="shared" si="16"/>
        <v>3.8031500500000002</v>
      </c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C57" s="39"/>
      <c r="D57" s="39"/>
      <c r="E57" s="39"/>
      <c r="F57" s="39"/>
      <c r="G57" s="39"/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  <row r="61" spans="2:11" s="22" customFormat="1" x14ac:dyDescent="0.25">
      <c r="K61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6"/>
  <sheetViews>
    <sheetView showGridLines="0" zoomScale="130" zoomScaleNormal="130" workbookViewId="0">
      <selection activeCell="G13" sqref="G13"/>
    </sheetView>
  </sheetViews>
  <sheetFormatPr baseColWidth="10" defaultRowHeight="15" x14ac:dyDescent="0.25"/>
  <cols>
    <col min="1" max="1" width="5.85546875" style="1" customWidth="1"/>
    <col min="2" max="2" width="76.855468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63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7"/>
      <c r="J10" s="87"/>
      <c r="K10" s="87"/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8</v>
      </c>
      <c r="F11" s="82" t="s">
        <v>22</v>
      </c>
      <c r="G11" s="82" t="s">
        <v>66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50.1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17" t="s">
        <v>60</v>
      </c>
      <c r="C13" s="44">
        <v>531121</v>
      </c>
      <c r="D13" s="44">
        <v>1919297</v>
      </c>
      <c r="E13" s="60">
        <v>1657585</v>
      </c>
      <c r="F13" s="60">
        <v>593877.99</v>
      </c>
      <c r="G13" s="41">
        <v>53000</v>
      </c>
      <c r="H13" s="8"/>
      <c r="I13" s="12">
        <f>IF(ISERROR(+#REF!/E13)=TRUE,0,++#REF!/E13)</f>
        <v>0</v>
      </c>
      <c r="J13" s="12">
        <f>IF(ISERROR(+G13/E13)=TRUE,0,++G13/E13)</f>
        <v>3.1974227566007173E-2</v>
      </c>
      <c r="K13" s="12">
        <f>IF(ISERROR(+H13/E13)=TRUE,0,++H13/E13)</f>
        <v>0</v>
      </c>
      <c r="L13" s="14">
        <f>+D13-G13</f>
        <v>1866297</v>
      </c>
    </row>
    <row r="14" spans="1:13" ht="20.100000000000001" customHeight="1" x14ac:dyDescent="0.25">
      <c r="B14" s="29" t="s">
        <v>61</v>
      </c>
      <c r="C14" s="45">
        <v>399990</v>
      </c>
      <c r="D14" s="45">
        <v>11576245</v>
      </c>
      <c r="E14" s="61">
        <v>11290031</v>
      </c>
      <c r="F14" s="61">
        <v>3237083.8499999996</v>
      </c>
      <c r="G14" s="42">
        <v>0</v>
      </c>
      <c r="H14" s="26"/>
      <c r="I14" s="27"/>
      <c r="J14" s="27">
        <f t="shared" ref="J14:J41" si="0">IF(ISERROR(+G14/E14)=TRUE,0,++G14/E14)</f>
        <v>0</v>
      </c>
      <c r="K14" s="27">
        <f t="shared" ref="K14:K41" si="1">IF(ISERROR(+H14/E14)=TRUE,0,++H14/E14)</f>
        <v>0</v>
      </c>
      <c r="L14" s="28">
        <f t="shared" ref="L14:L41" si="2">+D14-G14</f>
        <v>11576245</v>
      </c>
    </row>
    <row r="15" spans="1:13" ht="20.100000000000001" customHeight="1" x14ac:dyDescent="0.25">
      <c r="B15" s="29" t="s">
        <v>29</v>
      </c>
      <c r="C15" s="45">
        <v>1192571</v>
      </c>
      <c r="D15" s="45">
        <v>14816422</v>
      </c>
      <c r="E15" s="61">
        <v>13958104</v>
      </c>
      <c r="F15" s="61">
        <v>353050</v>
      </c>
      <c r="G15" s="42">
        <v>60350</v>
      </c>
      <c r="H15" s="26"/>
      <c r="I15" s="27"/>
      <c r="J15" s="27">
        <f t="shared" si="0"/>
        <v>4.3236531265277859E-3</v>
      </c>
      <c r="K15" s="27">
        <f t="shared" si="1"/>
        <v>0</v>
      </c>
      <c r="L15" s="28">
        <f t="shared" si="2"/>
        <v>14756072</v>
      </c>
    </row>
    <row r="16" spans="1:13" ht="20.100000000000001" customHeight="1" x14ac:dyDescent="0.25">
      <c r="B16" s="29" t="s">
        <v>30</v>
      </c>
      <c r="C16" s="45">
        <v>236367</v>
      </c>
      <c r="D16" s="45">
        <v>3213718</v>
      </c>
      <c r="E16" s="61">
        <v>3039286</v>
      </c>
      <c r="F16" s="61">
        <v>239007.78</v>
      </c>
      <c r="G16" s="42">
        <v>0</v>
      </c>
      <c r="H16" s="26"/>
      <c r="I16" s="27"/>
      <c r="J16" s="27">
        <f t="shared" si="0"/>
        <v>0</v>
      </c>
      <c r="K16" s="27">
        <f t="shared" si="1"/>
        <v>0</v>
      </c>
      <c r="L16" s="28">
        <f t="shared" si="2"/>
        <v>3213718</v>
      </c>
    </row>
    <row r="17" spans="2:12" ht="20.100000000000001" customHeight="1" x14ac:dyDescent="0.25">
      <c r="B17" s="29" t="s">
        <v>31</v>
      </c>
      <c r="C17" s="45">
        <v>1444837</v>
      </c>
      <c r="D17" s="45">
        <v>37373193</v>
      </c>
      <c r="E17" s="61">
        <v>37373193</v>
      </c>
      <c r="F17" s="61">
        <v>1049779.71</v>
      </c>
      <c r="G17" s="42">
        <v>0</v>
      </c>
      <c r="H17" s="26"/>
      <c r="I17" s="27"/>
      <c r="J17" s="27">
        <f t="shared" si="0"/>
        <v>0</v>
      </c>
      <c r="K17" s="27">
        <f t="shared" si="1"/>
        <v>0</v>
      </c>
      <c r="L17" s="28">
        <f t="shared" si="2"/>
        <v>37373193</v>
      </c>
    </row>
    <row r="18" spans="2:12" ht="20.100000000000001" customHeight="1" x14ac:dyDescent="0.25">
      <c r="B18" s="29" t="s">
        <v>32</v>
      </c>
      <c r="C18" s="45">
        <v>124957</v>
      </c>
      <c r="D18" s="45">
        <v>22932741</v>
      </c>
      <c r="E18" s="61">
        <v>22882200</v>
      </c>
      <c r="F18" s="61">
        <v>5127841.05</v>
      </c>
      <c r="G18" s="42">
        <v>587059.19999999995</v>
      </c>
      <c r="H18" s="26"/>
      <c r="I18" s="27"/>
      <c r="J18" s="27">
        <f t="shared" si="0"/>
        <v>2.5655714922516188E-2</v>
      </c>
      <c r="K18" s="27">
        <f t="shared" si="1"/>
        <v>0</v>
      </c>
      <c r="L18" s="28">
        <f t="shared" si="2"/>
        <v>22345681.800000001</v>
      </c>
    </row>
    <row r="19" spans="2:12" ht="20.100000000000001" customHeight="1" x14ac:dyDescent="0.25">
      <c r="B19" s="29" t="s">
        <v>33</v>
      </c>
      <c r="C19" s="45">
        <v>1145140</v>
      </c>
      <c r="D19" s="45">
        <v>35170085</v>
      </c>
      <c r="E19" s="61">
        <v>34287795</v>
      </c>
      <c r="F19" s="61">
        <v>12355360.110000001</v>
      </c>
      <c r="G19" s="42">
        <v>547044.5</v>
      </c>
      <c r="H19" s="26"/>
      <c r="I19" s="27"/>
      <c r="J19" s="27">
        <f t="shared" si="0"/>
        <v>1.5954496344836405E-2</v>
      </c>
      <c r="K19" s="27">
        <f t="shared" si="1"/>
        <v>0</v>
      </c>
      <c r="L19" s="28">
        <f t="shared" si="2"/>
        <v>34623040.5</v>
      </c>
    </row>
    <row r="20" spans="2:12" ht="20.100000000000001" customHeight="1" x14ac:dyDescent="0.25">
      <c r="B20" s="29" t="s">
        <v>34</v>
      </c>
      <c r="C20" s="45">
        <v>443159</v>
      </c>
      <c r="D20" s="45">
        <v>4203374</v>
      </c>
      <c r="E20" s="61">
        <v>4194850</v>
      </c>
      <c r="F20" s="61">
        <v>197600</v>
      </c>
      <c r="G20" s="42">
        <v>0</v>
      </c>
      <c r="H20" s="26"/>
      <c r="I20" s="27"/>
      <c r="J20" s="27">
        <f t="shared" si="0"/>
        <v>0</v>
      </c>
      <c r="K20" s="27">
        <f t="shared" si="1"/>
        <v>0</v>
      </c>
      <c r="L20" s="28">
        <f t="shared" si="2"/>
        <v>4203374</v>
      </c>
    </row>
    <row r="21" spans="2:12" ht="20.100000000000001" customHeight="1" x14ac:dyDescent="0.25">
      <c r="B21" s="29" t="s">
        <v>35</v>
      </c>
      <c r="C21" s="45">
        <v>502232</v>
      </c>
      <c r="D21" s="45">
        <v>9265331</v>
      </c>
      <c r="E21" s="61">
        <v>9288615</v>
      </c>
      <c r="F21" s="61">
        <v>1915848.21</v>
      </c>
      <c r="G21" s="42">
        <v>24600</v>
      </c>
      <c r="H21" s="26"/>
      <c r="I21" s="27"/>
      <c r="J21" s="27">
        <f t="shared" si="0"/>
        <v>2.6484034487380521E-3</v>
      </c>
      <c r="K21" s="27">
        <f t="shared" si="1"/>
        <v>0</v>
      </c>
      <c r="L21" s="28">
        <f t="shared" si="2"/>
        <v>9240731</v>
      </c>
    </row>
    <row r="22" spans="2:12" ht="20.100000000000001" customHeight="1" x14ac:dyDescent="0.25">
      <c r="B22" s="29" t="s">
        <v>36</v>
      </c>
      <c r="C22" s="45">
        <v>435424</v>
      </c>
      <c r="D22" s="45">
        <v>44097285</v>
      </c>
      <c r="E22" s="61">
        <v>43708109</v>
      </c>
      <c r="F22" s="61">
        <v>10803439.979999999</v>
      </c>
      <c r="G22" s="42">
        <v>0</v>
      </c>
      <c r="H22" s="26"/>
      <c r="I22" s="27"/>
      <c r="J22" s="27">
        <f t="shared" si="0"/>
        <v>0</v>
      </c>
      <c r="K22" s="27">
        <f t="shared" si="1"/>
        <v>0</v>
      </c>
      <c r="L22" s="28">
        <f t="shared" si="2"/>
        <v>44097285</v>
      </c>
    </row>
    <row r="23" spans="2:12" ht="20.100000000000001" customHeight="1" x14ac:dyDescent="0.25">
      <c r="B23" s="29" t="s">
        <v>37</v>
      </c>
      <c r="C23" s="45">
        <v>1303553</v>
      </c>
      <c r="D23" s="45">
        <v>35147503</v>
      </c>
      <c r="E23" s="61">
        <v>34596354</v>
      </c>
      <c r="F23" s="61">
        <v>8331445.5200000005</v>
      </c>
      <c r="G23" s="42">
        <v>1213009.1400000001</v>
      </c>
      <c r="H23" s="26"/>
      <c r="I23" s="27"/>
      <c r="J23" s="27">
        <f t="shared" si="0"/>
        <v>3.5061762288592611E-2</v>
      </c>
      <c r="K23" s="27">
        <f t="shared" si="1"/>
        <v>0</v>
      </c>
      <c r="L23" s="28">
        <f t="shared" si="2"/>
        <v>33934493.859999999</v>
      </c>
    </row>
    <row r="24" spans="2:12" ht="20.100000000000001" customHeight="1" x14ac:dyDescent="0.25">
      <c r="B24" s="29" t="s">
        <v>38</v>
      </c>
      <c r="C24" s="45">
        <v>990022</v>
      </c>
      <c r="D24" s="45">
        <v>38069445</v>
      </c>
      <c r="E24" s="61">
        <v>37599181</v>
      </c>
      <c r="F24" s="61">
        <v>5465431.7300000004</v>
      </c>
      <c r="G24" s="42">
        <v>494297.98</v>
      </c>
      <c r="H24" s="26"/>
      <c r="I24" s="27"/>
      <c r="J24" s="27">
        <f t="shared" si="0"/>
        <v>1.3146509228485589E-2</v>
      </c>
      <c r="K24" s="27">
        <f t="shared" si="1"/>
        <v>0</v>
      </c>
      <c r="L24" s="28">
        <f t="shared" si="2"/>
        <v>37575147.020000003</v>
      </c>
    </row>
    <row r="25" spans="2:12" ht="20.100000000000001" customHeight="1" x14ac:dyDescent="0.25">
      <c r="B25" s="29" t="s">
        <v>39</v>
      </c>
      <c r="C25" s="45">
        <v>664466</v>
      </c>
      <c r="D25" s="45">
        <v>40181066</v>
      </c>
      <c r="E25" s="61">
        <v>39916600</v>
      </c>
      <c r="F25" s="61">
        <v>4507524.63</v>
      </c>
      <c r="G25" s="42">
        <v>363353.52</v>
      </c>
      <c r="H25" s="26"/>
      <c r="I25" s="27"/>
      <c r="J25" s="27">
        <f t="shared" si="0"/>
        <v>9.1028173742252593E-3</v>
      </c>
      <c r="K25" s="27">
        <f t="shared" si="1"/>
        <v>0</v>
      </c>
      <c r="L25" s="28">
        <f t="shared" si="2"/>
        <v>39817712.479999997</v>
      </c>
    </row>
    <row r="26" spans="2:12" ht="20.100000000000001" customHeight="1" x14ac:dyDescent="0.25">
      <c r="B26" s="29" t="s">
        <v>40</v>
      </c>
      <c r="C26" s="45">
        <v>478307</v>
      </c>
      <c r="D26" s="45">
        <v>10930388</v>
      </c>
      <c r="E26" s="61">
        <v>10565239</v>
      </c>
      <c r="F26" s="61">
        <v>2004050.31</v>
      </c>
      <c r="G26" s="42">
        <v>103550</v>
      </c>
      <c r="H26" s="26"/>
      <c r="I26" s="27"/>
      <c r="J26" s="27">
        <f t="shared" si="0"/>
        <v>9.8010087608997772E-3</v>
      </c>
      <c r="K26" s="27">
        <f t="shared" si="1"/>
        <v>0</v>
      </c>
      <c r="L26" s="28">
        <f t="shared" si="2"/>
        <v>10826838</v>
      </c>
    </row>
    <row r="27" spans="2:12" ht="20.100000000000001" customHeight="1" x14ac:dyDescent="0.25">
      <c r="B27" s="29" t="s">
        <v>41</v>
      </c>
      <c r="C27" s="45">
        <v>428965</v>
      </c>
      <c r="D27" s="45">
        <v>8406118</v>
      </c>
      <c r="E27" s="61">
        <v>8360142</v>
      </c>
      <c r="F27" s="61">
        <v>2745104.32</v>
      </c>
      <c r="G27" s="42">
        <v>151480</v>
      </c>
      <c r="H27" s="26"/>
      <c r="I27" s="27"/>
      <c r="J27" s="27">
        <f t="shared" si="0"/>
        <v>1.8119309456705399E-2</v>
      </c>
      <c r="K27" s="27">
        <f t="shared" si="1"/>
        <v>0</v>
      </c>
      <c r="L27" s="28">
        <f t="shared" si="2"/>
        <v>8254638</v>
      </c>
    </row>
    <row r="28" spans="2:12" ht="20.100000000000001" customHeight="1" x14ac:dyDescent="0.25">
      <c r="B28" s="29" t="s">
        <v>42</v>
      </c>
      <c r="C28" s="45">
        <v>77005</v>
      </c>
      <c r="D28" s="45">
        <v>4455949</v>
      </c>
      <c r="E28" s="61">
        <v>4398860</v>
      </c>
      <c r="F28" s="61">
        <v>458725.42</v>
      </c>
      <c r="G28" s="42">
        <v>450</v>
      </c>
      <c r="H28" s="26"/>
      <c r="I28" s="27"/>
      <c r="J28" s="27">
        <f t="shared" si="0"/>
        <v>1.0229923207376456E-4</v>
      </c>
      <c r="K28" s="27">
        <f t="shared" si="1"/>
        <v>0</v>
      </c>
      <c r="L28" s="28">
        <f t="shared" si="2"/>
        <v>4455499</v>
      </c>
    </row>
    <row r="29" spans="2:12" ht="20.100000000000001" customHeight="1" x14ac:dyDescent="0.25">
      <c r="B29" s="29" t="s">
        <v>43</v>
      </c>
      <c r="C29" s="45">
        <v>65454</v>
      </c>
      <c r="D29" s="45">
        <v>1846194</v>
      </c>
      <c r="E29" s="61">
        <v>1803836</v>
      </c>
      <c r="F29" s="61">
        <v>435951.97</v>
      </c>
      <c r="G29" s="42">
        <v>22990</v>
      </c>
      <c r="H29" s="26"/>
      <c r="I29" s="27"/>
      <c r="J29" s="27">
        <f t="shared" si="0"/>
        <v>1.2745061080940839E-2</v>
      </c>
      <c r="K29" s="27">
        <f t="shared" si="1"/>
        <v>0</v>
      </c>
      <c r="L29" s="28">
        <f t="shared" si="2"/>
        <v>1823204</v>
      </c>
    </row>
    <row r="30" spans="2:12" ht="20.100000000000001" customHeight="1" x14ac:dyDescent="0.25">
      <c r="B30" s="29" t="s">
        <v>44</v>
      </c>
      <c r="C30" s="45">
        <v>378742</v>
      </c>
      <c r="D30" s="45">
        <v>19175132</v>
      </c>
      <c r="E30" s="61">
        <v>19078773</v>
      </c>
      <c r="F30" s="61">
        <v>8596520.3000000007</v>
      </c>
      <c r="G30" s="42">
        <v>165322.6</v>
      </c>
      <c r="H30" s="26"/>
      <c r="I30" s="27"/>
      <c r="J30" s="27">
        <f t="shared" si="0"/>
        <v>8.6652637462587348E-3</v>
      </c>
      <c r="K30" s="27">
        <f t="shared" si="1"/>
        <v>0</v>
      </c>
      <c r="L30" s="28">
        <f t="shared" si="2"/>
        <v>19009809.399999999</v>
      </c>
    </row>
    <row r="31" spans="2:12" ht="20.100000000000001" customHeight="1" x14ac:dyDescent="0.25">
      <c r="B31" s="29" t="s">
        <v>45</v>
      </c>
      <c r="C31" s="45">
        <v>330849</v>
      </c>
      <c r="D31" s="45">
        <v>5271022</v>
      </c>
      <c r="E31" s="61">
        <v>5133084</v>
      </c>
      <c r="F31" s="61">
        <v>176281.53</v>
      </c>
      <c r="G31" s="42">
        <v>0</v>
      </c>
      <c r="H31" s="26"/>
      <c r="I31" s="27"/>
      <c r="J31" s="27">
        <f t="shared" si="0"/>
        <v>0</v>
      </c>
      <c r="K31" s="27">
        <f t="shared" si="1"/>
        <v>0</v>
      </c>
      <c r="L31" s="28">
        <f t="shared" si="2"/>
        <v>5271022</v>
      </c>
    </row>
    <row r="32" spans="2:12" ht="20.100000000000001" customHeight="1" x14ac:dyDescent="0.25">
      <c r="B32" s="29" t="s">
        <v>46</v>
      </c>
      <c r="C32" s="45">
        <v>113263</v>
      </c>
      <c r="D32" s="45">
        <v>4290469</v>
      </c>
      <c r="E32" s="61">
        <v>4264950</v>
      </c>
      <c r="F32" s="61">
        <v>807237.1</v>
      </c>
      <c r="G32" s="42">
        <v>0</v>
      </c>
      <c r="H32" s="26"/>
      <c r="I32" s="27"/>
      <c r="J32" s="27">
        <f t="shared" si="0"/>
        <v>0</v>
      </c>
      <c r="K32" s="27">
        <f t="shared" si="1"/>
        <v>0</v>
      </c>
      <c r="L32" s="28">
        <f t="shared" si="2"/>
        <v>4290469</v>
      </c>
    </row>
    <row r="33" spans="2:12" ht="20.100000000000001" customHeight="1" x14ac:dyDescent="0.25">
      <c r="B33" s="29" t="s">
        <v>47</v>
      </c>
      <c r="C33" s="45">
        <v>323140</v>
      </c>
      <c r="D33" s="45">
        <v>11056237</v>
      </c>
      <c r="E33" s="61">
        <v>11024719</v>
      </c>
      <c r="F33" s="61">
        <v>2512486.77</v>
      </c>
      <c r="G33" s="42">
        <v>383572</v>
      </c>
      <c r="H33" s="26"/>
      <c r="I33" s="27"/>
      <c r="J33" s="27">
        <f t="shared" si="0"/>
        <v>3.479199787314307E-2</v>
      </c>
      <c r="K33" s="27">
        <f t="shared" si="1"/>
        <v>0</v>
      </c>
      <c r="L33" s="28">
        <f t="shared" si="2"/>
        <v>10672665</v>
      </c>
    </row>
    <row r="34" spans="2:12" ht="20.100000000000001" customHeight="1" x14ac:dyDescent="0.25">
      <c r="B34" s="29" t="s">
        <v>51</v>
      </c>
      <c r="C34" s="45">
        <v>1764266</v>
      </c>
      <c r="D34" s="45">
        <v>57837902</v>
      </c>
      <c r="E34" s="61">
        <v>57837902</v>
      </c>
      <c r="F34" s="61">
        <v>5112029.03</v>
      </c>
      <c r="G34" s="42">
        <v>276619.36</v>
      </c>
      <c r="H34" s="26"/>
      <c r="I34" s="27"/>
      <c r="J34" s="27">
        <f t="shared" si="0"/>
        <v>4.7826658719398226E-3</v>
      </c>
      <c r="K34" s="27">
        <f t="shared" si="1"/>
        <v>0</v>
      </c>
      <c r="L34" s="28">
        <f t="shared" si="2"/>
        <v>57561282.640000001</v>
      </c>
    </row>
    <row r="35" spans="2:12" ht="20.100000000000001" customHeight="1" x14ac:dyDescent="0.25">
      <c r="B35" s="29" t="s">
        <v>52</v>
      </c>
      <c r="C35" s="45">
        <v>88503</v>
      </c>
      <c r="D35" s="45">
        <v>2491356</v>
      </c>
      <c r="E35" s="61">
        <v>2491356</v>
      </c>
      <c r="F35" s="61">
        <v>35388.300000000003</v>
      </c>
      <c r="G35" s="42">
        <v>0</v>
      </c>
      <c r="H35" s="26"/>
      <c r="I35" s="27"/>
      <c r="J35" s="27">
        <f t="shared" si="0"/>
        <v>0</v>
      </c>
      <c r="K35" s="27">
        <f t="shared" si="1"/>
        <v>0</v>
      </c>
      <c r="L35" s="28">
        <f t="shared" si="2"/>
        <v>2491356</v>
      </c>
    </row>
    <row r="36" spans="2:12" ht="20.100000000000001" customHeight="1" x14ac:dyDescent="0.25">
      <c r="B36" s="29" t="s">
        <v>53</v>
      </c>
      <c r="C36" s="45">
        <v>3601773</v>
      </c>
      <c r="D36" s="45">
        <v>34023254</v>
      </c>
      <c r="E36" s="61">
        <v>33485752</v>
      </c>
      <c r="F36" s="61">
        <v>6063832.0499999998</v>
      </c>
      <c r="G36" s="42">
        <v>150890</v>
      </c>
      <c r="H36" s="26"/>
      <c r="I36" s="27"/>
      <c r="J36" s="27">
        <f t="shared" si="0"/>
        <v>4.5060956074691114E-3</v>
      </c>
      <c r="K36" s="27">
        <f t="shared" si="1"/>
        <v>0</v>
      </c>
      <c r="L36" s="28">
        <f t="shared" si="2"/>
        <v>33872364</v>
      </c>
    </row>
    <row r="37" spans="2:12" ht="20.100000000000001" customHeight="1" x14ac:dyDescent="0.25">
      <c r="B37" s="29" t="s">
        <v>54</v>
      </c>
      <c r="C37" s="45">
        <v>7249818</v>
      </c>
      <c r="D37" s="45">
        <v>17901109</v>
      </c>
      <c r="E37" s="61">
        <v>15407308</v>
      </c>
      <c r="F37" s="61">
        <v>7424024.5</v>
      </c>
      <c r="G37" s="42">
        <v>1595482</v>
      </c>
      <c r="H37" s="26"/>
      <c r="I37" s="27"/>
      <c r="J37" s="27">
        <f t="shared" si="0"/>
        <v>0.10355358638900448</v>
      </c>
      <c r="K37" s="27">
        <f t="shared" si="1"/>
        <v>0</v>
      </c>
      <c r="L37" s="28">
        <f t="shared" si="2"/>
        <v>16305627</v>
      </c>
    </row>
    <row r="38" spans="2:12" ht="20.100000000000001" customHeight="1" x14ac:dyDescent="0.25">
      <c r="B38" s="29" t="s">
        <v>55</v>
      </c>
      <c r="C38" s="45">
        <v>6293834</v>
      </c>
      <c r="D38" s="45">
        <v>28598359</v>
      </c>
      <c r="E38" s="61">
        <v>28598352</v>
      </c>
      <c r="F38" s="61">
        <v>3425263.92</v>
      </c>
      <c r="G38" s="42">
        <v>134214.26</v>
      </c>
      <c r="H38" s="26"/>
      <c r="I38" s="27"/>
      <c r="J38" s="27">
        <f t="shared" ref="J38:J40" si="3">IF(ISERROR(+G38/E38)=TRUE,0,++G38/E38)</f>
        <v>4.6930767199452614E-3</v>
      </c>
      <c r="K38" s="27">
        <f t="shared" ref="K38:K40" si="4">IF(ISERROR(+H38/E38)=TRUE,0,++H38/E38)</f>
        <v>0</v>
      </c>
      <c r="L38" s="28">
        <f t="shared" ref="L38:L40" si="5">+D38-G38</f>
        <v>28464144.739999998</v>
      </c>
    </row>
    <row r="39" spans="2:12" ht="20.100000000000001" customHeight="1" x14ac:dyDescent="0.25">
      <c r="B39" s="29" t="s">
        <v>56</v>
      </c>
      <c r="C39" s="45">
        <v>9101376</v>
      </c>
      <c r="D39" s="45">
        <v>25321128</v>
      </c>
      <c r="E39" s="61">
        <v>24600338</v>
      </c>
      <c r="F39" s="61">
        <v>12093238.399999999</v>
      </c>
      <c r="G39" s="42">
        <v>229110.91</v>
      </c>
      <c r="H39" s="26"/>
      <c r="I39" s="27"/>
      <c r="J39" s="27">
        <f t="shared" si="3"/>
        <v>9.3133236624634991E-3</v>
      </c>
      <c r="K39" s="27">
        <f t="shared" si="4"/>
        <v>0</v>
      </c>
      <c r="L39" s="28">
        <f t="shared" si="5"/>
        <v>25092017.09</v>
      </c>
    </row>
    <row r="40" spans="2:12" ht="20.100000000000001" customHeight="1" x14ac:dyDescent="0.25">
      <c r="B40" s="29" t="s">
        <v>57</v>
      </c>
      <c r="C40" s="45">
        <v>5905325</v>
      </c>
      <c r="D40" s="45">
        <v>14051470</v>
      </c>
      <c r="E40" s="61">
        <v>13726989</v>
      </c>
      <c r="F40" s="61">
        <v>1645240</v>
      </c>
      <c r="G40" s="42">
        <v>0</v>
      </c>
      <c r="H40" s="26"/>
      <c r="I40" s="27"/>
      <c r="J40" s="27">
        <f t="shared" si="3"/>
        <v>0</v>
      </c>
      <c r="K40" s="27">
        <f t="shared" si="4"/>
        <v>0</v>
      </c>
      <c r="L40" s="28">
        <f t="shared" si="5"/>
        <v>14051470</v>
      </c>
    </row>
    <row r="41" spans="2:12" ht="20.100000000000001" customHeight="1" x14ac:dyDescent="0.25">
      <c r="B41" s="29" t="s">
        <v>62</v>
      </c>
      <c r="C41" s="45">
        <v>701673</v>
      </c>
      <c r="D41" s="45">
        <v>18844157</v>
      </c>
      <c r="E41" s="61">
        <v>18047874</v>
      </c>
      <c r="F41" s="61">
        <v>3033320.96</v>
      </c>
      <c r="G41" s="42">
        <v>335939.73</v>
      </c>
      <c r="H41" s="26"/>
      <c r="I41" s="27"/>
      <c r="J41" s="27">
        <f t="shared" si="0"/>
        <v>1.8613811798553113E-2</v>
      </c>
      <c r="K41" s="27">
        <f t="shared" si="1"/>
        <v>0</v>
      </c>
      <c r="L41" s="28">
        <f t="shared" si="2"/>
        <v>18508217.27</v>
      </c>
    </row>
    <row r="42" spans="2:12" ht="23.25" customHeight="1" x14ac:dyDescent="0.25">
      <c r="B42" s="52" t="s">
        <v>4</v>
      </c>
      <c r="C42" s="65">
        <f t="shared" ref="C42:H42" si="6">SUM(C13:C41)</f>
        <v>46316132</v>
      </c>
      <c r="D42" s="65">
        <f t="shared" si="6"/>
        <v>562465949</v>
      </c>
      <c r="E42" s="65">
        <f t="shared" si="6"/>
        <v>552617377</v>
      </c>
      <c r="F42" s="65">
        <f t="shared" si="6"/>
        <v>110745985.43999998</v>
      </c>
      <c r="G42" s="65">
        <f t="shared" si="6"/>
        <v>6892335.1999999993</v>
      </c>
      <c r="H42" s="53">
        <f t="shared" si="6"/>
        <v>0</v>
      </c>
      <c r="I42" s="54">
        <f>IF(ISERROR(+#REF!/E42)=TRUE,0,++#REF!/E42)</f>
        <v>0</v>
      </c>
      <c r="J42" s="54">
        <f>IF(ISERROR(+G42/E42)=TRUE,0,++G42/E42)</f>
        <v>1.2472165166822105E-2</v>
      </c>
      <c r="K42" s="54">
        <f>IF(ISERROR(+H42/E42)=TRUE,0,++H42/E42)</f>
        <v>0</v>
      </c>
      <c r="L42" s="55">
        <f>SUM(L13:L41)</f>
        <v>555573613.79999995</v>
      </c>
    </row>
    <row r="43" spans="2:12" x14ac:dyDescent="0.2">
      <c r="B43" s="11" t="s">
        <v>64</v>
      </c>
    </row>
    <row r="46" spans="2:12" s="22" customFormat="1" x14ac:dyDescent="0.25">
      <c r="K46" s="23"/>
    </row>
    <row r="47" spans="2:12" s="22" customFormat="1" x14ac:dyDescent="0.25">
      <c r="C47" s="22">
        <v>1000000</v>
      </c>
      <c r="K47" s="23"/>
    </row>
    <row r="48" spans="2:12" s="22" customFormat="1" ht="45" x14ac:dyDescent="0.25">
      <c r="B48" s="30" t="s">
        <v>23</v>
      </c>
      <c r="C48" s="30" t="s">
        <v>3</v>
      </c>
      <c r="D48" s="30" t="s">
        <v>2</v>
      </c>
      <c r="E48" s="31" t="s">
        <v>18</v>
      </c>
      <c r="F48" s="31" t="s">
        <v>19</v>
      </c>
      <c r="G48" s="31" t="str">
        <f>MID(G11,1,25)</f>
        <v>DEVENGADO
A FEBRERO
(4)</v>
      </c>
      <c r="K48" s="23"/>
    </row>
    <row r="49" spans="2:11" s="22" customFormat="1" x14ac:dyDescent="0.25">
      <c r="B49" s="22" t="s">
        <v>24</v>
      </c>
      <c r="C49" s="66">
        <f>+C42/$C$47</f>
        <v>46.316132000000003</v>
      </c>
      <c r="D49" s="40">
        <f>+D42/$C$47</f>
        <v>562.46594900000002</v>
      </c>
      <c r="E49" s="40">
        <f>+E42/$C$47</f>
        <v>552.61737700000003</v>
      </c>
      <c r="F49" s="40">
        <f>+F42/$C$47</f>
        <v>110.74598543999998</v>
      </c>
      <c r="G49" s="40">
        <f>+G42/$C$47</f>
        <v>6.8923351999999989</v>
      </c>
      <c r="H49" s="22">
        <v>1373981</v>
      </c>
      <c r="K49" s="23"/>
    </row>
    <row r="50" spans="2:11" s="22" customFormat="1" x14ac:dyDescent="0.25">
      <c r="C50" s="40"/>
      <c r="D50" s="40"/>
      <c r="E50" s="40"/>
      <c r="F50" s="40"/>
      <c r="G50" s="40"/>
      <c r="H50" s="22">
        <v>5072</v>
      </c>
      <c r="K50" s="23"/>
    </row>
    <row r="51" spans="2:11" s="22" customFormat="1" x14ac:dyDescent="0.25">
      <c r="C51" s="40"/>
      <c r="D51" s="40"/>
      <c r="E51" s="40"/>
      <c r="F51" s="40"/>
      <c r="G51" s="40"/>
      <c r="H51" s="22">
        <v>3078714.9799999995</v>
      </c>
      <c r="K51" s="23"/>
    </row>
    <row r="52" spans="2:11" s="22" customFormat="1" x14ac:dyDescent="0.25">
      <c r="C52" s="40"/>
      <c r="D52" s="40"/>
      <c r="E52" s="40"/>
      <c r="F52" s="40"/>
      <c r="G52" s="40"/>
      <c r="H52" s="22">
        <v>0</v>
      </c>
      <c r="K52" s="23"/>
    </row>
    <row r="53" spans="2:11" s="22" customFormat="1" x14ac:dyDescent="0.25">
      <c r="K53" s="23"/>
    </row>
    <row r="54" spans="2:11" s="22" customFormat="1" x14ac:dyDescent="0.25">
      <c r="K54" s="23"/>
    </row>
    <row r="55" spans="2:11" s="22" customFormat="1" x14ac:dyDescent="0.25">
      <c r="K55" s="23"/>
    </row>
    <row r="56" spans="2:11" s="22" customFormat="1" x14ac:dyDescent="0.25">
      <c r="K56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1"/>
  <sheetViews>
    <sheetView showGridLines="0" tabSelected="1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ht="15" customHeight="1" x14ac:dyDescent="0.25">
      <c r="A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48" customFormat="1" ht="15" customHeight="1" x14ac:dyDescent="0.25">
      <c r="A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s="48" customFormat="1" ht="15" customHeight="1" x14ac:dyDescent="0.25">
      <c r="A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63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14</v>
      </c>
    </row>
    <row r="9" spans="1:13" x14ac:dyDescent="0.2">
      <c r="B9" s="3" t="s">
        <v>1</v>
      </c>
    </row>
    <row r="10" spans="1:13" x14ac:dyDescent="0.25"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8</v>
      </c>
      <c r="F11" s="82" t="s">
        <v>22</v>
      </c>
      <c r="G11" s="82" t="s">
        <v>66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46.5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17" t="s">
        <v>54</v>
      </c>
      <c r="C13" s="18">
        <v>59561</v>
      </c>
      <c r="D13" s="18">
        <v>59561</v>
      </c>
      <c r="E13" s="76">
        <v>0</v>
      </c>
      <c r="F13" s="73">
        <v>0</v>
      </c>
      <c r="G13" s="8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59561</v>
      </c>
    </row>
    <row r="14" spans="1:13" ht="20.100000000000001" customHeight="1" x14ac:dyDescent="0.25">
      <c r="B14" s="16" t="s">
        <v>55</v>
      </c>
      <c r="C14" s="19">
        <v>12790</v>
      </c>
      <c r="D14" s="19">
        <v>12790</v>
      </c>
      <c r="E14" s="59">
        <v>0</v>
      </c>
      <c r="F14" s="59">
        <v>0</v>
      </c>
      <c r="G14" s="9">
        <v>0</v>
      </c>
      <c r="H14" s="9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5">
        <f>+D14-G14</f>
        <v>12790</v>
      </c>
    </row>
    <row r="15" spans="1:13" ht="20.100000000000001" customHeight="1" x14ac:dyDescent="0.25">
      <c r="B15" s="16" t="s">
        <v>56</v>
      </c>
      <c r="C15" s="19">
        <v>168616</v>
      </c>
      <c r="D15" s="19">
        <v>168616</v>
      </c>
      <c r="E15" s="59">
        <v>0</v>
      </c>
      <c r="F15" s="59">
        <v>0</v>
      </c>
      <c r="G15" s="9">
        <v>0</v>
      </c>
      <c r="H15" s="9"/>
      <c r="I15" s="13">
        <f>IF(ISERROR(+#REF!/E15)=TRUE,0,++#REF!/E15)</f>
        <v>0</v>
      </c>
      <c r="J15" s="13">
        <f>IF(ISERROR(+G15/E15)=TRUE,0,++G15/E15)</f>
        <v>0</v>
      </c>
      <c r="K15" s="13">
        <f>IF(ISERROR(+H15/E15)=TRUE,0,++H15/E15)</f>
        <v>0</v>
      </c>
      <c r="L15" s="15">
        <f>+D15-G15</f>
        <v>168616</v>
      </c>
    </row>
    <row r="16" spans="1:13" ht="20.100000000000001" customHeight="1" x14ac:dyDescent="0.25">
      <c r="B16" s="68" t="s">
        <v>57</v>
      </c>
      <c r="C16" s="69">
        <v>161492</v>
      </c>
      <c r="D16" s="69">
        <v>161492</v>
      </c>
      <c r="E16" s="74">
        <v>0</v>
      </c>
      <c r="F16" s="74">
        <v>0</v>
      </c>
      <c r="G16" s="70">
        <v>0</v>
      </c>
      <c r="H16" s="70"/>
      <c r="I16" s="71">
        <f>IF(ISERROR(+#REF!/E16)=TRUE,0,++#REF!/E16)</f>
        <v>0</v>
      </c>
      <c r="J16" s="71">
        <f>IF(ISERROR(+G16/E16)=TRUE,0,++G16/E16)</f>
        <v>0</v>
      </c>
      <c r="K16" s="71">
        <f>IF(ISERROR(+H16/E16)=TRUE,0,++H16/E16)</f>
        <v>0</v>
      </c>
      <c r="L16" s="72">
        <f>+D16-G16</f>
        <v>161492</v>
      </c>
    </row>
    <row r="17" spans="2:12" ht="23.25" customHeight="1" x14ac:dyDescent="0.25">
      <c r="B17" s="52" t="s">
        <v>4</v>
      </c>
      <c r="C17" s="65">
        <f t="shared" ref="C17:H17" si="0">SUM(C13:C16)</f>
        <v>402459</v>
      </c>
      <c r="D17" s="65">
        <f t="shared" si="0"/>
        <v>402459</v>
      </c>
      <c r="E17" s="65">
        <f t="shared" si="0"/>
        <v>0</v>
      </c>
      <c r="F17" s="65">
        <f t="shared" si="0"/>
        <v>0</v>
      </c>
      <c r="G17" s="65">
        <f t="shared" si="0"/>
        <v>0</v>
      </c>
      <c r="H17" s="53">
        <f t="shared" si="0"/>
        <v>0</v>
      </c>
      <c r="I17" s="54">
        <f>IF(ISERROR(+#REF!/E17)=TRUE,0,++#REF!/E17)</f>
        <v>0</v>
      </c>
      <c r="J17" s="54">
        <f>IF(ISERROR(+G17/E17)=TRUE,0,++G17/E17)</f>
        <v>0</v>
      </c>
      <c r="K17" s="54">
        <f>IF(ISERROR(+H17/E17)=TRUE,0,++H17/E17)</f>
        <v>0</v>
      </c>
      <c r="L17" s="55">
        <f>SUM(L13:L16)</f>
        <v>402459</v>
      </c>
    </row>
    <row r="18" spans="2:12" x14ac:dyDescent="0.2">
      <c r="B18" s="11" t="s">
        <v>64</v>
      </c>
    </row>
    <row r="19" spans="2:12" s="22" customFormat="1" x14ac:dyDescent="0.25">
      <c r="K19" s="23"/>
    </row>
    <row r="20" spans="2:12" s="22" customFormat="1" x14ac:dyDescent="0.25">
      <c r="K20" s="23"/>
    </row>
    <row r="21" spans="2:12" s="22" customFormat="1" x14ac:dyDescent="0.25">
      <c r="K21" s="23"/>
    </row>
    <row r="22" spans="2:12" s="22" customFormat="1" x14ac:dyDescent="0.25">
      <c r="C22" s="22">
        <v>1000000</v>
      </c>
      <c r="K22" s="23"/>
    </row>
    <row r="23" spans="2:12" s="22" customFormat="1" ht="30" x14ac:dyDescent="0.25">
      <c r="B23" s="30" t="s">
        <v>23</v>
      </c>
      <c r="C23" s="30" t="s">
        <v>3</v>
      </c>
      <c r="D23" s="30" t="s">
        <v>2</v>
      </c>
      <c r="E23" s="31" t="s">
        <v>18</v>
      </c>
      <c r="F23" s="31" t="s">
        <v>19</v>
      </c>
      <c r="G23" s="31" t="str">
        <f>MID(G11,1,25)</f>
        <v>DEVENGADO
A FEBRERO
(4)</v>
      </c>
      <c r="K23" s="23"/>
    </row>
    <row r="24" spans="2:12" s="22" customFormat="1" x14ac:dyDescent="0.25">
      <c r="B24" s="22" t="s">
        <v>24</v>
      </c>
      <c r="C24" s="66">
        <f>+C17/$C$22</f>
        <v>0.40245900000000001</v>
      </c>
      <c r="D24" s="40">
        <f>+D17/$C$22</f>
        <v>0.40245900000000001</v>
      </c>
      <c r="E24" s="40">
        <f>+E17/$C$22</f>
        <v>0</v>
      </c>
      <c r="F24" s="40">
        <f>+F17/$C$22</f>
        <v>0</v>
      </c>
      <c r="G24" s="40">
        <f>+G17/$C$22</f>
        <v>0</v>
      </c>
      <c r="H24" s="22">
        <v>1373981</v>
      </c>
      <c r="K24" s="23"/>
    </row>
    <row r="25" spans="2:12" s="22" customFormat="1" x14ac:dyDescent="0.25">
      <c r="C25" s="40"/>
      <c r="D25" s="40"/>
      <c r="E25" s="40"/>
      <c r="F25" s="40"/>
      <c r="G25" s="40"/>
      <c r="H25" s="22">
        <v>5072</v>
      </c>
      <c r="K25" s="23"/>
    </row>
    <row r="26" spans="2:12" s="22" customFormat="1" x14ac:dyDescent="0.25">
      <c r="C26" s="40"/>
      <c r="D26" s="40"/>
      <c r="E26" s="40"/>
      <c r="F26" s="40"/>
      <c r="G26" s="40"/>
      <c r="H26" s="22">
        <v>3078714.9799999995</v>
      </c>
      <c r="K26" s="23"/>
    </row>
    <row r="27" spans="2:12" s="22" customFormat="1" x14ac:dyDescent="0.25">
      <c r="C27" s="40"/>
      <c r="D27" s="40"/>
      <c r="E27" s="40"/>
      <c r="F27" s="40"/>
      <c r="G27" s="40"/>
      <c r="H27" s="22">
        <v>0</v>
      </c>
      <c r="K27" s="23"/>
    </row>
    <row r="28" spans="2:12" s="22" customFormat="1" x14ac:dyDescent="0.25">
      <c r="K28" s="23"/>
    </row>
    <row r="29" spans="2:12" s="22" customFormat="1" x14ac:dyDescent="0.25">
      <c r="K29" s="23"/>
    </row>
    <row r="30" spans="2:12" s="22" customFormat="1" x14ac:dyDescent="0.25">
      <c r="K30" s="23"/>
    </row>
    <row r="31" spans="2:12" s="22" customFormat="1" x14ac:dyDescent="0.25">
      <c r="K31" s="23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2024-03-18T16:30:46Z</dcterms:modified>
</cp:coreProperties>
</file>