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4\2.- Informacion Portal MINSA - Transparencia\PCA - 2024\"/>
    </mc:Choice>
  </mc:AlternateContent>
  <bookViews>
    <workbookView xWindow="-120" yWindow="-120" windowWidth="29040" windowHeight="1584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DYT!$B$2:$L$44</definedName>
    <definedName name="_xlnm.Print_Area" localSheetId="4">RD!$B$2:$L$19</definedName>
    <definedName name="_xlnm.Print_Area" localSheetId="1">RDR!$B$2:$L$48</definedName>
    <definedName name="_xlnm.Print_Area" localSheetId="0">RO!$B$2:$L$48</definedName>
    <definedName name="_xlnm.Print_Area" localSheetId="2">ROOC!$B$2:$L$49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7" l="1"/>
  <c r="L45" i="1" l="1"/>
  <c r="K45" i="1"/>
  <c r="J45" i="1"/>
  <c r="C46" i="1"/>
  <c r="D46" i="1"/>
  <c r="L16" i="5" l="1"/>
  <c r="J16" i="5"/>
  <c r="C47" i="5"/>
  <c r="D47" i="5"/>
  <c r="L44" i="5"/>
  <c r="K44" i="5"/>
  <c r="J44" i="5"/>
  <c r="L43" i="4"/>
  <c r="K43" i="4"/>
  <c r="J43" i="4"/>
  <c r="L36" i="6" l="1"/>
  <c r="L17" i="5" l="1"/>
  <c r="K17" i="5"/>
  <c r="J17" i="5"/>
  <c r="E47" i="5" l="1"/>
  <c r="L20" i="5"/>
  <c r="K20" i="5"/>
  <c r="J20" i="5"/>
  <c r="L42" i="5" l="1"/>
  <c r="K42" i="5"/>
  <c r="J42" i="5"/>
  <c r="L41" i="5"/>
  <c r="K41" i="5"/>
  <c r="J41" i="5"/>
  <c r="J36" i="6" l="1"/>
  <c r="K36" i="6"/>
  <c r="L46" i="5" l="1"/>
  <c r="L45" i="5"/>
  <c r="L43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19" i="5"/>
  <c r="L18" i="5"/>
  <c r="L15" i="5"/>
  <c r="L14" i="5"/>
  <c r="K14" i="5"/>
  <c r="J14" i="5"/>
  <c r="K15" i="5" l="1"/>
  <c r="J15" i="5"/>
  <c r="L44" i="1"/>
  <c r="K44" i="1"/>
  <c r="J44" i="1"/>
  <c r="J18" i="5" l="1"/>
  <c r="K18" i="5"/>
  <c r="E46" i="1"/>
  <c r="K19" i="5" l="1"/>
  <c r="J19" i="5"/>
  <c r="C42" i="6"/>
  <c r="D42" i="6"/>
  <c r="K21" i="5" l="1"/>
  <c r="J21" i="5"/>
  <c r="J38" i="6"/>
  <c r="K22" i="5" l="1"/>
  <c r="J22" i="5"/>
  <c r="G23" i="7"/>
  <c r="G48" i="6"/>
  <c r="G53" i="5"/>
  <c r="G52" i="4"/>
  <c r="G52" i="1"/>
  <c r="K23" i="5" l="1"/>
  <c r="J23" i="5"/>
  <c r="K37" i="6"/>
  <c r="J24" i="5" l="1"/>
  <c r="K24" i="5"/>
  <c r="J37" i="6"/>
  <c r="L37" i="6"/>
  <c r="K25" i="5" l="1"/>
  <c r="J25" i="5"/>
  <c r="L40" i="6"/>
  <c r="K40" i="6"/>
  <c r="J40" i="6"/>
  <c r="L39" i="6"/>
  <c r="K39" i="6"/>
  <c r="J39" i="6"/>
  <c r="L38" i="6"/>
  <c r="K38" i="6"/>
  <c r="C49" i="6"/>
  <c r="D49" i="6"/>
  <c r="K26" i="5" l="1"/>
  <c r="J26" i="5"/>
  <c r="G47" i="5"/>
  <c r="G54" i="5" s="1"/>
  <c r="F47" i="5"/>
  <c r="F54" i="5" s="1"/>
  <c r="D54" i="5"/>
  <c r="C54" i="5"/>
  <c r="J27" i="5" l="1"/>
  <c r="K27" i="5"/>
  <c r="G42" i="6"/>
  <c r="G49" i="6" s="1"/>
  <c r="F42" i="6"/>
  <c r="F49" i="6" s="1"/>
  <c r="E42" i="6"/>
  <c r="E49" i="6" s="1"/>
  <c r="K28" i="5" l="1"/>
  <c r="J28" i="5"/>
  <c r="L41" i="6"/>
  <c r="K41" i="6"/>
  <c r="J41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9" i="5" l="1"/>
  <c r="J29" i="5"/>
  <c r="L45" i="4"/>
  <c r="K45" i="4"/>
  <c r="J45" i="4"/>
  <c r="L44" i="4"/>
  <c r="K44" i="4"/>
  <c r="J44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30" i="5" l="1"/>
  <c r="J30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C53" i="1"/>
  <c r="D53" i="1"/>
  <c r="K31" i="5" l="1"/>
  <c r="J31" i="5"/>
  <c r="C46" i="4"/>
  <c r="C53" i="4" s="1"/>
  <c r="J32" i="5" l="1"/>
  <c r="K32" i="5"/>
  <c r="G46" i="4"/>
  <c r="G53" i="4" s="1"/>
  <c r="F46" i="4"/>
  <c r="F53" i="4" s="1"/>
  <c r="D46" i="4"/>
  <c r="D53" i="4" s="1"/>
  <c r="G24" i="7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3" i="5" l="1"/>
  <c r="J33" i="5"/>
  <c r="L16" i="7"/>
  <c r="L15" i="7"/>
  <c r="L14" i="7"/>
  <c r="L13" i="4"/>
  <c r="L13" i="6"/>
  <c r="L13" i="5"/>
  <c r="L13" i="7"/>
  <c r="L13" i="1"/>
  <c r="E46" i="4"/>
  <c r="E53" i="4" s="1"/>
  <c r="K34" i="5" l="1"/>
  <c r="J34" i="5"/>
  <c r="E53" i="1"/>
  <c r="J35" i="5" l="1"/>
  <c r="K35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2" i="6"/>
  <c r="K13" i="6"/>
  <c r="J13" i="6"/>
  <c r="I13" i="6"/>
  <c r="H47" i="5"/>
  <c r="K13" i="5"/>
  <c r="J13" i="5"/>
  <c r="I13" i="5"/>
  <c r="H46" i="4"/>
  <c r="I14" i="4"/>
  <c r="K13" i="4"/>
  <c r="J13" i="4"/>
  <c r="I13" i="4"/>
  <c r="K13" i="1"/>
  <c r="J13" i="1"/>
  <c r="K36" i="5" l="1"/>
  <c r="J36" i="5"/>
  <c r="L47" i="5"/>
  <c r="L42" i="6"/>
  <c r="L46" i="4"/>
  <c r="L46" i="1"/>
  <c r="I17" i="7"/>
  <c r="K17" i="7"/>
  <c r="J17" i="7"/>
  <c r="J42" i="6"/>
  <c r="I42" i="6"/>
  <c r="K42" i="6"/>
  <c r="I46" i="4"/>
  <c r="K46" i="4"/>
  <c r="J46" i="4"/>
  <c r="K46" i="1"/>
  <c r="K37" i="5" l="1"/>
  <c r="J37" i="5"/>
  <c r="I46" i="1"/>
  <c r="J46" i="1"/>
  <c r="K38" i="5" l="1"/>
  <c r="J38" i="5"/>
  <c r="K39" i="5" l="1"/>
  <c r="J39" i="5"/>
  <c r="J40" i="5" l="1"/>
  <c r="K40" i="5"/>
  <c r="K43" i="5" l="1"/>
  <c r="J43" i="5"/>
  <c r="K45" i="5" l="1"/>
  <c r="J45" i="5"/>
  <c r="J46" i="5" l="1"/>
  <c r="K46" i="5"/>
  <c r="I46" i="5"/>
  <c r="E54" i="5" l="1"/>
  <c r="J47" i="5"/>
  <c r="I47" i="5"/>
  <c r="K47" i="5"/>
</calcChain>
</file>

<file path=xl/sharedStrings.xml><?xml version="1.0" encoding="utf-8"?>
<sst xmlns="http://schemas.openxmlformats.org/spreadsheetml/2006/main" count="259" uniqueCount="68">
  <si>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</si>
  <si>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</si>
  <si>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</si>
  <si>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</si>
  <si>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</si>
  <si>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</si>
  <si>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</si>
  <si>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</si>
  <si>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</si>
  <si>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</si>
  <si>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</si>
  <si>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</si>
  <si>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</si>
  <si>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</si>
  <si>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</si>
  <si>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</si>
  <si>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</si>
  <si>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</si>
  <si>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</si>
  <si>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</si>
  <si>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</si>
  <si>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</si>
  <si>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</si>
  <si>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</si>
  <si>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</si>
  <si>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</si>
  <si>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</si>
  <si>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</si>
  <si>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</si>
  <si>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</si>
  <si>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</si>
  <si>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</si>
  <si>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</si>
  <si>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</si>
  <si>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</si>
  <si>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</si>
  <si>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</si>
  <si>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</si>
  <si>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</si>
  <si>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</si>
  <si>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</si>
  <si>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</si>
  <si>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</si>
  <si>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</si>
  <si>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</si>
  <si>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</si>
  <si>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</si>
  <si>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</si>
  <si>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</si>
  <si>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</si>
  <si>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</si>
  <si>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</si>
  <si>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</si>
  <si>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</si>
  <si>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</si>
  <si>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</si>
  <si>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</si>
  <si>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</si>
  <si>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</si>
  <si>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</si>
  <si>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005-121: INSTITUTO NACIONAL DE SALUD MENTAL</t>
  </si>
  <si>
    <t>007-123: INSTITUTO NACIONAL DE CIENCIAS NEUROLOGICAS</t>
  </si>
  <si>
    <t>150-1746: HOSPITAL DE LIMA ESTE - VITARTE</t>
  </si>
  <si>
    <t xml:space="preserve">PLIEGO 011 MINISTERIO DE SALUD </t>
  </si>
  <si>
    <t>Fuente: SIAF, Consulta Amigable y Base de Datos al 31 de marzo del 2024</t>
  </si>
  <si>
    <t>EJECUCION PRESUPUESTAL MENSUALIZADA DE GASTOS 
AL MES DE MARZO 2024</t>
  </si>
  <si>
    <t>DEVENGADO
A MARZO
(4)</t>
  </si>
  <si>
    <t xml:space="preserve">UNIDADES EJECUTORAS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</si>
</sst>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MARZO
(4)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9499.5218970000005</c:v>
                </c:pt>
                <c:pt idx="1">
                  <c:v>9431.4157240000004</c:v>
                </c:pt>
                <c:pt idx="2" formatCode="#,##0">
                  <c:v>8826.6579440000005</c:v>
                </c:pt>
                <c:pt idx="3">
                  <c:v>6805.6179555199988</c:v>
                </c:pt>
                <c:pt idx="4">
                  <c:v>1854.0196765599997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442977184"/>
        <c:axId val="-1442990240"/>
        <c:axId val="0"/>
      </c:bar3DChart>
      <c:catAx>
        <c:axId val="-1442977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442990240"/>
        <c:crosses val="autoZero"/>
        <c:auto val="1"/>
        <c:lblAlgn val="ctr"/>
        <c:lblOffset val="100"/>
        <c:noMultiLvlLbl val="0"/>
      </c:catAx>
      <c:valAx>
        <c:axId val="-1442990240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1442977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MARZO
(4)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442976640"/>
        <c:axId val="-1442991872"/>
        <c:axId val="0"/>
      </c:bar3DChart>
      <c:catAx>
        <c:axId val="-1442976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42991872"/>
        <c:crosses val="autoZero"/>
        <c:auto val="1"/>
        <c:lblAlgn val="ctr"/>
        <c:lblOffset val="100"/>
        <c:noMultiLvlLbl val="0"/>
      </c:catAx>
      <c:valAx>
        <c:axId val="-144299187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442976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MARZO
(4)</c:v>
                </c:pt>
              </c:strCache>
            </c:strRef>
          </c:cat>
          <c:val>
            <c:numRef>
              <c:f>ROOC!$C$54:$G$54</c:f>
              <c:numCache>
                <c:formatCode>#,##0.0</c:formatCode>
                <c:ptCount val="5"/>
                <c:pt idx="0">
                  <c:v>164.314235</c:v>
                </c:pt>
                <c:pt idx="1">
                  <c:v>164.314235</c:v>
                </c:pt>
                <c:pt idx="2">
                  <c:v>164.157118</c:v>
                </c:pt>
                <c:pt idx="3">
                  <c:v>54.121256590000002</c:v>
                </c:pt>
                <c:pt idx="4">
                  <c:v>5.8639442799999992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744407152"/>
        <c:axId val="-1744399536"/>
        <c:axId val="0"/>
      </c:bar3DChart>
      <c:catAx>
        <c:axId val="-1744407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744399536"/>
        <c:crosses val="autoZero"/>
        <c:auto val="1"/>
        <c:lblAlgn val="ctr"/>
        <c:lblOffset val="100"/>
        <c:noMultiLvlLbl val="0"/>
      </c:catAx>
      <c:valAx>
        <c:axId val="-174439953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744407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DYT!$B$49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DYT!$C$48:$G$48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MARZO
(4)</c:v>
                </c:pt>
              </c:strCache>
            </c:strRef>
          </c:cat>
          <c:val>
            <c:numRef>
              <c:f>DYT!$C$49:$G$49</c:f>
              <c:numCache>
                <c:formatCode>0.0</c:formatCode>
                <c:ptCount val="5"/>
                <c:pt idx="0" formatCode="General">
                  <c:v>46.316132000000003</c:v>
                </c:pt>
                <c:pt idx="1">
                  <c:v>622.62778800000001</c:v>
                </c:pt>
                <c:pt idx="2">
                  <c:v>560.02535499999999</c:v>
                </c:pt>
                <c:pt idx="3">
                  <c:v>270.73351965999996</c:v>
                </c:pt>
                <c:pt idx="4">
                  <c:v>65.85751436000001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744398992"/>
        <c:axId val="-1744401712"/>
        <c:axId val="0"/>
      </c:bar3DChart>
      <c:catAx>
        <c:axId val="-1744398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744401712"/>
        <c:crosses val="autoZero"/>
        <c:auto val="1"/>
        <c:lblAlgn val="ctr"/>
        <c:lblOffset val="100"/>
        <c:noMultiLvlLbl val="0"/>
      </c:catAx>
      <c:valAx>
        <c:axId val="-1744401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1744398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>
                <c:manualLayout>
                  <c:x val="-2.0031256317887031E-17"/>
                  <c:y val="9.8606640475086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926266029456409E-3"/>
                  <c:y val="9.3911086166749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MARZO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0.40245900000000001</c:v>
                </c:pt>
                <c:pt idx="1">
                  <c:v>0.40372599999999997</c:v>
                </c:pt>
                <c:pt idx="2">
                  <c:v>7.8616000000000005E-2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744409872"/>
        <c:axId val="-1744397904"/>
        <c:axId val="0"/>
      </c:bar3DChart>
      <c:catAx>
        <c:axId val="-174440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744397904"/>
        <c:crosses val="autoZero"/>
        <c:auto val="1"/>
        <c:lblAlgn val="ctr"/>
        <c:lblOffset val="100"/>
        <c:noMultiLvlLbl val="0"/>
      </c:catAx>
      <c:valAx>
        <c:axId val="-174439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744409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49</xdr:row>
      <xdr:rowOff>108929</xdr:rowOff>
    </xdr:from>
    <xdr:to>
      <xdr:col>12</xdr:col>
      <xdr:colOff>51557</xdr:colOff>
      <xdr:row>75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44</xdr:row>
      <xdr:rowOff>5953</xdr:rowOff>
    </xdr:from>
    <xdr:to>
      <xdr:col>11</xdr:col>
      <xdr:colOff>991368</xdr:colOff>
      <xdr:row>80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2"/>
  <sheetViews>
    <sheetView showGridLines="0" tabSelected="1" zoomScale="115" zoomScaleNormal="11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65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63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67</v>
      </c>
      <c r="C11" s="83" t="s">
        <v>0</v>
      </c>
      <c r="D11" s="83"/>
      <c r="E11" s="81" t="s">
        <v>13</v>
      </c>
      <c r="F11" s="81" t="s">
        <v>22</v>
      </c>
      <c r="G11" s="81" t="s">
        <v>66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2527508872</v>
      </c>
      <c r="D13" s="8">
        <v>2272679951</v>
      </c>
      <c r="E13" s="57">
        <v>1952161937</v>
      </c>
      <c r="F13" s="56">
        <v>1423194349.4199989</v>
      </c>
      <c r="G13" s="8">
        <v>343273761.53999972</v>
      </c>
      <c r="H13" s="8"/>
      <c r="I13" s="12">
        <f>IF(ISERROR(+#REF!/E13)=TRUE,0,++#REF!/E13)</f>
        <v>0</v>
      </c>
      <c r="J13" s="12">
        <f>IF(ISERROR(+G13/E13)=TRUE,0,++G13/E13)</f>
        <v>0.17584287196354639</v>
      </c>
      <c r="K13" s="12">
        <f>IF(ISERROR(+H13/E13)=TRUE,0,++H13/E13)</f>
        <v>0</v>
      </c>
      <c r="L13" s="14">
        <f>+D13-G13</f>
        <v>1929406189.4600003</v>
      </c>
    </row>
    <row r="14" spans="1:13" ht="20.100000000000001" customHeight="1" x14ac:dyDescent="0.25">
      <c r="B14" s="25" t="s">
        <v>60</v>
      </c>
      <c r="C14" s="26">
        <v>47896646</v>
      </c>
      <c r="D14" s="26">
        <v>48218816</v>
      </c>
      <c r="E14" s="57">
        <v>47311370</v>
      </c>
      <c r="F14" s="57">
        <v>20570882.579999991</v>
      </c>
      <c r="G14" s="26">
        <v>11757985.039999997</v>
      </c>
      <c r="H14" s="26"/>
      <c r="I14" s="27"/>
      <c r="J14" s="27">
        <f t="shared" ref="J14:J43" si="0">IF(ISERROR(+G14/E14)=TRUE,0,++G14/E14)</f>
        <v>0.2485234530304237</v>
      </c>
      <c r="K14" s="27">
        <f t="shared" ref="K14:K43" si="1">IF(ISERROR(+H14/E14)=TRUE,0,++H14/E14)</f>
        <v>0</v>
      </c>
      <c r="L14" s="28">
        <f t="shared" ref="L14:L43" si="2">+D14-G14</f>
        <v>36460830.960000001</v>
      </c>
    </row>
    <row r="15" spans="1:13" ht="20.100000000000001" customHeight="1" x14ac:dyDescent="0.25">
      <c r="B15" s="25" t="s">
        <v>61</v>
      </c>
      <c r="C15" s="26">
        <v>65036295</v>
      </c>
      <c r="D15" s="26">
        <v>66420756</v>
      </c>
      <c r="E15" s="57">
        <v>65159733</v>
      </c>
      <c r="F15" s="57">
        <v>58116235.029999971</v>
      </c>
      <c r="G15" s="26">
        <v>15166557.090000002</v>
      </c>
      <c r="H15" s="26"/>
      <c r="I15" s="27"/>
      <c r="J15" s="27">
        <f t="shared" si="0"/>
        <v>0.23275965679601543</v>
      </c>
      <c r="K15" s="27">
        <f t="shared" si="1"/>
        <v>0</v>
      </c>
      <c r="L15" s="28">
        <f t="shared" si="2"/>
        <v>51254198.909999996</v>
      </c>
    </row>
    <row r="16" spans="1:13" ht="20.100000000000001" customHeight="1" x14ac:dyDescent="0.25">
      <c r="B16" s="25" t="s">
        <v>29</v>
      </c>
      <c r="C16" s="26">
        <v>42234357</v>
      </c>
      <c r="D16" s="26">
        <v>45051002</v>
      </c>
      <c r="E16" s="57">
        <v>45009734</v>
      </c>
      <c r="F16" s="57">
        <v>33985712.969999999</v>
      </c>
      <c r="G16" s="26">
        <v>8883617.5700000077</v>
      </c>
      <c r="H16" s="26"/>
      <c r="I16" s="27"/>
      <c r="J16" s="27">
        <f t="shared" si="0"/>
        <v>0.19737103023092756</v>
      </c>
      <c r="K16" s="27">
        <f t="shared" si="1"/>
        <v>0</v>
      </c>
      <c r="L16" s="28">
        <f t="shared" si="2"/>
        <v>36167384.429999992</v>
      </c>
    </row>
    <row r="17" spans="2:12" ht="20.100000000000001" customHeight="1" x14ac:dyDescent="0.25">
      <c r="B17" s="25" t="s">
        <v>30</v>
      </c>
      <c r="C17" s="26">
        <v>58936542</v>
      </c>
      <c r="D17" s="26">
        <v>60277992</v>
      </c>
      <c r="E17" s="57">
        <v>48731103</v>
      </c>
      <c r="F17" s="57">
        <v>44218232.240000017</v>
      </c>
      <c r="G17" s="26">
        <v>11599634.690000009</v>
      </c>
      <c r="H17" s="26"/>
      <c r="I17" s="27"/>
      <c r="J17" s="27">
        <f t="shared" si="0"/>
        <v>0.23803349351645106</v>
      </c>
      <c r="K17" s="27">
        <f t="shared" si="1"/>
        <v>0</v>
      </c>
      <c r="L17" s="28">
        <f t="shared" si="2"/>
        <v>48678357.309999987</v>
      </c>
    </row>
    <row r="18" spans="2:12" ht="20.100000000000001" customHeight="1" x14ac:dyDescent="0.25">
      <c r="B18" s="25" t="s">
        <v>31</v>
      </c>
      <c r="C18" s="26">
        <v>218802873</v>
      </c>
      <c r="D18" s="26">
        <v>224480755</v>
      </c>
      <c r="E18" s="57">
        <v>220681281</v>
      </c>
      <c r="F18" s="57">
        <v>194726479.42000002</v>
      </c>
      <c r="G18" s="26">
        <v>53637341.359999992</v>
      </c>
      <c r="H18" s="26"/>
      <c r="I18" s="27"/>
      <c r="J18" s="27">
        <f t="shared" si="0"/>
        <v>0.24305342581367376</v>
      </c>
      <c r="K18" s="27">
        <f t="shared" si="1"/>
        <v>0</v>
      </c>
      <c r="L18" s="28">
        <f t="shared" si="2"/>
        <v>170843413.64000002</v>
      </c>
    </row>
    <row r="19" spans="2:12" ht="20.100000000000001" customHeight="1" x14ac:dyDescent="0.25">
      <c r="B19" s="25" t="s">
        <v>32</v>
      </c>
      <c r="C19" s="26">
        <v>169332282</v>
      </c>
      <c r="D19" s="26">
        <v>170184052</v>
      </c>
      <c r="E19" s="57">
        <v>169518621</v>
      </c>
      <c r="F19" s="57">
        <v>158592436.18000001</v>
      </c>
      <c r="G19" s="26">
        <v>43241533.209999986</v>
      </c>
      <c r="H19" s="26"/>
      <c r="I19" s="27"/>
      <c r="J19" s="27">
        <f t="shared" si="0"/>
        <v>0.25508426717322097</v>
      </c>
      <c r="K19" s="27">
        <f t="shared" si="1"/>
        <v>0</v>
      </c>
      <c r="L19" s="28">
        <f t="shared" si="2"/>
        <v>126942518.79000002</v>
      </c>
    </row>
    <row r="20" spans="2:12" ht="20.100000000000001" customHeight="1" x14ac:dyDescent="0.25">
      <c r="B20" s="25" t="s">
        <v>33</v>
      </c>
      <c r="C20" s="26">
        <v>207309653</v>
      </c>
      <c r="D20" s="26">
        <v>214009017</v>
      </c>
      <c r="E20" s="57">
        <v>212178138</v>
      </c>
      <c r="F20" s="57">
        <v>83789676.719999969</v>
      </c>
      <c r="G20" s="26">
        <v>50236867.339999922</v>
      </c>
      <c r="H20" s="26"/>
      <c r="I20" s="27"/>
      <c r="J20" s="27">
        <f t="shared" si="0"/>
        <v>0.23676740598034621</v>
      </c>
      <c r="K20" s="27">
        <f t="shared" si="1"/>
        <v>0</v>
      </c>
      <c r="L20" s="28">
        <f t="shared" si="2"/>
        <v>163772149.66000009</v>
      </c>
    </row>
    <row r="21" spans="2:12" ht="20.100000000000001" customHeight="1" x14ac:dyDescent="0.25">
      <c r="B21" s="25" t="s">
        <v>34</v>
      </c>
      <c r="C21" s="26">
        <v>47062396</v>
      </c>
      <c r="D21" s="26">
        <v>48773141</v>
      </c>
      <c r="E21" s="57">
        <v>48773141</v>
      </c>
      <c r="F21" s="57">
        <v>45910093.829999991</v>
      </c>
      <c r="G21" s="26">
        <v>11114543.640000002</v>
      </c>
      <c r="H21" s="26"/>
      <c r="I21" s="27"/>
      <c r="J21" s="27">
        <f t="shared" si="0"/>
        <v>0.22788246588424566</v>
      </c>
      <c r="K21" s="27">
        <f t="shared" si="1"/>
        <v>0</v>
      </c>
      <c r="L21" s="28">
        <f t="shared" si="2"/>
        <v>37658597.359999999</v>
      </c>
    </row>
    <row r="22" spans="2:12" ht="20.100000000000001" customHeight="1" x14ac:dyDescent="0.25">
      <c r="B22" s="25" t="s">
        <v>35</v>
      </c>
      <c r="C22" s="26">
        <v>109973384</v>
      </c>
      <c r="D22" s="26">
        <v>115316400</v>
      </c>
      <c r="E22" s="57">
        <v>114092963</v>
      </c>
      <c r="F22" s="57">
        <v>42838220.180000007</v>
      </c>
      <c r="G22" s="26">
        <v>28421766.749999996</v>
      </c>
      <c r="H22" s="26"/>
      <c r="I22" s="27"/>
      <c r="J22" s="27">
        <f t="shared" si="0"/>
        <v>0.2491106024654649</v>
      </c>
      <c r="K22" s="27">
        <f t="shared" si="1"/>
        <v>0</v>
      </c>
      <c r="L22" s="28">
        <f t="shared" si="2"/>
        <v>86894633.25</v>
      </c>
    </row>
    <row r="23" spans="2:12" ht="20.100000000000001" customHeight="1" x14ac:dyDescent="0.25">
      <c r="B23" s="25" t="s">
        <v>36</v>
      </c>
      <c r="C23" s="26">
        <v>214771453</v>
      </c>
      <c r="D23" s="26">
        <v>221326260</v>
      </c>
      <c r="E23" s="57">
        <v>220536518</v>
      </c>
      <c r="F23" s="57">
        <v>209731990.19000009</v>
      </c>
      <c r="G23" s="26">
        <v>53086788.210000001</v>
      </c>
      <c r="H23" s="26"/>
      <c r="I23" s="27"/>
      <c r="J23" s="27">
        <f t="shared" si="0"/>
        <v>0.24071654296273962</v>
      </c>
      <c r="K23" s="27">
        <f t="shared" si="1"/>
        <v>0</v>
      </c>
      <c r="L23" s="28">
        <f t="shared" si="2"/>
        <v>168239471.78999999</v>
      </c>
    </row>
    <row r="24" spans="2:12" ht="20.100000000000001" customHeight="1" x14ac:dyDescent="0.25">
      <c r="B24" s="25" t="s">
        <v>37</v>
      </c>
      <c r="C24" s="26">
        <v>202228728</v>
      </c>
      <c r="D24" s="26">
        <v>210808980</v>
      </c>
      <c r="E24" s="57">
        <v>210064178</v>
      </c>
      <c r="F24" s="57">
        <v>173055551.38999999</v>
      </c>
      <c r="G24" s="26">
        <v>44593174.51000002</v>
      </c>
      <c r="H24" s="26"/>
      <c r="I24" s="27"/>
      <c r="J24" s="27">
        <f t="shared" si="0"/>
        <v>0.21228357416560581</v>
      </c>
      <c r="K24" s="27">
        <f t="shared" si="1"/>
        <v>0</v>
      </c>
      <c r="L24" s="28">
        <f t="shared" si="2"/>
        <v>166215805.48999998</v>
      </c>
    </row>
    <row r="25" spans="2:12" ht="20.100000000000001" customHeight="1" x14ac:dyDescent="0.25">
      <c r="B25" s="25" t="s">
        <v>38</v>
      </c>
      <c r="C25" s="26">
        <v>281032288</v>
      </c>
      <c r="D25" s="26">
        <v>292978509</v>
      </c>
      <c r="E25" s="57">
        <v>291787854</v>
      </c>
      <c r="F25" s="57">
        <v>254526946.78999999</v>
      </c>
      <c r="G25" s="26">
        <v>69626111.080000013</v>
      </c>
      <c r="H25" s="26"/>
      <c r="I25" s="27"/>
      <c r="J25" s="27">
        <f t="shared" si="0"/>
        <v>0.23861894909443357</v>
      </c>
      <c r="K25" s="27">
        <f t="shared" si="1"/>
        <v>0</v>
      </c>
      <c r="L25" s="28">
        <f t="shared" si="2"/>
        <v>223352397.91999999</v>
      </c>
    </row>
    <row r="26" spans="2:12" ht="20.100000000000001" customHeight="1" x14ac:dyDescent="0.25">
      <c r="B26" s="25" t="s">
        <v>39</v>
      </c>
      <c r="C26" s="26">
        <v>239797594</v>
      </c>
      <c r="D26" s="26">
        <v>240460835</v>
      </c>
      <c r="E26" s="57">
        <v>239982979</v>
      </c>
      <c r="F26" s="57">
        <v>214584179.29999998</v>
      </c>
      <c r="G26" s="26">
        <v>54764891.819999985</v>
      </c>
      <c r="H26" s="26"/>
      <c r="I26" s="27"/>
      <c r="J26" s="27">
        <f t="shared" si="0"/>
        <v>0.22820323361349718</v>
      </c>
      <c r="K26" s="27">
        <f t="shared" si="1"/>
        <v>0</v>
      </c>
      <c r="L26" s="28">
        <f t="shared" si="2"/>
        <v>185695943.18000001</v>
      </c>
    </row>
    <row r="27" spans="2:12" ht="20.100000000000001" customHeight="1" x14ac:dyDescent="0.25">
      <c r="B27" s="25" t="s">
        <v>40</v>
      </c>
      <c r="C27" s="26">
        <v>121857489</v>
      </c>
      <c r="D27" s="26">
        <v>124887712</v>
      </c>
      <c r="E27" s="57">
        <v>123171756</v>
      </c>
      <c r="F27" s="57">
        <v>113559784.53</v>
      </c>
      <c r="G27" s="26">
        <v>28547536.719999991</v>
      </c>
      <c r="H27" s="26"/>
      <c r="I27" s="27"/>
      <c r="J27" s="27">
        <f t="shared" si="0"/>
        <v>0.23177015289121958</v>
      </c>
      <c r="K27" s="27">
        <f t="shared" si="1"/>
        <v>0</v>
      </c>
      <c r="L27" s="28">
        <f t="shared" si="2"/>
        <v>96340175.280000001</v>
      </c>
    </row>
    <row r="28" spans="2:12" ht="20.100000000000001" customHeight="1" x14ac:dyDescent="0.25">
      <c r="B28" s="25" t="s">
        <v>41</v>
      </c>
      <c r="C28" s="26">
        <v>87228381</v>
      </c>
      <c r="D28" s="26">
        <v>89027638</v>
      </c>
      <c r="E28" s="57">
        <v>88404938</v>
      </c>
      <c r="F28" s="57">
        <v>78920108.779999971</v>
      </c>
      <c r="G28" s="26">
        <v>20979778.770000011</v>
      </c>
      <c r="H28" s="26"/>
      <c r="I28" s="27"/>
      <c r="J28" s="27">
        <f t="shared" si="0"/>
        <v>0.23731455781350144</v>
      </c>
      <c r="K28" s="27">
        <f t="shared" si="1"/>
        <v>0</v>
      </c>
      <c r="L28" s="28">
        <f t="shared" si="2"/>
        <v>68047859.229999989</v>
      </c>
    </row>
    <row r="29" spans="2:12" ht="20.100000000000001" customHeight="1" x14ac:dyDescent="0.25">
      <c r="B29" s="25" t="s">
        <v>42</v>
      </c>
      <c r="C29" s="26">
        <v>57978234</v>
      </c>
      <c r="D29" s="26">
        <v>59055274</v>
      </c>
      <c r="E29" s="57">
        <v>58917248</v>
      </c>
      <c r="F29" s="57">
        <v>53567736.809999995</v>
      </c>
      <c r="G29" s="26">
        <v>13261372.089999994</v>
      </c>
      <c r="H29" s="26"/>
      <c r="I29" s="27"/>
      <c r="J29" s="27">
        <f t="shared" si="0"/>
        <v>0.22508471695758761</v>
      </c>
      <c r="K29" s="27">
        <f t="shared" si="1"/>
        <v>0</v>
      </c>
      <c r="L29" s="28">
        <f t="shared" si="2"/>
        <v>45793901.910000004</v>
      </c>
    </row>
    <row r="30" spans="2:12" ht="20.100000000000001" customHeight="1" x14ac:dyDescent="0.25">
      <c r="B30" s="25" t="s">
        <v>43</v>
      </c>
      <c r="C30" s="26">
        <v>67722405</v>
      </c>
      <c r="D30" s="26">
        <v>69504693</v>
      </c>
      <c r="E30" s="57">
        <v>68440647</v>
      </c>
      <c r="F30" s="57">
        <v>60518025.169999987</v>
      </c>
      <c r="G30" s="26">
        <v>15523160.380000003</v>
      </c>
      <c r="H30" s="26"/>
      <c r="I30" s="27"/>
      <c r="J30" s="27">
        <f t="shared" si="0"/>
        <v>0.22681200515243527</v>
      </c>
      <c r="K30" s="27">
        <f t="shared" si="1"/>
        <v>0</v>
      </c>
      <c r="L30" s="28">
        <f t="shared" si="2"/>
        <v>53981532.619999997</v>
      </c>
    </row>
    <row r="31" spans="2:12" ht="20.100000000000001" customHeight="1" x14ac:dyDescent="0.25">
      <c r="B31" s="25" t="s">
        <v>44</v>
      </c>
      <c r="C31" s="26">
        <v>126025228</v>
      </c>
      <c r="D31" s="26">
        <v>128640278</v>
      </c>
      <c r="E31" s="57">
        <v>123815158</v>
      </c>
      <c r="F31" s="57">
        <v>115187632.53999999</v>
      </c>
      <c r="G31" s="26">
        <v>30342677.430000007</v>
      </c>
      <c r="H31" s="26"/>
      <c r="I31" s="27"/>
      <c r="J31" s="27">
        <f t="shared" si="0"/>
        <v>0.24506431942686699</v>
      </c>
      <c r="K31" s="27">
        <f t="shared" si="1"/>
        <v>0</v>
      </c>
      <c r="L31" s="28">
        <f t="shared" si="2"/>
        <v>98297600.569999993</v>
      </c>
    </row>
    <row r="32" spans="2:12" ht="20.100000000000001" customHeight="1" x14ac:dyDescent="0.25">
      <c r="B32" s="25" t="s">
        <v>45</v>
      </c>
      <c r="C32" s="26">
        <v>72670496</v>
      </c>
      <c r="D32" s="26">
        <v>78169893</v>
      </c>
      <c r="E32" s="57">
        <v>77967242</v>
      </c>
      <c r="F32" s="57">
        <v>65827057.880000003</v>
      </c>
      <c r="G32" s="26">
        <v>17253448.899999995</v>
      </c>
      <c r="H32" s="26"/>
      <c r="I32" s="27"/>
      <c r="J32" s="27">
        <f t="shared" si="0"/>
        <v>0.22129099936611835</v>
      </c>
      <c r="K32" s="27">
        <f t="shared" si="1"/>
        <v>0</v>
      </c>
      <c r="L32" s="28">
        <f t="shared" si="2"/>
        <v>60916444.100000009</v>
      </c>
    </row>
    <row r="33" spans="2:12" ht="20.100000000000001" customHeight="1" x14ac:dyDescent="0.25">
      <c r="B33" s="25" t="s">
        <v>46</v>
      </c>
      <c r="C33" s="26">
        <v>38085255</v>
      </c>
      <c r="D33" s="26">
        <v>41499924</v>
      </c>
      <c r="E33" s="57">
        <v>41273177</v>
      </c>
      <c r="F33" s="57">
        <v>35243574.870000005</v>
      </c>
      <c r="G33" s="26">
        <v>13231610.330000008</v>
      </c>
      <c r="H33" s="26"/>
      <c r="I33" s="27"/>
      <c r="J33" s="27">
        <f t="shared" si="0"/>
        <v>0.32058618433952896</v>
      </c>
      <c r="K33" s="27">
        <f t="shared" si="1"/>
        <v>0</v>
      </c>
      <c r="L33" s="28">
        <f t="shared" si="2"/>
        <v>28268313.669999994</v>
      </c>
    </row>
    <row r="34" spans="2:12" ht="20.100000000000001" customHeight="1" x14ac:dyDescent="0.25">
      <c r="B34" s="25" t="s">
        <v>47</v>
      </c>
      <c r="C34" s="26">
        <v>93457165</v>
      </c>
      <c r="D34" s="26">
        <v>102131802</v>
      </c>
      <c r="E34" s="57">
        <v>100673262</v>
      </c>
      <c r="F34" s="57">
        <v>39356400.079999998</v>
      </c>
      <c r="G34" s="26">
        <v>25950496.040000014</v>
      </c>
      <c r="H34" s="26"/>
      <c r="I34" s="27"/>
      <c r="J34" s="27">
        <f t="shared" si="0"/>
        <v>0.25776949633359464</v>
      </c>
      <c r="K34" s="27">
        <f t="shared" si="1"/>
        <v>0</v>
      </c>
      <c r="L34" s="28">
        <f t="shared" si="2"/>
        <v>76181305.959999979</v>
      </c>
    </row>
    <row r="35" spans="2:12" ht="20.100000000000001" customHeight="1" x14ac:dyDescent="0.25">
      <c r="B35" s="25" t="s">
        <v>49</v>
      </c>
      <c r="C35" s="26">
        <v>1604589872</v>
      </c>
      <c r="D35" s="26">
        <v>1612852326</v>
      </c>
      <c r="E35" s="57">
        <v>1564938249</v>
      </c>
      <c r="F35" s="57">
        <v>1035213517.0399996</v>
      </c>
      <c r="G35" s="26">
        <v>270852942.96999997</v>
      </c>
      <c r="H35" s="26"/>
      <c r="I35" s="27"/>
      <c r="J35" s="27">
        <f t="shared" si="0"/>
        <v>0.17307580228362096</v>
      </c>
      <c r="K35" s="27">
        <f t="shared" si="1"/>
        <v>0</v>
      </c>
      <c r="L35" s="28">
        <f t="shared" si="2"/>
        <v>1341999383.03</v>
      </c>
    </row>
    <row r="36" spans="2:12" ht="20.100000000000001" customHeight="1" x14ac:dyDescent="0.25">
      <c r="B36" s="25" t="s">
        <v>50</v>
      </c>
      <c r="C36" s="26">
        <v>981291607</v>
      </c>
      <c r="D36" s="26">
        <v>962830248</v>
      </c>
      <c r="E36" s="57">
        <v>793099876</v>
      </c>
      <c r="F36" s="57">
        <v>584371981.05999982</v>
      </c>
      <c r="G36" s="26">
        <v>186821261.61999997</v>
      </c>
      <c r="H36" s="26"/>
      <c r="I36" s="27"/>
      <c r="J36" s="27">
        <f t="shared" si="0"/>
        <v>0.23555830390774135</v>
      </c>
      <c r="K36" s="27">
        <f t="shared" si="1"/>
        <v>0</v>
      </c>
      <c r="L36" s="28">
        <f t="shared" si="2"/>
        <v>776008986.38</v>
      </c>
    </row>
    <row r="37" spans="2:12" ht="20.100000000000001" customHeight="1" x14ac:dyDescent="0.25">
      <c r="B37" s="25" t="s">
        <v>51</v>
      </c>
      <c r="C37" s="26">
        <v>134620198</v>
      </c>
      <c r="D37" s="26">
        <v>144178322</v>
      </c>
      <c r="E37" s="57">
        <v>141164064</v>
      </c>
      <c r="F37" s="57">
        <v>117010100.19000003</v>
      </c>
      <c r="G37" s="26">
        <v>33981483.890000001</v>
      </c>
      <c r="H37" s="26"/>
      <c r="I37" s="27"/>
      <c r="J37" s="27">
        <f t="shared" si="0"/>
        <v>0.24072333232061099</v>
      </c>
      <c r="K37" s="27">
        <f t="shared" si="1"/>
        <v>0</v>
      </c>
      <c r="L37" s="28">
        <f t="shared" si="2"/>
        <v>110196838.11</v>
      </c>
    </row>
    <row r="38" spans="2:12" ht="20.100000000000001" customHeight="1" x14ac:dyDescent="0.25">
      <c r="B38" s="25" t="s">
        <v>52</v>
      </c>
      <c r="C38" s="26">
        <v>38652067</v>
      </c>
      <c r="D38" s="26">
        <v>42439604</v>
      </c>
      <c r="E38" s="57">
        <v>42422432</v>
      </c>
      <c r="F38" s="57">
        <v>37387246.310000017</v>
      </c>
      <c r="G38" s="26">
        <v>10595373.67</v>
      </c>
      <c r="H38" s="26"/>
      <c r="I38" s="27"/>
      <c r="J38" s="27">
        <f t="shared" si="0"/>
        <v>0.24975875192633934</v>
      </c>
      <c r="K38" s="27">
        <f t="shared" si="1"/>
        <v>0</v>
      </c>
      <c r="L38" s="28">
        <f t="shared" si="2"/>
        <v>31844230.329999998</v>
      </c>
    </row>
    <row r="39" spans="2:12" ht="20.100000000000001" customHeight="1" x14ac:dyDescent="0.25">
      <c r="B39" s="25" t="s">
        <v>53</v>
      </c>
      <c r="C39" s="26">
        <v>122048043</v>
      </c>
      <c r="D39" s="26">
        <v>126912808</v>
      </c>
      <c r="E39" s="57">
        <v>124917186</v>
      </c>
      <c r="F39" s="57">
        <v>107948006.52000003</v>
      </c>
      <c r="G39" s="26">
        <v>27950516.93</v>
      </c>
      <c r="H39" s="26"/>
      <c r="I39" s="27"/>
      <c r="J39" s="27">
        <f t="shared" si="0"/>
        <v>0.22375237407285176</v>
      </c>
      <c r="K39" s="27">
        <f t="shared" si="1"/>
        <v>0</v>
      </c>
      <c r="L39" s="28">
        <f t="shared" si="2"/>
        <v>98962291.069999993</v>
      </c>
    </row>
    <row r="40" spans="2:12" ht="20.100000000000001" customHeight="1" x14ac:dyDescent="0.25">
      <c r="B40" s="25" t="s">
        <v>54</v>
      </c>
      <c r="C40" s="26">
        <v>322199115</v>
      </c>
      <c r="D40" s="26">
        <v>347219490</v>
      </c>
      <c r="E40" s="57">
        <v>346811184</v>
      </c>
      <c r="F40" s="57">
        <v>310683623.89999998</v>
      </c>
      <c r="G40" s="26">
        <v>78237307.170000017</v>
      </c>
      <c r="H40" s="26"/>
      <c r="I40" s="27"/>
      <c r="J40" s="27">
        <f t="shared" si="0"/>
        <v>0.2255904964414297</v>
      </c>
      <c r="K40" s="27">
        <f t="shared" si="1"/>
        <v>0</v>
      </c>
      <c r="L40" s="28">
        <f t="shared" si="2"/>
        <v>268982182.82999998</v>
      </c>
    </row>
    <row r="41" spans="2:12" ht="20.100000000000001" customHeight="1" x14ac:dyDescent="0.25">
      <c r="B41" s="25" t="s">
        <v>55</v>
      </c>
      <c r="C41" s="26">
        <v>390947568</v>
      </c>
      <c r="D41" s="26">
        <v>421555573</v>
      </c>
      <c r="E41" s="57">
        <v>409493555</v>
      </c>
      <c r="F41" s="57">
        <v>376669181.4600001</v>
      </c>
      <c r="G41" s="26">
        <v>94791616.979999974</v>
      </c>
      <c r="H41" s="26"/>
      <c r="I41" s="27"/>
      <c r="J41" s="27">
        <f t="shared" si="0"/>
        <v>0.23148500342087186</v>
      </c>
      <c r="K41" s="27">
        <f t="shared" si="1"/>
        <v>0</v>
      </c>
      <c r="L41" s="28">
        <f t="shared" si="2"/>
        <v>326763956.02000004</v>
      </c>
    </row>
    <row r="42" spans="2:12" ht="20.100000000000001" customHeight="1" x14ac:dyDescent="0.25">
      <c r="B42" s="25" t="s">
        <v>56</v>
      </c>
      <c r="C42" s="26">
        <v>396520786</v>
      </c>
      <c r="D42" s="26">
        <v>414039353</v>
      </c>
      <c r="E42" s="57">
        <v>412402886</v>
      </c>
      <c r="F42" s="57">
        <v>372826659.59999996</v>
      </c>
      <c r="G42" s="26">
        <v>101657290.61000001</v>
      </c>
      <c r="H42" s="26"/>
      <c r="I42" s="27"/>
      <c r="J42" s="27">
        <f t="shared" si="0"/>
        <v>0.24649994959055649</v>
      </c>
      <c r="K42" s="27">
        <f t="shared" si="1"/>
        <v>0</v>
      </c>
      <c r="L42" s="28">
        <f t="shared" si="2"/>
        <v>312382062.38999999</v>
      </c>
    </row>
    <row r="43" spans="2:12" ht="20.100000000000001" customHeight="1" x14ac:dyDescent="0.25">
      <c r="B43" s="25" t="s">
        <v>57</v>
      </c>
      <c r="C43" s="26">
        <v>201544127</v>
      </c>
      <c r="D43" s="26">
        <v>220267677</v>
      </c>
      <c r="E43" s="57">
        <v>217462562</v>
      </c>
      <c r="F43" s="57">
        <v>186545859.59</v>
      </c>
      <c r="G43" s="26">
        <v>48994447.04999996</v>
      </c>
      <c r="H43" s="26"/>
      <c r="I43" s="27"/>
      <c r="J43" s="27">
        <f t="shared" si="0"/>
        <v>0.22530060622572801</v>
      </c>
      <c r="K43" s="27">
        <f t="shared" si="1"/>
        <v>0</v>
      </c>
      <c r="L43" s="28">
        <f t="shared" si="2"/>
        <v>171273229.95000005</v>
      </c>
    </row>
    <row r="44" spans="2:12" ht="20.100000000000001" customHeight="1" x14ac:dyDescent="0.25">
      <c r="B44" s="25" t="s">
        <v>59</v>
      </c>
      <c r="C44" s="26">
        <v>69644500</v>
      </c>
      <c r="D44" s="26">
        <v>69644500</v>
      </c>
      <c r="E44" s="57">
        <v>59754800</v>
      </c>
      <c r="F44" s="57">
        <v>22861288.160000004</v>
      </c>
      <c r="G44" s="26">
        <v>4767454.830000001</v>
      </c>
      <c r="H44" s="26"/>
      <c r="I44" s="27"/>
      <c r="J44" s="27">
        <f t="shared" ref="J44" si="3">IF(ISERROR(+G44/E44)=TRUE,0,++G44/E44)</f>
        <v>7.9783629599630507E-2</v>
      </c>
      <c r="K44" s="27">
        <f t="shared" ref="K44" si="4">IF(ISERROR(+H44/E44)=TRUE,0,++H44/E44)</f>
        <v>0</v>
      </c>
      <c r="L44" s="28">
        <f t="shared" ref="L44" si="5">+D44-G44</f>
        <v>64877045.170000002</v>
      </c>
    </row>
    <row r="45" spans="2:12" ht="20.100000000000001" customHeight="1" x14ac:dyDescent="0.25">
      <c r="B45" s="25" t="s">
        <v>62</v>
      </c>
      <c r="C45" s="26">
        <v>140515998</v>
      </c>
      <c r="D45" s="26">
        <v>145572143</v>
      </c>
      <c r="E45" s="57">
        <v>145538172</v>
      </c>
      <c r="F45" s="57">
        <v>134079184.79000001</v>
      </c>
      <c r="G45" s="26">
        <v>30875326.330000021</v>
      </c>
      <c r="H45" s="26"/>
      <c r="I45" s="27"/>
      <c r="J45" s="27">
        <f t="shared" ref="J45" si="6">IF(ISERROR(+G45/E45)=TRUE,0,++G45/E45)</f>
        <v>0.21214589894670396</v>
      </c>
      <c r="K45" s="27">
        <f t="shared" ref="K45" si="7">IF(ISERROR(+H45/E45)=TRUE,0,++H45/E45)</f>
        <v>0</v>
      </c>
      <c r="L45" s="28">
        <f t="shared" ref="L45" si="8">+D45-G45</f>
        <v>114696816.66999999</v>
      </c>
    </row>
    <row r="46" spans="2:12" ht="23.25" customHeight="1" x14ac:dyDescent="0.25">
      <c r="B46" s="52" t="s">
        <v>4</v>
      </c>
      <c r="C46" s="53">
        <f t="shared" ref="C46:H46" si="9">SUM(C13:C45)</f>
        <v>9499521897</v>
      </c>
      <c r="D46" s="53">
        <f t="shared" si="9"/>
        <v>9431415724</v>
      </c>
      <c r="E46" s="53">
        <f t="shared" si="9"/>
        <v>8826657944</v>
      </c>
      <c r="F46" s="53">
        <f t="shared" si="9"/>
        <v>6805617955.5199986</v>
      </c>
      <c r="G46" s="53">
        <f t="shared" si="9"/>
        <v>1854019676.5599997</v>
      </c>
      <c r="H46" s="53">
        <f t="shared" si="9"/>
        <v>0</v>
      </c>
      <c r="I46" s="54">
        <f>IF(ISERROR(+#REF!/E46)=TRUE,0,++#REF!/E46)</f>
        <v>0</v>
      </c>
      <c r="J46" s="54">
        <f>IF(ISERROR(+G46/E46)=TRUE,0,++G46/E46)</f>
        <v>0.21004775401093753</v>
      </c>
      <c r="K46" s="54">
        <f>IF(ISERROR(+H46/E46)=TRUE,0,++H46/E46)</f>
        <v>0</v>
      </c>
      <c r="L46" s="55">
        <f>SUM(L13:L45)</f>
        <v>7577396047.4400005</v>
      </c>
    </row>
    <row r="47" spans="2:12" x14ac:dyDescent="0.2">
      <c r="B47" s="11" t="s">
        <v>64</v>
      </c>
    </row>
    <row r="48" spans="2:12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MARZO
(4)</v>
      </c>
      <c r="H52" s="32" t="s">
        <v>15</v>
      </c>
      <c r="I52" s="78"/>
      <c r="J52" s="78"/>
      <c r="K52" s="78"/>
      <c r="L52" s="31"/>
    </row>
    <row r="53" spans="2:12" s="22" customFormat="1" x14ac:dyDescent="0.25">
      <c r="B53" s="33" t="s">
        <v>24</v>
      </c>
      <c r="C53" s="67">
        <f>+C46/$C$51</f>
        <v>9499.5218970000005</v>
      </c>
      <c r="D53" s="67">
        <f>+D46/$C$51</f>
        <v>9431.4157240000004</v>
      </c>
      <c r="E53" s="33">
        <f>+E46/$C$51</f>
        <v>8826.6579440000005</v>
      </c>
      <c r="F53" s="67">
        <f>+F46/$C$51</f>
        <v>6805.6179555199988</v>
      </c>
      <c r="G53" s="67">
        <f>+G46/$C$51</f>
        <v>1854.0196765599997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65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66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0</v>
      </c>
      <c r="D13" s="8">
        <v>0</v>
      </c>
      <c r="E13" s="56">
        <v>0</v>
      </c>
      <c r="F13" s="56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7" t="s">
        <v>27</v>
      </c>
      <c r="C14" s="9">
        <v>0</v>
      </c>
      <c r="D14" s="9">
        <v>0</v>
      </c>
      <c r="E14" s="58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 t="shared" ref="J14:J45" si="0">IF(ISERROR(+G14/E14)=TRUE,0,++G14/E14)</f>
        <v>0</v>
      </c>
      <c r="K14" s="13">
        <f t="shared" ref="K14:K45" si="1">IF(ISERROR(+H14/E14)=TRUE,0,++H14/E14)</f>
        <v>0</v>
      </c>
      <c r="L14" s="15">
        <f t="shared" ref="L14:L45" si="2">+D14-G14</f>
        <v>0</v>
      </c>
    </row>
    <row r="15" spans="1:13" ht="20.100000000000001" customHeight="1" x14ac:dyDescent="0.25">
      <c r="B15" s="7" t="s">
        <v>28</v>
      </c>
      <c r="C15" s="9">
        <v>0</v>
      </c>
      <c r="D15" s="9">
        <v>0</v>
      </c>
      <c r="E15" s="58">
        <v>0</v>
      </c>
      <c r="F15" s="59">
        <v>0</v>
      </c>
      <c r="G15" s="9">
        <v>0</v>
      </c>
      <c r="H15" s="9"/>
      <c r="I15" s="13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7" t="s">
        <v>29</v>
      </c>
      <c r="C16" s="9">
        <v>0</v>
      </c>
      <c r="D16" s="9">
        <v>0</v>
      </c>
      <c r="E16" s="58">
        <v>0</v>
      </c>
      <c r="F16" s="59">
        <v>0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7" t="s">
        <v>30</v>
      </c>
      <c r="C17" s="9">
        <v>0</v>
      </c>
      <c r="D17" s="9">
        <v>0</v>
      </c>
      <c r="E17" s="58">
        <v>0</v>
      </c>
      <c r="F17" s="59">
        <v>0</v>
      </c>
      <c r="G17" s="9">
        <v>0</v>
      </c>
      <c r="H17" s="9"/>
      <c r="I17" s="13"/>
      <c r="J17" s="13">
        <f t="shared" si="0"/>
        <v>0</v>
      </c>
      <c r="K17" s="13">
        <f t="shared" si="1"/>
        <v>0</v>
      </c>
      <c r="L17" s="15">
        <f t="shared" si="2"/>
        <v>0</v>
      </c>
    </row>
    <row r="18" spans="2:12" ht="20.100000000000001" customHeight="1" x14ac:dyDescent="0.25">
      <c r="B18" s="7" t="s">
        <v>31</v>
      </c>
      <c r="C18" s="9">
        <v>0</v>
      </c>
      <c r="D18" s="9">
        <v>0</v>
      </c>
      <c r="E18" s="58">
        <v>0</v>
      </c>
      <c r="F18" s="59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0</v>
      </c>
    </row>
    <row r="19" spans="2:12" ht="20.100000000000001" customHeight="1" x14ac:dyDescent="0.25">
      <c r="B19" s="7" t="s">
        <v>32</v>
      </c>
      <c r="C19" s="9">
        <v>0</v>
      </c>
      <c r="D19" s="9">
        <v>0</v>
      </c>
      <c r="E19" s="58">
        <v>0</v>
      </c>
      <c r="F19" s="59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0</v>
      </c>
    </row>
    <row r="20" spans="2:12" ht="20.100000000000001" customHeight="1" x14ac:dyDescent="0.25">
      <c r="B20" s="7" t="s">
        <v>33</v>
      </c>
      <c r="C20" s="9">
        <v>0</v>
      </c>
      <c r="D20" s="9">
        <v>0</v>
      </c>
      <c r="E20" s="58">
        <v>0</v>
      </c>
      <c r="F20" s="59">
        <v>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0</v>
      </c>
    </row>
    <row r="21" spans="2:12" ht="20.100000000000001" customHeight="1" x14ac:dyDescent="0.25">
      <c r="B21" s="7" t="s">
        <v>34</v>
      </c>
      <c r="C21" s="9">
        <v>0</v>
      </c>
      <c r="D21" s="9">
        <v>0</v>
      </c>
      <c r="E21" s="58">
        <v>0</v>
      </c>
      <c r="F21" s="59">
        <v>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0</v>
      </c>
    </row>
    <row r="22" spans="2:12" ht="20.100000000000001" customHeight="1" x14ac:dyDescent="0.25">
      <c r="B22" s="7" t="s">
        <v>35</v>
      </c>
      <c r="C22" s="9">
        <v>0</v>
      </c>
      <c r="D22" s="9">
        <v>0</v>
      </c>
      <c r="E22" s="58">
        <v>0</v>
      </c>
      <c r="F22" s="59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0</v>
      </c>
    </row>
    <row r="23" spans="2:12" ht="20.100000000000001" customHeight="1" x14ac:dyDescent="0.25">
      <c r="B23" s="7" t="s">
        <v>36</v>
      </c>
      <c r="C23" s="9">
        <v>0</v>
      </c>
      <c r="D23" s="9">
        <v>0</v>
      </c>
      <c r="E23" s="58">
        <v>0</v>
      </c>
      <c r="F23" s="59">
        <v>0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0</v>
      </c>
    </row>
    <row r="24" spans="2:12" ht="20.100000000000001" customHeight="1" x14ac:dyDescent="0.25">
      <c r="B24" s="7" t="s">
        <v>37</v>
      </c>
      <c r="C24" s="9">
        <v>0</v>
      </c>
      <c r="D24" s="9">
        <v>0</v>
      </c>
      <c r="E24" s="58">
        <v>0</v>
      </c>
      <c r="F24" s="59">
        <v>0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0</v>
      </c>
    </row>
    <row r="25" spans="2:12" ht="20.100000000000001" customHeight="1" x14ac:dyDescent="0.25">
      <c r="B25" s="7" t="s">
        <v>38</v>
      </c>
      <c r="C25" s="9">
        <v>0</v>
      </c>
      <c r="D25" s="9">
        <v>0</v>
      </c>
      <c r="E25" s="58">
        <v>0</v>
      </c>
      <c r="F25" s="59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0</v>
      </c>
    </row>
    <row r="26" spans="2:12" ht="20.100000000000001" customHeight="1" x14ac:dyDescent="0.25">
      <c r="B26" s="7" t="s">
        <v>39</v>
      </c>
      <c r="C26" s="9">
        <v>0</v>
      </c>
      <c r="D26" s="9">
        <v>0</v>
      </c>
      <c r="E26" s="58">
        <v>0</v>
      </c>
      <c r="F26" s="59">
        <v>0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0</v>
      </c>
    </row>
    <row r="27" spans="2:12" ht="20.100000000000001" customHeight="1" x14ac:dyDescent="0.25">
      <c r="B27" s="7" t="s">
        <v>40</v>
      </c>
      <c r="C27" s="9">
        <v>0</v>
      </c>
      <c r="D27" s="9">
        <v>0</v>
      </c>
      <c r="E27" s="58">
        <v>0</v>
      </c>
      <c r="F27" s="59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0</v>
      </c>
    </row>
    <row r="28" spans="2:12" ht="20.100000000000001" customHeight="1" x14ac:dyDescent="0.25">
      <c r="B28" s="7" t="s">
        <v>41</v>
      </c>
      <c r="C28" s="9">
        <v>0</v>
      </c>
      <c r="D28" s="9">
        <v>0</v>
      </c>
      <c r="E28" s="58">
        <v>0</v>
      </c>
      <c r="F28" s="59">
        <v>0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0</v>
      </c>
    </row>
    <row r="29" spans="2:12" ht="20.100000000000001" customHeight="1" x14ac:dyDescent="0.25">
      <c r="B29" s="7" t="s">
        <v>42</v>
      </c>
      <c r="C29" s="9">
        <v>0</v>
      </c>
      <c r="D29" s="9">
        <v>0</v>
      </c>
      <c r="E29" s="58">
        <v>0</v>
      </c>
      <c r="F29" s="59">
        <v>0</v>
      </c>
      <c r="G29" s="9">
        <v>0</v>
      </c>
      <c r="H29" s="9"/>
      <c r="I29" s="13"/>
      <c r="J29" s="13">
        <f t="shared" si="0"/>
        <v>0</v>
      </c>
      <c r="K29" s="13">
        <f t="shared" si="1"/>
        <v>0</v>
      </c>
      <c r="L29" s="15">
        <f t="shared" si="2"/>
        <v>0</v>
      </c>
    </row>
    <row r="30" spans="2:12" ht="20.100000000000001" customHeight="1" x14ac:dyDescent="0.25">
      <c r="B30" s="7" t="s">
        <v>43</v>
      </c>
      <c r="C30" s="9">
        <v>0</v>
      </c>
      <c r="D30" s="9">
        <v>0</v>
      </c>
      <c r="E30" s="58">
        <v>0</v>
      </c>
      <c r="F30" s="59">
        <v>0</v>
      </c>
      <c r="G30" s="9">
        <v>0</v>
      </c>
      <c r="H30" s="9"/>
      <c r="I30" s="13"/>
      <c r="J30" s="13">
        <f t="shared" si="0"/>
        <v>0</v>
      </c>
      <c r="K30" s="13">
        <f t="shared" si="1"/>
        <v>0</v>
      </c>
      <c r="L30" s="15">
        <f t="shared" si="2"/>
        <v>0</v>
      </c>
    </row>
    <row r="31" spans="2:12" ht="20.100000000000001" customHeight="1" x14ac:dyDescent="0.25">
      <c r="B31" s="7" t="s">
        <v>44</v>
      </c>
      <c r="C31" s="9">
        <v>0</v>
      </c>
      <c r="D31" s="9">
        <v>0</v>
      </c>
      <c r="E31" s="58">
        <v>0</v>
      </c>
      <c r="F31" s="59">
        <v>0</v>
      </c>
      <c r="G31" s="9">
        <v>0</v>
      </c>
      <c r="H31" s="9"/>
      <c r="I31" s="13"/>
      <c r="J31" s="13">
        <f t="shared" si="0"/>
        <v>0</v>
      </c>
      <c r="K31" s="13">
        <f t="shared" si="1"/>
        <v>0</v>
      </c>
      <c r="L31" s="15">
        <f t="shared" si="2"/>
        <v>0</v>
      </c>
    </row>
    <row r="32" spans="2:12" ht="20.100000000000001" customHeight="1" x14ac:dyDescent="0.25">
      <c r="B32" s="7" t="s">
        <v>45</v>
      </c>
      <c r="C32" s="9">
        <v>0</v>
      </c>
      <c r="D32" s="9">
        <v>0</v>
      </c>
      <c r="E32" s="58">
        <v>0</v>
      </c>
      <c r="F32" s="59">
        <v>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0</v>
      </c>
    </row>
    <row r="33" spans="2:12" ht="20.100000000000001" customHeight="1" x14ac:dyDescent="0.25">
      <c r="B33" s="7" t="s">
        <v>46</v>
      </c>
      <c r="C33" s="9">
        <v>0</v>
      </c>
      <c r="D33" s="9">
        <v>0</v>
      </c>
      <c r="E33" s="58">
        <v>0</v>
      </c>
      <c r="F33" s="59">
        <v>0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0</v>
      </c>
    </row>
    <row r="34" spans="2:12" ht="20.100000000000001" customHeight="1" x14ac:dyDescent="0.25">
      <c r="B34" s="7" t="s">
        <v>47</v>
      </c>
      <c r="C34" s="9">
        <v>0</v>
      </c>
      <c r="D34" s="9">
        <v>0</v>
      </c>
      <c r="E34" s="58">
        <v>0</v>
      </c>
      <c r="F34" s="59">
        <v>0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0</v>
      </c>
    </row>
    <row r="35" spans="2:12" ht="20.100000000000001" customHeight="1" x14ac:dyDescent="0.25">
      <c r="B35" s="7" t="s">
        <v>48</v>
      </c>
      <c r="C35" s="9">
        <v>0</v>
      </c>
      <c r="D35" s="9">
        <v>0</v>
      </c>
      <c r="E35" s="58">
        <v>0</v>
      </c>
      <c r="F35" s="59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0</v>
      </c>
    </row>
    <row r="36" spans="2:12" ht="20.100000000000001" customHeight="1" x14ac:dyDescent="0.25">
      <c r="B36" s="7" t="s">
        <v>49</v>
      </c>
      <c r="C36" s="9">
        <v>0</v>
      </c>
      <c r="D36" s="9">
        <v>0</v>
      </c>
      <c r="E36" s="58">
        <v>0</v>
      </c>
      <c r="F36" s="59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0</v>
      </c>
    </row>
    <row r="37" spans="2:12" ht="20.100000000000001" customHeight="1" x14ac:dyDescent="0.25">
      <c r="B37" s="7" t="s">
        <v>50</v>
      </c>
      <c r="C37" s="9">
        <v>0</v>
      </c>
      <c r="D37" s="9">
        <v>0</v>
      </c>
      <c r="E37" s="58">
        <v>0</v>
      </c>
      <c r="F37" s="59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7" t="s">
        <v>51</v>
      </c>
      <c r="C38" s="9">
        <v>0</v>
      </c>
      <c r="D38" s="9">
        <v>0</v>
      </c>
      <c r="E38" s="58">
        <v>0</v>
      </c>
      <c r="F38" s="59">
        <v>0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7" t="s">
        <v>52</v>
      </c>
      <c r="C39" s="9">
        <v>0</v>
      </c>
      <c r="D39" s="9">
        <v>0</v>
      </c>
      <c r="E39" s="58">
        <v>0</v>
      </c>
      <c r="F39" s="59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7" t="s">
        <v>53</v>
      </c>
      <c r="C40" s="9">
        <v>0</v>
      </c>
      <c r="D40" s="9">
        <v>0</v>
      </c>
      <c r="E40" s="58">
        <v>0</v>
      </c>
      <c r="F40" s="59">
        <v>0</v>
      </c>
      <c r="G40" s="9">
        <v>0</v>
      </c>
      <c r="H40" s="9"/>
      <c r="I40" s="13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7" t="s">
        <v>54</v>
      </c>
      <c r="C41" s="9">
        <v>0</v>
      </c>
      <c r="D41" s="9">
        <v>0</v>
      </c>
      <c r="E41" s="58">
        <v>0</v>
      </c>
      <c r="F41" s="59">
        <v>0</v>
      </c>
      <c r="G41" s="9">
        <v>0</v>
      </c>
      <c r="H41" s="9"/>
      <c r="I41" s="13"/>
      <c r="J41" s="13">
        <f t="shared" si="0"/>
        <v>0</v>
      </c>
      <c r="K41" s="13">
        <f t="shared" si="1"/>
        <v>0</v>
      </c>
      <c r="L41" s="15">
        <f t="shared" si="2"/>
        <v>0</v>
      </c>
    </row>
    <row r="42" spans="2:12" ht="20.100000000000001" customHeight="1" x14ac:dyDescent="0.25">
      <c r="B42" s="7" t="s">
        <v>55</v>
      </c>
      <c r="C42" s="9">
        <v>0</v>
      </c>
      <c r="D42" s="9">
        <v>0</v>
      </c>
      <c r="E42" s="58">
        <v>0</v>
      </c>
      <c r="F42" s="59">
        <v>0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7" t="s">
        <v>56</v>
      </c>
      <c r="C43" s="9">
        <v>0</v>
      </c>
      <c r="D43" s="9">
        <v>0</v>
      </c>
      <c r="E43" s="58">
        <v>0</v>
      </c>
      <c r="F43" s="59">
        <v>0</v>
      </c>
      <c r="G43" s="9">
        <v>0</v>
      </c>
      <c r="H43" s="9"/>
      <c r="I43" s="13"/>
      <c r="J43" s="13">
        <f t="shared" ref="J43" si="3">IF(ISERROR(+G43/E43)=TRUE,0,++G43/E43)</f>
        <v>0</v>
      </c>
      <c r="K43" s="13">
        <f t="shared" ref="K43" si="4">IF(ISERROR(+H43/E43)=TRUE,0,++H43/E43)</f>
        <v>0</v>
      </c>
      <c r="L43" s="15">
        <f t="shared" ref="L43" si="5">+D43-G43</f>
        <v>0</v>
      </c>
    </row>
    <row r="44" spans="2:12" ht="20.100000000000001" customHeight="1" x14ac:dyDescent="0.25">
      <c r="B44" s="7" t="s">
        <v>57</v>
      </c>
      <c r="C44" s="9">
        <v>0</v>
      </c>
      <c r="D44" s="9">
        <v>0</v>
      </c>
      <c r="E44" s="58">
        <v>0</v>
      </c>
      <c r="F44" s="59">
        <v>0</v>
      </c>
      <c r="G44" s="9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0</v>
      </c>
    </row>
    <row r="45" spans="2:12" ht="20.100000000000001" customHeight="1" x14ac:dyDescent="0.25">
      <c r="B45" s="7" t="s">
        <v>58</v>
      </c>
      <c r="C45" s="9">
        <v>0</v>
      </c>
      <c r="D45" s="9">
        <v>0</v>
      </c>
      <c r="E45" s="58">
        <v>0</v>
      </c>
      <c r="F45" s="59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3.25" customHeight="1" x14ac:dyDescent="0.25">
      <c r="B46" s="52" t="s">
        <v>4</v>
      </c>
      <c r="C46" s="53">
        <f t="shared" ref="C46:H46" si="6">SUM(C13:C45)</f>
        <v>0</v>
      </c>
      <c r="D46" s="53">
        <f t="shared" si="6"/>
        <v>0</v>
      </c>
      <c r="E46" s="53">
        <f t="shared" si="6"/>
        <v>0</v>
      </c>
      <c r="F46" s="53">
        <f t="shared" si="6"/>
        <v>0</v>
      </c>
      <c r="G46" s="53">
        <f t="shared" si="6"/>
        <v>0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</v>
      </c>
      <c r="K46" s="54">
        <f>IF(ISERROR(+H46/E46)=TRUE,0,++H46/E46)</f>
        <v>0</v>
      </c>
      <c r="L46" s="55">
        <f>SUM(L13:L45)</f>
        <v>0</v>
      </c>
    </row>
    <row r="47" spans="2:12" x14ac:dyDescent="0.2">
      <c r="B47" s="11" t="s">
        <v>64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MARZO
(4)</v>
      </c>
      <c r="K52" s="23"/>
    </row>
    <row r="53" spans="2:11" s="22" customFormat="1" x14ac:dyDescent="0.25">
      <c r="B53" s="22" t="s">
        <v>24</v>
      </c>
      <c r="C53" s="39">
        <f>+C46/$C$51</f>
        <v>0</v>
      </c>
      <c r="D53" s="39">
        <f>+D46/$C$51</f>
        <v>0</v>
      </c>
      <c r="E53" s="39">
        <f>+E46/$C$51</f>
        <v>0</v>
      </c>
      <c r="F53" s="39">
        <f>+F46/$C$51</f>
        <v>0</v>
      </c>
      <c r="G53" s="39">
        <f>+G46/$C$51</f>
        <v>0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65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66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41">
        <v>0</v>
      </c>
      <c r="D13" s="41">
        <v>0</v>
      </c>
      <c r="E13" s="62">
        <v>0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27</v>
      </c>
      <c r="C14" s="42">
        <v>0</v>
      </c>
      <c r="D14" s="42">
        <v>0</v>
      </c>
      <c r="E14" s="63">
        <v>0</v>
      </c>
      <c r="F14" s="63">
        <v>0</v>
      </c>
      <c r="G14" s="42">
        <v>0</v>
      </c>
      <c r="H14" s="26"/>
      <c r="I14" s="27"/>
      <c r="J14" s="27">
        <f t="shared" ref="J14:J46" si="0">IF(ISERROR(+G14/E14)=TRUE,0,++G14/E14)</f>
        <v>0</v>
      </c>
      <c r="K14" s="27">
        <f t="shared" ref="K14:K46" si="1">IF(ISERROR(+H14/E14)=TRUE,0,++H14/E14)</f>
        <v>0</v>
      </c>
      <c r="L14" s="28">
        <f t="shared" ref="L14:L46" si="2">+D14-G14</f>
        <v>0</v>
      </c>
    </row>
    <row r="15" spans="1:13" ht="20.100000000000001" customHeight="1" x14ac:dyDescent="0.25">
      <c r="B15" s="25" t="s">
        <v>28</v>
      </c>
      <c r="C15" s="42">
        <v>0</v>
      </c>
      <c r="D15" s="42">
        <v>0</v>
      </c>
      <c r="E15" s="63">
        <v>0</v>
      </c>
      <c r="F15" s="63">
        <v>0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29</v>
      </c>
      <c r="C16" s="42">
        <v>0</v>
      </c>
      <c r="D16" s="42">
        <v>0</v>
      </c>
      <c r="E16" s="63">
        <v>0</v>
      </c>
      <c r="F16" s="63">
        <v>0</v>
      </c>
      <c r="G16" s="42">
        <v>0</v>
      </c>
      <c r="H16" s="26"/>
      <c r="I16" s="27"/>
      <c r="J16" s="27">
        <f t="shared" si="0"/>
        <v>0</v>
      </c>
      <c r="K16" s="27"/>
      <c r="L16" s="28">
        <f t="shared" si="2"/>
        <v>0</v>
      </c>
    </row>
    <row r="17" spans="2:12" ht="20.100000000000001" customHeight="1" x14ac:dyDescent="0.25">
      <c r="B17" s="25" t="s">
        <v>30</v>
      </c>
      <c r="C17" s="42">
        <v>0</v>
      </c>
      <c r="D17" s="42">
        <v>0</v>
      </c>
      <c r="E17" s="63">
        <v>0</v>
      </c>
      <c r="F17" s="63">
        <v>0</v>
      </c>
      <c r="G17" s="42">
        <v>0</v>
      </c>
      <c r="H17" s="26"/>
      <c r="I17" s="27"/>
      <c r="J17" s="27">
        <f t="shared" ref="J17" si="3">IF(ISERROR(+G17/E17)=TRUE,0,++G17/E17)</f>
        <v>0</v>
      </c>
      <c r="K17" s="27">
        <f t="shared" ref="K17" si="4">IF(ISERROR(+H17/E17)=TRUE,0,++H17/E17)</f>
        <v>0</v>
      </c>
      <c r="L17" s="28">
        <f t="shared" ref="L17" si="5">+D17-G17</f>
        <v>0</v>
      </c>
    </row>
    <row r="18" spans="2:12" ht="20.100000000000001" customHeight="1" x14ac:dyDescent="0.25">
      <c r="B18" s="25" t="s">
        <v>31</v>
      </c>
      <c r="C18" s="42">
        <v>0</v>
      </c>
      <c r="D18" s="42">
        <v>0</v>
      </c>
      <c r="E18" s="63">
        <v>0</v>
      </c>
      <c r="F18" s="63">
        <v>0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32</v>
      </c>
      <c r="C19" s="42">
        <v>0</v>
      </c>
      <c r="D19" s="42">
        <v>0</v>
      </c>
      <c r="E19" s="63">
        <v>0</v>
      </c>
      <c r="F19" s="63">
        <v>0</v>
      </c>
      <c r="G19" s="42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0</v>
      </c>
    </row>
    <row r="20" spans="2:12" ht="20.100000000000001" customHeight="1" x14ac:dyDescent="0.25">
      <c r="B20" s="25" t="s">
        <v>33</v>
      </c>
      <c r="C20" s="42">
        <v>0</v>
      </c>
      <c r="D20" s="42">
        <v>0</v>
      </c>
      <c r="E20" s="63">
        <v>0</v>
      </c>
      <c r="F20" s="63">
        <v>0</v>
      </c>
      <c r="G20" s="42">
        <v>0</v>
      </c>
      <c r="H20" s="26"/>
      <c r="I20" s="27"/>
      <c r="J20" s="27">
        <f t="shared" ref="J20" si="6">IF(ISERROR(+G20/E20)=TRUE,0,++G20/E20)</f>
        <v>0</v>
      </c>
      <c r="K20" s="27">
        <f t="shared" ref="K20" si="7">IF(ISERROR(+H20/E20)=TRUE,0,++H20/E20)</f>
        <v>0</v>
      </c>
      <c r="L20" s="28">
        <f t="shared" ref="L20" si="8">+D20-G20</f>
        <v>0</v>
      </c>
    </row>
    <row r="21" spans="2:12" ht="20.100000000000001" customHeight="1" x14ac:dyDescent="0.25">
      <c r="B21" s="25" t="s">
        <v>34</v>
      </c>
      <c r="C21" s="42">
        <v>0</v>
      </c>
      <c r="D21" s="42">
        <v>0</v>
      </c>
      <c r="E21" s="63">
        <v>0</v>
      </c>
      <c r="F21" s="63">
        <v>0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35</v>
      </c>
      <c r="C22" s="42">
        <v>0</v>
      </c>
      <c r="D22" s="42">
        <v>0</v>
      </c>
      <c r="E22" s="63">
        <v>0</v>
      </c>
      <c r="F22" s="63">
        <v>0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36</v>
      </c>
      <c r="C23" s="42">
        <v>0</v>
      </c>
      <c r="D23" s="42">
        <v>0</v>
      </c>
      <c r="E23" s="63">
        <v>0</v>
      </c>
      <c r="F23" s="63">
        <v>0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37</v>
      </c>
      <c r="C24" s="42">
        <v>0</v>
      </c>
      <c r="D24" s="42">
        <v>0</v>
      </c>
      <c r="E24" s="63">
        <v>0</v>
      </c>
      <c r="F24" s="63">
        <v>0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38</v>
      </c>
      <c r="C25" s="42">
        <v>0</v>
      </c>
      <c r="D25" s="42">
        <v>0</v>
      </c>
      <c r="E25" s="63">
        <v>0</v>
      </c>
      <c r="F25" s="63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39</v>
      </c>
      <c r="C26" s="42">
        <v>0</v>
      </c>
      <c r="D26" s="42">
        <v>0</v>
      </c>
      <c r="E26" s="63">
        <v>0</v>
      </c>
      <c r="F26" s="63">
        <v>0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40</v>
      </c>
      <c r="C27" s="42">
        <v>0</v>
      </c>
      <c r="D27" s="42">
        <v>0</v>
      </c>
      <c r="E27" s="63">
        <v>0</v>
      </c>
      <c r="F27" s="63">
        <v>0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41</v>
      </c>
      <c r="C28" s="42">
        <v>0</v>
      </c>
      <c r="D28" s="42">
        <v>0</v>
      </c>
      <c r="E28" s="63">
        <v>0</v>
      </c>
      <c r="F28" s="63">
        <v>0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42</v>
      </c>
      <c r="C29" s="42">
        <v>0</v>
      </c>
      <c r="D29" s="42">
        <v>0</v>
      </c>
      <c r="E29" s="63">
        <v>0</v>
      </c>
      <c r="F29" s="63">
        <v>0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43</v>
      </c>
      <c r="C30" s="42">
        <v>0</v>
      </c>
      <c r="D30" s="42">
        <v>0</v>
      </c>
      <c r="E30" s="63">
        <v>0</v>
      </c>
      <c r="F30" s="63">
        <v>0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44</v>
      </c>
      <c r="C31" s="42">
        <v>0</v>
      </c>
      <c r="D31" s="42">
        <v>0</v>
      </c>
      <c r="E31" s="63">
        <v>0</v>
      </c>
      <c r="F31" s="63">
        <v>0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45</v>
      </c>
      <c r="C32" s="42">
        <v>0</v>
      </c>
      <c r="D32" s="42">
        <v>0</v>
      </c>
      <c r="E32" s="63">
        <v>0</v>
      </c>
      <c r="F32" s="63">
        <v>0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46</v>
      </c>
      <c r="C33" s="42">
        <v>0</v>
      </c>
      <c r="D33" s="42">
        <v>0</v>
      </c>
      <c r="E33" s="63">
        <v>0</v>
      </c>
      <c r="F33" s="63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47</v>
      </c>
      <c r="C34" s="42">
        <v>0</v>
      </c>
      <c r="D34" s="42">
        <v>0</v>
      </c>
      <c r="E34" s="63">
        <v>0</v>
      </c>
      <c r="F34" s="63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48</v>
      </c>
      <c r="C35" s="42">
        <v>0</v>
      </c>
      <c r="D35" s="42">
        <v>0</v>
      </c>
      <c r="E35" s="63">
        <v>0</v>
      </c>
      <c r="F35" s="63">
        <v>0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49</v>
      </c>
      <c r="C36" s="42">
        <v>0</v>
      </c>
      <c r="D36" s="42">
        <v>0</v>
      </c>
      <c r="E36" s="63">
        <v>0</v>
      </c>
      <c r="F36" s="63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50</v>
      </c>
      <c r="C37" s="42">
        <v>0</v>
      </c>
      <c r="D37" s="42">
        <v>0</v>
      </c>
      <c r="E37" s="63">
        <v>0</v>
      </c>
      <c r="F37" s="63">
        <v>0</v>
      </c>
      <c r="G37" s="42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51</v>
      </c>
      <c r="C38" s="42">
        <v>0</v>
      </c>
      <c r="D38" s="42">
        <v>0</v>
      </c>
      <c r="E38" s="63">
        <v>0</v>
      </c>
      <c r="F38" s="63">
        <v>0</v>
      </c>
      <c r="G38" s="42">
        <v>0</v>
      </c>
      <c r="H38" s="26"/>
      <c r="I38" s="27"/>
      <c r="J38" s="27">
        <f t="shared" si="0"/>
        <v>0</v>
      </c>
      <c r="K38" s="27">
        <f t="shared" si="1"/>
        <v>0</v>
      </c>
      <c r="L38" s="28">
        <f t="shared" si="2"/>
        <v>0</v>
      </c>
    </row>
    <row r="39" spans="2:12" ht="20.100000000000001" customHeight="1" x14ac:dyDescent="0.25">
      <c r="B39" s="25" t="s">
        <v>52</v>
      </c>
      <c r="C39" s="42">
        <v>0</v>
      </c>
      <c r="D39" s="42">
        <v>0</v>
      </c>
      <c r="E39" s="63">
        <v>0</v>
      </c>
      <c r="F39" s="63">
        <v>0</v>
      </c>
      <c r="G39" s="42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53</v>
      </c>
      <c r="C40" s="42">
        <v>0</v>
      </c>
      <c r="D40" s="42">
        <v>0</v>
      </c>
      <c r="E40" s="63">
        <v>0</v>
      </c>
      <c r="F40" s="63">
        <v>0</v>
      </c>
      <c r="G40" s="42">
        <v>0</v>
      </c>
      <c r="H40" s="26"/>
      <c r="I40" s="27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25" t="s">
        <v>54</v>
      </c>
      <c r="C41" s="42">
        <v>0</v>
      </c>
      <c r="D41" s="42">
        <v>0</v>
      </c>
      <c r="E41" s="63">
        <v>0</v>
      </c>
      <c r="F41" s="63">
        <v>0</v>
      </c>
      <c r="G41" s="42">
        <v>0</v>
      </c>
      <c r="H41" s="26"/>
      <c r="I41" s="27"/>
      <c r="J41" s="13">
        <f t="shared" ref="J41:J42" si="9">IF(ISERROR(+G41/E41)=TRUE,0,++G41/E41)</f>
        <v>0</v>
      </c>
      <c r="K41" s="13">
        <f t="shared" ref="K41:K42" si="10">IF(ISERROR(+H41/E41)=TRUE,0,++H41/E41)</f>
        <v>0</v>
      </c>
      <c r="L41" s="15">
        <f t="shared" ref="L41:L42" si="11">+D41-G41</f>
        <v>0</v>
      </c>
    </row>
    <row r="42" spans="2:12" ht="20.100000000000001" customHeight="1" x14ac:dyDescent="0.25">
      <c r="B42" s="25" t="s">
        <v>55</v>
      </c>
      <c r="C42" s="42">
        <v>0</v>
      </c>
      <c r="D42" s="42">
        <v>0</v>
      </c>
      <c r="E42" s="63">
        <v>0</v>
      </c>
      <c r="F42" s="63">
        <v>0</v>
      </c>
      <c r="G42" s="42">
        <v>0</v>
      </c>
      <c r="H42" s="26"/>
      <c r="I42" s="27"/>
      <c r="J42" s="13">
        <f t="shared" si="9"/>
        <v>0</v>
      </c>
      <c r="K42" s="13">
        <f t="shared" si="10"/>
        <v>0</v>
      </c>
      <c r="L42" s="15">
        <f t="shared" si="11"/>
        <v>0</v>
      </c>
    </row>
    <row r="43" spans="2:12" ht="20.100000000000001" customHeight="1" x14ac:dyDescent="0.25">
      <c r="B43" s="25" t="s">
        <v>56</v>
      </c>
      <c r="C43" s="42">
        <v>0</v>
      </c>
      <c r="D43" s="42">
        <v>0</v>
      </c>
      <c r="E43" s="63">
        <v>0</v>
      </c>
      <c r="F43" s="63">
        <v>0</v>
      </c>
      <c r="G43" s="42">
        <v>0</v>
      </c>
      <c r="H43" s="26"/>
      <c r="I43" s="27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25" t="s">
        <v>57</v>
      </c>
      <c r="C44" s="42">
        <v>0</v>
      </c>
      <c r="D44" s="42">
        <v>0</v>
      </c>
      <c r="E44" s="63">
        <v>0</v>
      </c>
      <c r="F44" s="63">
        <v>0</v>
      </c>
      <c r="G44" s="42">
        <v>0</v>
      </c>
      <c r="H44" s="26"/>
      <c r="I44" s="27"/>
      <c r="J44" s="13">
        <f t="shared" ref="J44" si="12">IF(ISERROR(+G44/E44)=TRUE,0,++G44/E44)</f>
        <v>0</v>
      </c>
      <c r="K44" s="13">
        <f t="shared" ref="K44" si="13">IF(ISERROR(+H44/E44)=TRUE,0,++H44/E44)</f>
        <v>0</v>
      </c>
      <c r="L44" s="15">
        <f t="shared" ref="L44" si="14">+D44-G44</f>
        <v>0</v>
      </c>
    </row>
    <row r="45" spans="2:12" ht="20.100000000000001" customHeight="1" x14ac:dyDescent="0.25">
      <c r="B45" s="7" t="s">
        <v>58</v>
      </c>
      <c r="C45" s="42">
        <v>0</v>
      </c>
      <c r="D45" s="42">
        <v>0</v>
      </c>
      <c r="E45" s="63">
        <v>0</v>
      </c>
      <c r="F45" s="64">
        <v>0</v>
      </c>
      <c r="G45" s="43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59</v>
      </c>
      <c r="C46" s="43">
        <v>164314235</v>
      </c>
      <c r="D46" s="42">
        <v>164314235</v>
      </c>
      <c r="E46" s="64">
        <v>164157118</v>
      </c>
      <c r="F46" s="64">
        <v>54121256.590000004</v>
      </c>
      <c r="G46" s="43">
        <v>5863944.2799999993</v>
      </c>
      <c r="H46" s="9"/>
      <c r="I46" s="13">
        <f>IF(ISERROR(+#REF!/E46)=TRUE,0,++#REF!/E46)</f>
        <v>0</v>
      </c>
      <c r="J46" s="13">
        <f t="shared" si="0"/>
        <v>3.5721535267206624E-2</v>
      </c>
      <c r="K46" s="13">
        <f t="shared" si="1"/>
        <v>0</v>
      </c>
      <c r="L46" s="15">
        <f t="shared" si="2"/>
        <v>158450290.72</v>
      </c>
    </row>
    <row r="47" spans="2:12" ht="23.25" customHeight="1" x14ac:dyDescent="0.25">
      <c r="B47" s="52" t="s">
        <v>4</v>
      </c>
      <c r="C47" s="65">
        <f t="shared" ref="C47:H47" si="15">SUM(C13:C46)</f>
        <v>164314235</v>
      </c>
      <c r="D47" s="65">
        <f t="shared" si="15"/>
        <v>164314235</v>
      </c>
      <c r="E47" s="65">
        <f t="shared" si="15"/>
        <v>164157118</v>
      </c>
      <c r="F47" s="65">
        <f t="shared" si="15"/>
        <v>54121256.590000004</v>
      </c>
      <c r="G47" s="65">
        <f t="shared" si="15"/>
        <v>5863944.2799999993</v>
      </c>
      <c r="H47" s="53">
        <f t="shared" si="15"/>
        <v>0</v>
      </c>
      <c r="I47" s="54">
        <f>IF(ISERROR(+#REF!/E47)=TRUE,0,++#REF!/E47)</f>
        <v>0</v>
      </c>
      <c r="J47" s="54">
        <f>IF(ISERROR(+G47/E47)=TRUE,0,++G47/E47)</f>
        <v>3.5721535267206624E-2</v>
      </c>
      <c r="K47" s="54">
        <f>IF(ISERROR(+H47/E47)=TRUE,0,++H47/E47)</f>
        <v>0</v>
      </c>
      <c r="L47" s="55">
        <f>SUM(L13:L46)</f>
        <v>158450290.72</v>
      </c>
    </row>
    <row r="48" spans="2:12" x14ac:dyDescent="0.2">
      <c r="B48" s="11" t="s">
        <v>64</v>
      </c>
    </row>
    <row r="49" spans="2:11" s="20" customFormat="1" x14ac:dyDescent="0.25">
      <c r="K49" s="24"/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B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25</v>
      </c>
      <c r="G53" s="31" t="str">
        <f>MID(G11,1,25)</f>
        <v>DEVENGADO
A MARZO
(4)</v>
      </c>
      <c r="K53" s="23"/>
    </row>
    <row r="54" spans="2:11" s="22" customFormat="1" x14ac:dyDescent="0.25">
      <c r="B54" s="22" t="s">
        <v>24</v>
      </c>
      <c r="C54" s="39">
        <f>+C47/$B$52</f>
        <v>164.314235</v>
      </c>
      <c r="D54" s="39">
        <f t="shared" ref="D54:G54" si="16">+D47/$B$52</f>
        <v>164.314235</v>
      </c>
      <c r="E54" s="39">
        <f t="shared" si="16"/>
        <v>164.157118</v>
      </c>
      <c r="F54" s="39">
        <f t="shared" si="16"/>
        <v>54.121256590000002</v>
      </c>
      <c r="G54" s="39">
        <f t="shared" si="16"/>
        <v>5.8639442799999992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6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65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66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60</v>
      </c>
      <c r="C13" s="44">
        <v>531121</v>
      </c>
      <c r="D13" s="44">
        <v>2383465</v>
      </c>
      <c r="E13" s="60">
        <v>2121753</v>
      </c>
      <c r="F13" s="60">
        <v>798161.79</v>
      </c>
      <c r="G13" s="41">
        <v>395703.45999999996</v>
      </c>
      <c r="H13" s="8"/>
      <c r="I13" s="12">
        <f>IF(ISERROR(+#REF!/E13)=TRUE,0,++#REF!/E13)</f>
        <v>0</v>
      </c>
      <c r="J13" s="12">
        <f>IF(ISERROR(+G13/E13)=TRUE,0,++G13/E13)</f>
        <v>0.18649836243898321</v>
      </c>
      <c r="K13" s="12">
        <f>IF(ISERROR(+H13/E13)=TRUE,0,++H13/E13)</f>
        <v>0</v>
      </c>
      <c r="L13" s="14">
        <f>+D13-G13</f>
        <v>1987761.54</v>
      </c>
    </row>
    <row r="14" spans="1:13" ht="20.100000000000001" customHeight="1" x14ac:dyDescent="0.25">
      <c r="B14" s="29" t="s">
        <v>61</v>
      </c>
      <c r="C14" s="45">
        <v>399990</v>
      </c>
      <c r="D14" s="45">
        <v>12055787</v>
      </c>
      <c r="E14" s="61">
        <v>11290031</v>
      </c>
      <c r="F14" s="61">
        <v>6197971.9200000009</v>
      </c>
      <c r="G14" s="42">
        <v>1397009.89</v>
      </c>
      <c r="H14" s="26"/>
      <c r="I14" s="27"/>
      <c r="J14" s="27">
        <f t="shared" ref="J14:J41" si="0">IF(ISERROR(+G14/E14)=TRUE,0,++G14/E14)</f>
        <v>0.12373835731717653</v>
      </c>
      <c r="K14" s="27">
        <f t="shared" ref="K14:K41" si="1">IF(ISERROR(+H14/E14)=TRUE,0,++H14/E14)</f>
        <v>0</v>
      </c>
      <c r="L14" s="28">
        <f t="shared" ref="L14:L41" si="2">+D14-G14</f>
        <v>10658777.109999999</v>
      </c>
    </row>
    <row r="15" spans="1:13" ht="20.100000000000001" customHeight="1" x14ac:dyDescent="0.25">
      <c r="B15" s="29" t="s">
        <v>29</v>
      </c>
      <c r="C15" s="45">
        <v>1192571</v>
      </c>
      <c r="D15" s="45">
        <v>13877917</v>
      </c>
      <c r="E15" s="61">
        <v>13877917</v>
      </c>
      <c r="F15" s="61">
        <v>2131083.16</v>
      </c>
      <c r="G15" s="42">
        <v>176350</v>
      </c>
      <c r="H15" s="26"/>
      <c r="I15" s="27"/>
      <c r="J15" s="27">
        <f t="shared" si="0"/>
        <v>1.2707238413372842E-2</v>
      </c>
      <c r="K15" s="27">
        <f t="shared" si="1"/>
        <v>0</v>
      </c>
      <c r="L15" s="28">
        <f t="shared" si="2"/>
        <v>13701567</v>
      </c>
    </row>
    <row r="16" spans="1:13" ht="20.100000000000001" customHeight="1" x14ac:dyDescent="0.25">
      <c r="B16" s="29" t="s">
        <v>30</v>
      </c>
      <c r="C16" s="45">
        <v>236367</v>
      </c>
      <c r="D16" s="45">
        <v>3178944</v>
      </c>
      <c r="E16" s="61">
        <v>3039286</v>
      </c>
      <c r="F16" s="61">
        <v>600448.46</v>
      </c>
      <c r="G16" s="42">
        <v>83200</v>
      </c>
      <c r="H16" s="26"/>
      <c r="I16" s="27"/>
      <c r="J16" s="27">
        <f t="shared" si="0"/>
        <v>2.737485054055459E-2</v>
      </c>
      <c r="K16" s="27">
        <f t="shared" si="1"/>
        <v>0</v>
      </c>
      <c r="L16" s="28">
        <f t="shared" si="2"/>
        <v>3095744</v>
      </c>
    </row>
    <row r="17" spans="2:12" ht="20.100000000000001" customHeight="1" x14ac:dyDescent="0.25">
      <c r="B17" s="29" t="s">
        <v>31</v>
      </c>
      <c r="C17" s="45">
        <v>1444837</v>
      </c>
      <c r="D17" s="45">
        <v>39740489</v>
      </c>
      <c r="E17" s="61">
        <v>37373193</v>
      </c>
      <c r="F17" s="61">
        <v>9339636.2599999998</v>
      </c>
      <c r="G17" s="42">
        <v>2237023.7399999998</v>
      </c>
      <c r="H17" s="26"/>
      <c r="I17" s="27"/>
      <c r="J17" s="27">
        <f t="shared" si="0"/>
        <v>5.9856371918770752E-2</v>
      </c>
      <c r="K17" s="27">
        <f t="shared" si="1"/>
        <v>0</v>
      </c>
      <c r="L17" s="28">
        <f t="shared" si="2"/>
        <v>37503465.259999998</v>
      </c>
    </row>
    <row r="18" spans="2:12" ht="20.100000000000001" customHeight="1" x14ac:dyDescent="0.25">
      <c r="B18" s="29" t="s">
        <v>32</v>
      </c>
      <c r="C18" s="45">
        <v>124957</v>
      </c>
      <c r="D18" s="45">
        <v>23749093</v>
      </c>
      <c r="E18" s="61">
        <v>22882200</v>
      </c>
      <c r="F18" s="61">
        <v>11327522.66</v>
      </c>
      <c r="G18" s="42">
        <v>2609407.3600000003</v>
      </c>
      <c r="H18" s="26"/>
      <c r="I18" s="27"/>
      <c r="J18" s="27">
        <f t="shared" si="0"/>
        <v>0.11403655942173394</v>
      </c>
      <c r="K18" s="27">
        <f t="shared" si="1"/>
        <v>0</v>
      </c>
      <c r="L18" s="28">
        <f t="shared" si="2"/>
        <v>21139685.640000001</v>
      </c>
    </row>
    <row r="19" spans="2:12" ht="20.100000000000001" customHeight="1" x14ac:dyDescent="0.25">
      <c r="B19" s="29" t="s">
        <v>33</v>
      </c>
      <c r="C19" s="45">
        <v>1145140</v>
      </c>
      <c r="D19" s="45">
        <v>35186069</v>
      </c>
      <c r="E19" s="61">
        <v>34287795</v>
      </c>
      <c r="F19" s="61">
        <v>22173839.550000004</v>
      </c>
      <c r="G19" s="42">
        <v>4712604.03</v>
      </c>
      <c r="H19" s="26"/>
      <c r="I19" s="27"/>
      <c r="J19" s="27">
        <f t="shared" si="0"/>
        <v>0.13744260982661616</v>
      </c>
      <c r="K19" s="27">
        <f t="shared" si="1"/>
        <v>0</v>
      </c>
      <c r="L19" s="28">
        <f t="shared" si="2"/>
        <v>30473464.969999999</v>
      </c>
    </row>
    <row r="20" spans="2:12" ht="20.100000000000001" customHeight="1" x14ac:dyDescent="0.25">
      <c r="B20" s="29" t="s">
        <v>34</v>
      </c>
      <c r="C20" s="45">
        <v>443159</v>
      </c>
      <c r="D20" s="45">
        <v>4975454</v>
      </c>
      <c r="E20" s="61">
        <v>4194850</v>
      </c>
      <c r="F20" s="61">
        <v>1331445.3599999999</v>
      </c>
      <c r="G20" s="42">
        <v>117000</v>
      </c>
      <c r="H20" s="26"/>
      <c r="I20" s="27"/>
      <c r="J20" s="27">
        <f t="shared" si="0"/>
        <v>2.7891342956243965E-2</v>
      </c>
      <c r="K20" s="27">
        <f t="shared" si="1"/>
        <v>0</v>
      </c>
      <c r="L20" s="28">
        <f t="shared" si="2"/>
        <v>4858454</v>
      </c>
    </row>
    <row r="21" spans="2:12" ht="20.100000000000001" customHeight="1" x14ac:dyDescent="0.25">
      <c r="B21" s="29" t="s">
        <v>35</v>
      </c>
      <c r="C21" s="45">
        <v>502232</v>
      </c>
      <c r="D21" s="45">
        <v>9662786</v>
      </c>
      <c r="E21" s="61">
        <v>9258615</v>
      </c>
      <c r="F21" s="61">
        <v>3810389.3200000003</v>
      </c>
      <c r="G21" s="42">
        <v>408512.5</v>
      </c>
      <c r="H21" s="26"/>
      <c r="I21" s="27"/>
      <c r="J21" s="27">
        <f t="shared" si="0"/>
        <v>4.4122420037986242E-2</v>
      </c>
      <c r="K21" s="27">
        <f t="shared" si="1"/>
        <v>0</v>
      </c>
      <c r="L21" s="28">
        <f t="shared" si="2"/>
        <v>9254273.5</v>
      </c>
    </row>
    <row r="22" spans="2:12" ht="20.100000000000001" customHeight="1" x14ac:dyDescent="0.25">
      <c r="B22" s="29" t="s">
        <v>36</v>
      </c>
      <c r="C22" s="45">
        <v>435424</v>
      </c>
      <c r="D22" s="45">
        <v>45799557</v>
      </c>
      <c r="E22" s="61">
        <v>45696258</v>
      </c>
      <c r="F22" s="61">
        <v>22897039.890000001</v>
      </c>
      <c r="G22" s="42">
        <v>8781420.4100000001</v>
      </c>
      <c r="H22" s="26"/>
      <c r="I22" s="27"/>
      <c r="J22" s="27">
        <f t="shared" si="0"/>
        <v>0.1921693546548166</v>
      </c>
      <c r="K22" s="27">
        <f t="shared" si="1"/>
        <v>0</v>
      </c>
      <c r="L22" s="28">
        <f t="shared" si="2"/>
        <v>37018136.590000004</v>
      </c>
    </row>
    <row r="23" spans="2:12" ht="20.100000000000001" customHeight="1" x14ac:dyDescent="0.25">
      <c r="B23" s="29" t="s">
        <v>37</v>
      </c>
      <c r="C23" s="45">
        <v>1303553</v>
      </c>
      <c r="D23" s="45">
        <v>36416589</v>
      </c>
      <c r="E23" s="61">
        <v>35147503</v>
      </c>
      <c r="F23" s="61">
        <v>18063434.839999996</v>
      </c>
      <c r="G23" s="42">
        <v>6936218.6299999999</v>
      </c>
      <c r="H23" s="26"/>
      <c r="I23" s="27"/>
      <c r="J23" s="27">
        <f t="shared" si="0"/>
        <v>0.19734598585851176</v>
      </c>
      <c r="K23" s="27">
        <f t="shared" si="1"/>
        <v>0</v>
      </c>
      <c r="L23" s="28">
        <f t="shared" si="2"/>
        <v>29480370.370000001</v>
      </c>
    </row>
    <row r="24" spans="2:12" ht="20.100000000000001" customHeight="1" x14ac:dyDescent="0.25">
      <c r="B24" s="29" t="s">
        <v>38</v>
      </c>
      <c r="C24" s="45">
        <v>990022</v>
      </c>
      <c r="D24" s="45">
        <v>39833397</v>
      </c>
      <c r="E24" s="61">
        <v>38069421</v>
      </c>
      <c r="F24" s="61">
        <v>19994969.670000002</v>
      </c>
      <c r="G24" s="42">
        <v>3081665.88</v>
      </c>
      <c r="H24" s="26"/>
      <c r="I24" s="27"/>
      <c r="J24" s="27">
        <f t="shared" si="0"/>
        <v>8.0948588106974362E-2</v>
      </c>
      <c r="K24" s="27">
        <f t="shared" si="1"/>
        <v>0</v>
      </c>
      <c r="L24" s="28">
        <f t="shared" si="2"/>
        <v>36751731.119999997</v>
      </c>
    </row>
    <row r="25" spans="2:12" ht="20.100000000000001" customHeight="1" x14ac:dyDescent="0.25">
      <c r="B25" s="29" t="s">
        <v>39</v>
      </c>
      <c r="C25" s="45">
        <v>664466</v>
      </c>
      <c r="D25" s="45">
        <v>42165347</v>
      </c>
      <c r="E25" s="61">
        <v>39916600</v>
      </c>
      <c r="F25" s="61">
        <v>17468993.289999999</v>
      </c>
      <c r="G25" s="42">
        <v>3860433.9799999995</v>
      </c>
      <c r="H25" s="26"/>
      <c r="I25" s="27"/>
      <c r="J25" s="27">
        <f t="shared" si="0"/>
        <v>9.6712495052183794E-2</v>
      </c>
      <c r="K25" s="27">
        <f t="shared" si="1"/>
        <v>0</v>
      </c>
      <c r="L25" s="28">
        <f t="shared" si="2"/>
        <v>38304913.020000003</v>
      </c>
    </row>
    <row r="26" spans="2:12" ht="20.100000000000001" customHeight="1" x14ac:dyDescent="0.25">
      <c r="B26" s="29" t="s">
        <v>40</v>
      </c>
      <c r="C26" s="45">
        <v>478307</v>
      </c>
      <c r="D26" s="45">
        <v>11876613</v>
      </c>
      <c r="E26" s="61">
        <v>10709215</v>
      </c>
      <c r="F26" s="61">
        <v>6188497.7300000014</v>
      </c>
      <c r="G26" s="42">
        <v>1351822.6300000001</v>
      </c>
      <c r="H26" s="26"/>
      <c r="I26" s="27"/>
      <c r="J26" s="27">
        <f t="shared" si="0"/>
        <v>0.12622985251486687</v>
      </c>
      <c r="K26" s="27">
        <f t="shared" si="1"/>
        <v>0</v>
      </c>
      <c r="L26" s="28">
        <f t="shared" si="2"/>
        <v>10524790.369999999</v>
      </c>
    </row>
    <row r="27" spans="2:12" ht="20.100000000000001" customHeight="1" x14ac:dyDescent="0.25">
      <c r="B27" s="29" t="s">
        <v>41</v>
      </c>
      <c r="C27" s="45">
        <v>428965</v>
      </c>
      <c r="D27" s="45">
        <v>8566817</v>
      </c>
      <c r="E27" s="61">
        <v>8360142</v>
      </c>
      <c r="F27" s="61">
        <v>4727142.41</v>
      </c>
      <c r="G27" s="42">
        <v>1398564.9</v>
      </c>
      <c r="H27" s="26"/>
      <c r="I27" s="27"/>
      <c r="J27" s="27">
        <f t="shared" si="0"/>
        <v>0.16728961063101558</v>
      </c>
      <c r="K27" s="27">
        <f t="shared" si="1"/>
        <v>0</v>
      </c>
      <c r="L27" s="28">
        <f t="shared" si="2"/>
        <v>7168252.0999999996</v>
      </c>
    </row>
    <row r="28" spans="2:12" ht="20.100000000000001" customHeight="1" x14ac:dyDescent="0.25">
      <c r="B28" s="29" t="s">
        <v>42</v>
      </c>
      <c r="C28" s="45">
        <v>77005</v>
      </c>
      <c r="D28" s="45">
        <v>5007742</v>
      </c>
      <c r="E28" s="61">
        <v>4398860</v>
      </c>
      <c r="F28" s="61">
        <v>2293679.9400000004</v>
      </c>
      <c r="G28" s="42">
        <v>410989.42</v>
      </c>
      <c r="H28" s="26"/>
      <c r="I28" s="27"/>
      <c r="J28" s="27">
        <f t="shared" si="0"/>
        <v>9.3430893458759767E-2</v>
      </c>
      <c r="K28" s="27">
        <f t="shared" si="1"/>
        <v>0</v>
      </c>
      <c r="L28" s="28">
        <f t="shared" si="2"/>
        <v>4596752.58</v>
      </c>
    </row>
    <row r="29" spans="2:12" ht="20.100000000000001" customHeight="1" x14ac:dyDescent="0.25">
      <c r="B29" s="29" t="s">
        <v>43</v>
      </c>
      <c r="C29" s="45">
        <v>65454</v>
      </c>
      <c r="D29" s="45">
        <v>2509148</v>
      </c>
      <c r="E29" s="61">
        <v>2246194</v>
      </c>
      <c r="F29" s="61">
        <v>1241787.02</v>
      </c>
      <c r="G29" s="42">
        <v>379986.6</v>
      </c>
      <c r="H29" s="26"/>
      <c r="I29" s="27"/>
      <c r="J29" s="27">
        <f t="shared" si="0"/>
        <v>0.16916909225115906</v>
      </c>
      <c r="K29" s="27">
        <f t="shared" si="1"/>
        <v>0</v>
      </c>
      <c r="L29" s="28">
        <f t="shared" si="2"/>
        <v>2129161.4</v>
      </c>
    </row>
    <row r="30" spans="2:12" ht="20.100000000000001" customHeight="1" x14ac:dyDescent="0.25">
      <c r="B30" s="29" t="s">
        <v>44</v>
      </c>
      <c r="C30" s="45">
        <v>378742</v>
      </c>
      <c r="D30" s="45">
        <v>21127649</v>
      </c>
      <c r="E30" s="61">
        <v>19088938</v>
      </c>
      <c r="F30" s="61">
        <v>10548742.899999999</v>
      </c>
      <c r="G30" s="42">
        <v>2154889.04</v>
      </c>
      <c r="H30" s="26"/>
      <c r="I30" s="27"/>
      <c r="J30" s="27">
        <f t="shared" si="0"/>
        <v>0.11288679548333176</v>
      </c>
      <c r="K30" s="27">
        <f t="shared" si="1"/>
        <v>0</v>
      </c>
      <c r="L30" s="28">
        <f t="shared" si="2"/>
        <v>18972759.960000001</v>
      </c>
    </row>
    <row r="31" spans="2:12" ht="20.100000000000001" customHeight="1" x14ac:dyDescent="0.25">
      <c r="B31" s="29" t="s">
        <v>45</v>
      </c>
      <c r="C31" s="45">
        <v>330849</v>
      </c>
      <c r="D31" s="45">
        <v>6096077</v>
      </c>
      <c r="E31" s="61">
        <v>5133084</v>
      </c>
      <c r="F31" s="61">
        <v>1660718.2599999998</v>
      </c>
      <c r="G31" s="42">
        <v>29263.120000000003</v>
      </c>
      <c r="H31" s="26"/>
      <c r="I31" s="27"/>
      <c r="J31" s="27">
        <f t="shared" si="0"/>
        <v>5.7008846923214196E-3</v>
      </c>
      <c r="K31" s="27">
        <f t="shared" si="1"/>
        <v>0</v>
      </c>
      <c r="L31" s="28">
        <f t="shared" si="2"/>
        <v>6066813.8799999999</v>
      </c>
    </row>
    <row r="32" spans="2:12" ht="20.100000000000001" customHeight="1" x14ac:dyDescent="0.25">
      <c r="B32" s="29" t="s">
        <v>46</v>
      </c>
      <c r="C32" s="45">
        <v>113263</v>
      </c>
      <c r="D32" s="45">
        <v>4394040</v>
      </c>
      <c r="E32" s="61">
        <v>4264950</v>
      </c>
      <c r="F32" s="61">
        <v>2436437.42</v>
      </c>
      <c r="G32" s="42">
        <v>1134565.1000000001</v>
      </c>
      <c r="H32" s="26"/>
      <c r="I32" s="27"/>
      <c r="J32" s="27">
        <f t="shared" si="0"/>
        <v>0.26602072708941488</v>
      </c>
      <c r="K32" s="27">
        <f t="shared" si="1"/>
        <v>0</v>
      </c>
      <c r="L32" s="28">
        <f t="shared" si="2"/>
        <v>3259474.9</v>
      </c>
    </row>
    <row r="33" spans="2:12" ht="20.100000000000001" customHeight="1" x14ac:dyDescent="0.25">
      <c r="B33" s="29" t="s">
        <v>47</v>
      </c>
      <c r="C33" s="45">
        <v>323140</v>
      </c>
      <c r="D33" s="45">
        <v>10949812</v>
      </c>
      <c r="E33" s="61">
        <v>10949812</v>
      </c>
      <c r="F33" s="61">
        <v>5344964.5999999996</v>
      </c>
      <c r="G33" s="42">
        <v>2326825.4200000004</v>
      </c>
      <c r="H33" s="26"/>
      <c r="I33" s="27"/>
      <c r="J33" s="27">
        <f t="shared" si="0"/>
        <v>0.21249912053284573</v>
      </c>
      <c r="K33" s="27">
        <f t="shared" si="1"/>
        <v>0</v>
      </c>
      <c r="L33" s="28">
        <f t="shared" si="2"/>
        <v>8622986.5800000001</v>
      </c>
    </row>
    <row r="34" spans="2:12" ht="20.100000000000001" customHeight="1" x14ac:dyDescent="0.25">
      <c r="B34" s="29" t="s">
        <v>51</v>
      </c>
      <c r="C34" s="45">
        <v>1764266</v>
      </c>
      <c r="D34" s="45">
        <v>68399838</v>
      </c>
      <c r="E34" s="61">
        <v>57837902</v>
      </c>
      <c r="F34" s="61">
        <v>25165440.900000006</v>
      </c>
      <c r="G34" s="42">
        <v>4442630.95</v>
      </c>
      <c r="H34" s="26"/>
      <c r="I34" s="27"/>
      <c r="J34" s="27">
        <f t="shared" si="0"/>
        <v>7.6811758317236342E-2</v>
      </c>
      <c r="K34" s="27">
        <f t="shared" si="1"/>
        <v>0</v>
      </c>
      <c r="L34" s="28">
        <f t="shared" si="2"/>
        <v>63957207.049999997</v>
      </c>
    </row>
    <row r="35" spans="2:12" ht="20.100000000000001" customHeight="1" x14ac:dyDescent="0.25">
      <c r="B35" s="29" t="s">
        <v>52</v>
      </c>
      <c r="C35" s="45">
        <v>88503</v>
      </c>
      <c r="D35" s="45">
        <v>2481221</v>
      </c>
      <c r="E35" s="61">
        <v>2491356</v>
      </c>
      <c r="F35" s="61">
        <v>1384542.4</v>
      </c>
      <c r="G35" s="42">
        <v>71200.320000000007</v>
      </c>
      <c r="H35" s="26"/>
      <c r="I35" s="27"/>
      <c r="J35" s="27">
        <f t="shared" si="0"/>
        <v>2.8578942551766993E-2</v>
      </c>
      <c r="K35" s="27">
        <f t="shared" si="1"/>
        <v>0</v>
      </c>
      <c r="L35" s="28">
        <f t="shared" si="2"/>
        <v>2410020.6800000002</v>
      </c>
    </row>
    <row r="36" spans="2:12" ht="20.100000000000001" customHeight="1" x14ac:dyDescent="0.25">
      <c r="B36" s="29" t="s">
        <v>53</v>
      </c>
      <c r="C36" s="45">
        <v>3601773</v>
      </c>
      <c r="D36" s="45">
        <v>37725983</v>
      </c>
      <c r="E36" s="61">
        <v>33487102</v>
      </c>
      <c r="F36" s="61">
        <v>22169792.780000001</v>
      </c>
      <c r="G36" s="42">
        <v>1327253.7799999998</v>
      </c>
      <c r="H36" s="26"/>
      <c r="I36" s="27"/>
      <c r="J36" s="27">
        <f t="shared" si="0"/>
        <v>3.9634775801142774E-2</v>
      </c>
      <c r="K36" s="27">
        <f t="shared" si="1"/>
        <v>0</v>
      </c>
      <c r="L36" s="28">
        <f t="shared" si="2"/>
        <v>36398729.219999999</v>
      </c>
    </row>
    <row r="37" spans="2:12" ht="20.100000000000001" customHeight="1" x14ac:dyDescent="0.25">
      <c r="B37" s="29" t="s">
        <v>54</v>
      </c>
      <c r="C37" s="45">
        <v>7249818</v>
      </c>
      <c r="D37" s="45">
        <v>32989343</v>
      </c>
      <c r="E37" s="61">
        <v>17407308</v>
      </c>
      <c r="F37" s="61">
        <v>11661275.200000001</v>
      </c>
      <c r="G37" s="42">
        <v>4685719.5</v>
      </c>
      <c r="H37" s="26"/>
      <c r="I37" s="27"/>
      <c r="J37" s="27">
        <f t="shared" si="0"/>
        <v>0.26918116804735115</v>
      </c>
      <c r="K37" s="27">
        <f t="shared" si="1"/>
        <v>0</v>
      </c>
      <c r="L37" s="28">
        <f t="shared" si="2"/>
        <v>28303623.5</v>
      </c>
    </row>
    <row r="38" spans="2:12" ht="20.100000000000001" customHeight="1" x14ac:dyDescent="0.25">
      <c r="B38" s="29" t="s">
        <v>55</v>
      </c>
      <c r="C38" s="45">
        <v>6293834</v>
      </c>
      <c r="D38" s="45">
        <v>34610513</v>
      </c>
      <c r="E38" s="61">
        <v>28598352</v>
      </c>
      <c r="F38" s="61">
        <v>9555444.1099999994</v>
      </c>
      <c r="G38" s="42">
        <v>2584807.4</v>
      </c>
      <c r="H38" s="26"/>
      <c r="I38" s="27"/>
      <c r="J38" s="27">
        <f t="shared" ref="J38:J40" si="3">IF(ISERROR(+G38/E38)=TRUE,0,++G38/E38)</f>
        <v>9.0383089207378101E-2</v>
      </c>
      <c r="K38" s="27">
        <f t="shared" ref="K38:K40" si="4">IF(ISERROR(+H38/E38)=TRUE,0,++H38/E38)</f>
        <v>0</v>
      </c>
      <c r="L38" s="28">
        <f t="shared" ref="L38:L40" si="5">+D38-G38</f>
        <v>32025705.600000001</v>
      </c>
    </row>
    <row r="39" spans="2:12" ht="20.100000000000001" customHeight="1" x14ac:dyDescent="0.25">
      <c r="B39" s="29" t="s">
        <v>56</v>
      </c>
      <c r="C39" s="45">
        <v>9101376</v>
      </c>
      <c r="D39" s="45">
        <v>33838473</v>
      </c>
      <c r="E39" s="61">
        <v>26121128</v>
      </c>
      <c r="F39" s="61">
        <v>15156179.76</v>
      </c>
      <c r="G39" s="42">
        <v>4512441.1400000006</v>
      </c>
      <c r="H39" s="26"/>
      <c r="I39" s="27"/>
      <c r="J39" s="27">
        <f t="shared" si="3"/>
        <v>0.17275062317370063</v>
      </c>
      <c r="K39" s="27">
        <f t="shared" si="4"/>
        <v>0</v>
      </c>
      <c r="L39" s="28">
        <f t="shared" si="5"/>
        <v>29326031.859999999</v>
      </c>
    </row>
    <row r="40" spans="2:12" ht="20.100000000000001" customHeight="1" x14ac:dyDescent="0.25">
      <c r="B40" s="29" t="s">
        <v>57</v>
      </c>
      <c r="C40" s="45">
        <v>5905325</v>
      </c>
      <c r="D40" s="45">
        <v>14185468</v>
      </c>
      <c r="E40" s="61">
        <v>13726989</v>
      </c>
      <c r="F40" s="61">
        <v>4418655.03</v>
      </c>
      <c r="G40" s="42">
        <v>1957450.1</v>
      </c>
      <c r="H40" s="26"/>
      <c r="I40" s="27"/>
      <c r="J40" s="27">
        <f t="shared" si="3"/>
        <v>0.14259865000256067</v>
      </c>
      <c r="K40" s="27">
        <f t="shared" si="4"/>
        <v>0</v>
      </c>
      <c r="L40" s="28">
        <f t="shared" si="5"/>
        <v>12228017.9</v>
      </c>
    </row>
    <row r="41" spans="2:12" ht="20.100000000000001" customHeight="1" x14ac:dyDescent="0.25">
      <c r="B41" s="29" t="s">
        <v>62</v>
      </c>
      <c r="C41" s="45">
        <v>701673</v>
      </c>
      <c r="D41" s="45">
        <v>18844157</v>
      </c>
      <c r="E41" s="61">
        <v>18048601</v>
      </c>
      <c r="F41" s="61">
        <v>10645283.030000001</v>
      </c>
      <c r="G41" s="42">
        <v>2292555.06</v>
      </c>
      <c r="H41" s="26"/>
      <c r="I41" s="27"/>
      <c r="J41" s="27">
        <f t="shared" si="0"/>
        <v>0.12702120568790901</v>
      </c>
      <c r="K41" s="27">
        <f t="shared" si="1"/>
        <v>0</v>
      </c>
      <c r="L41" s="28">
        <f t="shared" si="2"/>
        <v>16551601.939999999</v>
      </c>
    </row>
    <row r="42" spans="2:12" ht="23.25" customHeight="1" x14ac:dyDescent="0.25">
      <c r="B42" s="52" t="s">
        <v>4</v>
      </c>
      <c r="C42" s="65">
        <f t="shared" ref="C42:H42" si="6">SUM(C13:C41)</f>
        <v>46316132</v>
      </c>
      <c r="D42" s="65">
        <f t="shared" si="6"/>
        <v>622627788</v>
      </c>
      <c r="E42" s="65">
        <f t="shared" si="6"/>
        <v>560025355</v>
      </c>
      <c r="F42" s="65">
        <f t="shared" si="6"/>
        <v>270733519.65999997</v>
      </c>
      <c r="G42" s="65">
        <f t="shared" si="6"/>
        <v>65857514.360000007</v>
      </c>
      <c r="H42" s="53">
        <f t="shared" si="6"/>
        <v>0</v>
      </c>
      <c r="I42" s="54">
        <f>IF(ISERROR(+#REF!/E42)=TRUE,0,++#REF!/E42)</f>
        <v>0</v>
      </c>
      <c r="J42" s="54">
        <f>IF(ISERROR(+G42/E42)=TRUE,0,++G42/E42)</f>
        <v>0.11759737978292073</v>
      </c>
      <c r="K42" s="54">
        <f>IF(ISERROR(+H42/E42)=TRUE,0,++H42/E42)</f>
        <v>0</v>
      </c>
      <c r="L42" s="55">
        <f>SUM(L13:L41)</f>
        <v>556770273.63999999</v>
      </c>
    </row>
    <row r="43" spans="2:12" x14ac:dyDescent="0.2">
      <c r="B43" s="11" t="s">
        <v>64</v>
      </c>
    </row>
    <row r="46" spans="2:12" s="22" customFormat="1" x14ac:dyDescent="0.25">
      <c r="K46" s="23"/>
    </row>
    <row r="47" spans="2:12" s="22" customFormat="1" x14ac:dyDescent="0.25">
      <c r="C47" s="22">
        <v>1000000</v>
      </c>
      <c r="K47" s="23"/>
    </row>
    <row r="48" spans="2:12" s="22" customFormat="1" ht="45" x14ac:dyDescent="0.25">
      <c r="B48" s="30" t="s">
        <v>23</v>
      </c>
      <c r="C48" s="30" t="s">
        <v>3</v>
      </c>
      <c r="D48" s="30" t="s">
        <v>2</v>
      </c>
      <c r="E48" s="31" t="s">
        <v>18</v>
      </c>
      <c r="F48" s="31" t="s">
        <v>19</v>
      </c>
      <c r="G48" s="31" t="str">
        <f>MID(G11,1,25)</f>
        <v>DEVENGADO
A MARZO
(4)</v>
      </c>
      <c r="K48" s="23"/>
    </row>
    <row r="49" spans="2:11" s="22" customFormat="1" x14ac:dyDescent="0.25">
      <c r="B49" s="22" t="s">
        <v>24</v>
      </c>
      <c r="C49" s="66">
        <f>+C42/$C$47</f>
        <v>46.316132000000003</v>
      </c>
      <c r="D49" s="40">
        <f>+D42/$C$47</f>
        <v>622.62778800000001</v>
      </c>
      <c r="E49" s="40">
        <f>+E42/$C$47</f>
        <v>560.02535499999999</v>
      </c>
      <c r="F49" s="40">
        <f>+F42/$C$47</f>
        <v>270.73351965999996</v>
      </c>
      <c r="G49" s="40">
        <f>+G42/$C$47</f>
        <v>65.85751436000001</v>
      </c>
      <c r="H49" s="22">
        <v>1373981</v>
      </c>
      <c r="K49" s="23"/>
    </row>
    <row r="50" spans="2:11" s="22" customFormat="1" x14ac:dyDescent="0.25">
      <c r="C50" s="40"/>
      <c r="D50" s="40"/>
      <c r="E50" s="40"/>
      <c r="F50" s="40"/>
      <c r="G50" s="40"/>
      <c r="H50" s="22">
        <v>5072</v>
      </c>
      <c r="K50" s="23"/>
    </row>
    <row r="51" spans="2:11" s="22" customFormat="1" x14ac:dyDescent="0.25">
      <c r="C51" s="40"/>
      <c r="D51" s="40"/>
      <c r="E51" s="40"/>
      <c r="F51" s="40"/>
      <c r="G51" s="40"/>
      <c r="H51" s="22">
        <v>3078714.9799999995</v>
      </c>
      <c r="K51" s="23"/>
    </row>
    <row r="52" spans="2:11" s="22" customFormat="1" x14ac:dyDescent="0.25">
      <c r="C52" s="40"/>
      <c r="D52" s="40"/>
      <c r="E52" s="40"/>
      <c r="F52" s="40"/>
      <c r="G52" s="40"/>
      <c r="H52" s="22">
        <v>0</v>
      </c>
      <c r="K52" s="23"/>
    </row>
    <row r="53" spans="2:11" s="22" customFormat="1" x14ac:dyDescent="0.25">
      <c r="K53" s="23"/>
    </row>
    <row r="54" spans="2:11" s="22" customFormat="1" x14ac:dyDescent="0.25">
      <c r="K54" s="23"/>
    </row>
    <row r="55" spans="2:11" s="22" customFormat="1" x14ac:dyDescent="0.25">
      <c r="K55" s="23"/>
    </row>
    <row r="56" spans="2:11" s="22" customFormat="1" x14ac:dyDescent="0.25">
      <c r="K56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65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67</v>
      </c>
      <c r="C11" s="83" t="s">
        <v>0</v>
      </c>
      <c r="D11" s="83"/>
      <c r="E11" s="81" t="s">
        <v>8</v>
      </c>
      <c r="F11" s="81" t="s">
        <v>22</v>
      </c>
      <c r="G11" s="81" t="s">
        <v>66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54</v>
      </c>
      <c r="C13" s="18">
        <v>59561</v>
      </c>
      <c r="D13" s="18">
        <v>59561</v>
      </c>
      <c r="E13" s="76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59561</v>
      </c>
    </row>
    <row r="14" spans="1:13" ht="20.100000000000001" customHeight="1" x14ac:dyDescent="0.25">
      <c r="B14" s="16" t="s">
        <v>55</v>
      </c>
      <c r="C14" s="19">
        <v>12790</v>
      </c>
      <c r="D14" s="19">
        <v>14057</v>
      </c>
      <c r="E14" s="59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14057</v>
      </c>
    </row>
    <row r="15" spans="1:13" ht="20.100000000000001" customHeight="1" x14ac:dyDescent="0.25">
      <c r="B15" s="16" t="s">
        <v>56</v>
      </c>
      <c r="C15" s="19">
        <v>168616</v>
      </c>
      <c r="D15" s="19">
        <v>168616</v>
      </c>
      <c r="E15" s="59">
        <v>78616</v>
      </c>
      <c r="F15" s="59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168616</v>
      </c>
    </row>
    <row r="16" spans="1:13" ht="20.100000000000001" customHeight="1" x14ac:dyDescent="0.25">
      <c r="B16" s="68" t="s">
        <v>57</v>
      </c>
      <c r="C16" s="69">
        <v>161492</v>
      </c>
      <c r="D16" s="69">
        <v>161492</v>
      </c>
      <c r="E16" s="74">
        <v>0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161492</v>
      </c>
    </row>
    <row r="17" spans="2:12" ht="23.25" customHeight="1" x14ac:dyDescent="0.25">
      <c r="B17" s="52" t="s">
        <v>4</v>
      </c>
      <c r="C17" s="65">
        <f t="shared" ref="C17:H17" si="0">SUM(C13:C16)</f>
        <v>402459</v>
      </c>
      <c r="D17" s="65">
        <f t="shared" si="0"/>
        <v>403726</v>
      </c>
      <c r="E17" s="65">
        <f t="shared" si="0"/>
        <v>78616</v>
      </c>
      <c r="F17" s="65">
        <f t="shared" si="0"/>
        <v>0</v>
      </c>
      <c r="G17" s="65">
        <f t="shared" si="0"/>
        <v>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</v>
      </c>
      <c r="K17" s="54">
        <f>IF(ISERROR(+H17/E17)=TRUE,0,++H17/E17)</f>
        <v>0</v>
      </c>
      <c r="L17" s="55">
        <f>SUM(L13:L16)</f>
        <v>403726</v>
      </c>
    </row>
    <row r="18" spans="2:12" x14ac:dyDescent="0.2">
      <c r="B18" s="11" t="s">
        <v>64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MARZO
(4)</v>
      </c>
      <c r="K23" s="23"/>
    </row>
    <row r="24" spans="2:12" s="22" customFormat="1" x14ac:dyDescent="0.25">
      <c r="B24" s="22" t="s">
        <v>24</v>
      </c>
      <c r="C24" s="66">
        <f>+C17/$C$22</f>
        <v>0.40245900000000001</v>
      </c>
      <c r="D24" s="40">
        <f>+D17/$C$22</f>
        <v>0.40372599999999997</v>
      </c>
      <c r="E24" s="40">
        <f>+E17/$C$22</f>
        <v>7.8616000000000005E-2</v>
      </c>
      <c r="F24" s="40">
        <f>+F17/$C$22</f>
        <v>0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2024-05-02T21:51:33Z</dcterms:modified>
</cp:coreProperties>
</file>