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CA - 2024\"/>
    </mc:Choice>
  </mc:AlternateContent>
  <bookViews>
    <workbookView xWindow="-120" yWindow="-120" windowWidth="29040" windowHeight="15840" activeTab="3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DYT!$B$2:$L$44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6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6" i="6" l="1"/>
  <c r="K36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C42" i="6"/>
  <c r="D42" i="6"/>
  <c r="K21" i="5" l="1"/>
  <c r="J21" i="5"/>
  <c r="J38" i="6"/>
  <c r="K22" i="5" l="1"/>
  <c r="J22" i="5"/>
  <c r="G23" i="7"/>
  <c r="G48" i="6"/>
  <c r="G53" i="5"/>
  <c r="G52" i="4"/>
  <c r="G52" i="1"/>
  <c r="K23" i="5" l="1"/>
  <c r="J23" i="5"/>
  <c r="K37" i="6"/>
  <c r="J24" i="5" l="1"/>
  <c r="K24" i="5"/>
  <c r="J37" i="6"/>
  <c r="L37" i="6"/>
  <c r="K25" i="5" l="1"/>
  <c r="J25" i="5"/>
  <c r="L40" i="6"/>
  <c r="K40" i="6"/>
  <c r="J40" i="6"/>
  <c r="L39" i="6"/>
  <c r="K39" i="6"/>
  <c r="J39" i="6"/>
  <c r="L38" i="6"/>
  <c r="K38" i="6"/>
  <c r="C49" i="6"/>
  <c r="D49" i="6"/>
  <c r="K26" i="5" l="1"/>
  <c r="J26" i="5"/>
  <c r="G47" i="5"/>
  <c r="G54" i="5" s="1"/>
  <c r="F47" i="5"/>
  <c r="F54" i="5" s="1"/>
  <c r="D54" i="5"/>
  <c r="C54" i="5"/>
  <c r="J27" i="5" l="1"/>
  <c r="K27" i="5"/>
  <c r="G42" i="6"/>
  <c r="G49" i="6" s="1"/>
  <c r="F42" i="6"/>
  <c r="F49" i="6" s="1"/>
  <c r="E42" i="6"/>
  <c r="E49" i="6" s="1"/>
  <c r="K28" i="5" l="1"/>
  <c r="J28" i="5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2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2" i="6"/>
  <c r="L46" i="4"/>
  <c r="L46" i="1"/>
  <c r="I17" i="7"/>
  <c r="K17" i="7"/>
  <c r="J17" i="7"/>
  <c r="J42" i="6"/>
  <c r="I42" i="6"/>
  <c r="K42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<sst xmlns="http://schemas.openxmlformats.org/spreadsheetml/2006/main" count="259" uniqueCount="67">
  <si>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</si>
  <si>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</si>
  <si>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</si>
  <si>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</si>
  <si>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</si>
  <si>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</si>
  <si>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</si>
  <si>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</si>
  <si>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</si>
  <si>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</si>
  <si>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</si>
  <si>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</si>
  <si>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</si>
  <si>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</si>
  <si>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</si>
  <si>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</si>
  <si>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</si>
  <si>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</si>
  <si>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</si>
  <si>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</si>
  <si>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</si>
  <si>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</si>
  <si>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</si>
  <si>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</si>
  <si>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</si>
  <si>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</si>
  <si>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</si>
  <si>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</si>
  <si>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</si>
  <si>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</si>
  <si>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</si>
  <si>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</si>
  <si>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</si>
  <si>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</si>
  <si>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</si>
  <si>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</si>
  <si>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</si>
  <si>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</si>
  <si>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</si>
  <si>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</si>
  <si>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</si>
  <si>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</si>
  <si>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</si>
  <si>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</si>
  <si>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</si>
  <si>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</si>
  <si>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</si>
  <si>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</si>
  <si>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</si>
  <si>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</si>
  <si>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</si>
  <si>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</si>
  <si>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</si>
  <si>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</si>
  <si>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</si>
  <si>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</si>
  <si>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</si>
  <si>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</si>
  <si>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</si>
  <si>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</si>
  <si>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</si>
  <si>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</si>
  <si>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</si>
  <si>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</si>
  <si>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DEVENGADO
A ABRIL
(4)</t>
  </si>
  <si>
    <t>EJECUCION PRESUPUESTAL MENSUALIZADA DE GASTOS 
AL MES DE ABRIL 2024</t>
  </si>
  <si>
    <t>Fuente: SIAF, Consulta Amigable y Base de Datos al 30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</si>
</sst>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9499.5218970000005</c:v>
                </c:pt>
                <c:pt idx="1">
                  <c:v>9431.4157240000004</c:v>
                </c:pt>
                <c:pt idx="2" formatCode="#,##0">
                  <c:v>8826.6579440000005</c:v>
                </c:pt>
                <c:pt idx="3">
                  <c:v>6805.6179555199988</c:v>
                </c:pt>
                <c:pt idx="4">
                  <c:v>2865.8478705800012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44398992"/>
        <c:axId val="-1744407696"/>
        <c:axId val="0"/>
      </c:bar3DChart>
      <c:catAx>
        <c:axId val="-174439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744407696"/>
        <c:crosses val="autoZero"/>
        <c:auto val="1"/>
        <c:lblAlgn val="ctr"/>
        <c:lblOffset val="100"/>
        <c:noMultiLvlLbl val="0"/>
      </c:catAx>
      <c:valAx>
        <c:axId val="-174440769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74439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44399536"/>
        <c:axId val="-1744405520"/>
        <c:axId val="0"/>
      </c:bar3DChart>
      <c:catAx>
        <c:axId val="-174439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44405520"/>
        <c:crosses val="autoZero"/>
        <c:auto val="1"/>
        <c:lblAlgn val="ctr"/>
        <c:lblOffset val="100"/>
        <c:noMultiLvlLbl val="0"/>
      </c:catAx>
      <c:valAx>
        <c:axId val="-174440552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74439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ABRIL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164.314235</c:v>
                </c:pt>
                <c:pt idx="1">
                  <c:v>164.314235</c:v>
                </c:pt>
                <c:pt idx="2">
                  <c:v>164.157118</c:v>
                </c:pt>
                <c:pt idx="3">
                  <c:v>54.121256590000002</c:v>
                </c:pt>
                <c:pt idx="4">
                  <c:v>8.1213269799999992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44407152"/>
        <c:axId val="-1744412048"/>
        <c:axId val="0"/>
      </c:bar3DChart>
      <c:catAx>
        <c:axId val="-1744407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44412048"/>
        <c:crosses val="autoZero"/>
        <c:auto val="1"/>
        <c:lblAlgn val="ctr"/>
        <c:lblOffset val="100"/>
        <c:noMultiLvlLbl val="0"/>
      </c:catAx>
      <c:valAx>
        <c:axId val="-17444120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74440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DYT!$B$49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DYT!$C$48:$G$48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DYT!$C$49:$G$49</c:f>
              <c:numCache>
                <c:formatCode>0.0</c:formatCode>
                <c:ptCount val="5"/>
                <c:pt idx="0" formatCode="General">
                  <c:v>46.316132000000003</c:v>
                </c:pt>
                <c:pt idx="1">
                  <c:v>622.62778800000001</c:v>
                </c:pt>
                <c:pt idx="2">
                  <c:v>560.02535499999999</c:v>
                </c:pt>
                <c:pt idx="3">
                  <c:v>270.73351965999996</c:v>
                </c:pt>
                <c:pt idx="4">
                  <c:v>138.1587327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44402800"/>
        <c:axId val="-116009440"/>
        <c:axId val="0"/>
      </c:bar3DChart>
      <c:catAx>
        <c:axId val="-1744402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16009440"/>
        <c:crosses val="autoZero"/>
        <c:auto val="1"/>
        <c:lblAlgn val="ctr"/>
        <c:lblOffset val="100"/>
        <c:noMultiLvlLbl val="0"/>
      </c:catAx>
      <c:valAx>
        <c:axId val="-116009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74440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0.40245900000000001</c:v>
                </c:pt>
                <c:pt idx="1">
                  <c:v>0.40372599999999997</c:v>
                </c:pt>
                <c:pt idx="2">
                  <c:v>7.8616000000000005E-2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007808"/>
        <c:axId val="-116006720"/>
        <c:axId val="0"/>
      </c:bar3DChart>
      <c:catAx>
        <c:axId val="-11600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6006720"/>
        <c:crosses val="autoZero"/>
        <c:auto val="1"/>
        <c:lblAlgn val="ctr"/>
        <c:lblOffset val="100"/>
        <c:noMultiLvlLbl val="0"/>
      </c:catAx>
      <c:valAx>
        <c:axId val="-11600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600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44</xdr:row>
      <xdr:rowOff>5953</xdr:rowOff>
    </xdr:from>
    <xdr:to>
      <xdr:col>11</xdr:col>
      <xdr:colOff>991368</xdr:colOff>
      <xdr:row>80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65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64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2527508872</v>
      </c>
      <c r="D13" s="8">
        <v>2272679951</v>
      </c>
      <c r="E13" s="77">
        <v>1952161937</v>
      </c>
      <c r="F13" s="56">
        <v>1423194349.4199989</v>
      </c>
      <c r="G13" s="8">
        <v>465802060.20000041</v>
      </c>
      <c r="H13" s="8"/>
      <c r="I13" s="12">
        <f>IF(ISERROR(+#REF!/E13)=TRUE,0,++#REF!/E13)</f>
        <v>0</v>
      </c>
      <c r="J13" s="12">
        <f>IF(ISERROR(+G13/E13)=TRUE,0,++G13/E13)</f>
        <v>0.23860830977773562</v>
      </c>
      <c r="K13" s="12">
        <f>IF(ISERROR(+H13/E13)=TRUE,0,++H13/E13)</f>
        <v>0</v>
      </c>
      <c r="L13" s="14">
        <f>+D13-G13</f>
        <v>1806877890.7999997</v>
      </c>
    </row>
    <row r="14" spans="1:13" ht="20.100000000000001" customHeight="1" x14ac:dyDescent="0.25">
      <c r="B14" s="25" t="s">
        <v>60</v>
      </c>
      <c r="C14" s="26">
        <v>47896646</v>
      </c>
      <c r="D14" s="26">
        <v>48218816</v>
      </c>
      <c r="E14" s="57">
        <v>47311370</v>
      </c>
      <c r="F14" s="57">
        <v>20570882.579999991</v>
      </c>
      <c r="G14" s="26">
        <v>15784127.689999999</v>
      </c>
      <c r="H14" s="26"/>
      <c r="I14" s="27"/>
      <c r="J14" s="27">
        <f t="shared" ref="J14:J43" si="0">IF(ISERROR(+G14/E14)=TRUE,0,++G14/E14)</f>
        <v>0.33362229185077497</v>
      </c>
      <c r="K14" s="27">
        <f t="shared" ref="K14:K43" si="1">IF(ISERROR(+H14/E14)=TRUE,0,++H14/E14)</f>
        <v>0</v>
      </c>
      <c r="L14" s="28">
        <f t="shared" ref="L14:L43" si="2">+D14-G14</f>
        <v>32434688.310000002</v>
      </c>
    </row>
    <row r="15" spans="1:13" ht="20.100000000000001" customHeight="1" x14ac:dyDescent="0.25">
      <c r="B15" s="25" t="s">
        <v>61</v>
      </c>
      <c r="C15" s="26">
        <v>65036295</v>
      </c>
      <c r="D15" s="26">
        <v>66420756</v>
      </c>
      <c r="E15" s="57">
        <v>65159733</v>
      </c>
      <c r="F15" s="57">
        <v>58116235.029999971</v>
      </c>
      <c r="G15" s="26">
        <v>20593272.180000003</v>
      </c>
      <c r="H15" s="26"/>
      <c r="I15" s="27"/>
      <c r="J15" s="27">
        <f t="shared" si="0"/>
        <v>0.31604291840790699</v>
      </c>
      <c r="K15" s="27">
        <f t="shared" si="1"/>
        <v>0</v>
      </c>
      <c r="L15" s="28">
        <f t="shared" si="2"/>
        <v>45827483.819999993</v>
      </c>
    </row>
    <row r="16" spans="1:13" ht="20.100000000000001" customHeight="1" x14ac:dyDescent="0.25">
      <c r="B16" s="25" t="s">
        <v>29</v>
      </c>
      <c r="C16" s="26">
        <v>42234357</v>
      </c>
      <c r="D16" s="26">
        <v>45051002</v>
      </c>
      <c r="E16" s="57">
        <v>45009734</v>
      </c>
      <c r="F16" s="57">
        <v>33985712.969999999</v>
      </c>
      <c r="G16" s="26">
        <v>12589370.600000003</v>
      </c>
      <c r="H16" s="26"/>
      <c r="I16" s="27"/>
      <c r="J16" s="27">
        <f t="shared" si="0"/>
        <v>0.27970328818206308</v>
      </c>
      <c r="K16" s="27">
        <f t="shared" si="1"/>
        <v>0</v>
      </c>
      <c r="L16" s="28">
        <f t="shared" si="2"/>
        <v>32461631.399999999</v>
      </c>
    </row>
    <row r="17" spans="2:12" ht="20.100000000000001" customHeight="1" x14ac:dyDescent="0.25">
      <c r="B17" s="25" t="s">
        <v>30</v>
      </c>
      <c r="C17" s="26">
        <v>58936542</v>
      </c>
      <c r="D17" s="26">
        <v>60277992</v>
      </c>
      <c r="E17" s="57">
        <v>48731103</v>
      </c>
      <c r="F17" s="57">
        <v>44218232.240000017</v>
      </c>
      <c r="G17" s="26">
        <v>16628882.789999992</v>
      </c>
      <c r="H17" s="26"/>
      <c r="I17" s="27"/>
      <c r="J17" s="27">
        <f t="shared" si="0"/>
        <v>0.34123756217871759</v>
      </c>
      <c r="K17" s="27">
        <f t="shared" si="1"/>
        <v>0</v>
      </c>
      <c r="L17" s="28">
        <f t="shared" si="2"/>
        <v>43649109.210000008</v>
      </c>
    </row>
    <row r="18" spans="2:12" ht="20.100000000000001" customHeight="1" x14ac:dyDescent="0.25">
      <c r="B18" s="25" t="s">
        <v>31</v>
      </c>
      <c r="C18" s="26">
        <v>218802873</v>
      </c>
      <c r="D18" s="26">
        <v>224480755</v>
      </c>
      <c r="E18" s="57">
        <v>220681281</v>
      </c>
      <c r="F18" s="57">
        <v>194726479.42000002</v>
      </c>
      <c r="G18" s="26">
        <v>71990982.270000085</v>
      </c>
      <c r="H18" s="26"/>
      <c r="I18" s="27"/>
      <c r="J18" s="27">
        <f t="shared" si="0"/>
        <v>0.32622151703931829</v>
      </c>
      <c r="K18" s="27">
        <f t="shared" si="1"/>
        <v>0</v>
      </c>
      <c r="L18" s="28">
        <f t="shared" si="2"/>
        <v>152489772.7299999</v>
      </c>
    </row>
    <row r="19" spans="2:12" ht="20.100000000000001" customHeight="1" x14ac:dyDescent="0.25">
      <c r="B19" s="25" t="s">
        <v>32</v>
      </c>
      <c r="C19" s="26">
        <v>169332282</v>
      </c>
      <c r="D19" s="26">
        <v>170184052</v>
      </c>
      <c r="E19" s="57">
        <v>169518621</v>
      </c>
      <c r="F19" s="57">
        <v>158592436.18000001</v>
      </c>
      <c r="G19" s="26">
        <v>57658477.830000006</v>
      </c>
      <c r="H19" s="26"/>
      <c r="I19" s="27"/>
      <c r="J19" s="27">
        <f t="shared" si="0"/>
        <v>0.34013064458564707</v>
      </c>
      <c r="K19" s="27">
        <f t="shared" si="1"/>
        <v>0</v>
      </c>
      <c r="L19" s="28">
        <f t="shared" si="2"/>
        <v>112525574.16999999</v>
      </c>
    </row>
    <row r="20" spans="2:12" ht="20.100000000000001" customHeight="1" x14ac:dyDescent="0.25">
      <c r="B20" s="25" t="s">
        <v>33</v>
      </c>
      <c r="C20" s="26">
        <v>207309653</v>
      </c>
      <c r="D20" s="26">
        <v>214009017</v>
      </c>
      <c r="E20" s="57">
        <v>212178138</v>
      </c>
      <c r="F20" s="57">
        <v>83789676.719999969</v>
      </c>
      <c r="G20" s="26">
        <v>67608246.48999998</v>
      </c>
      <c r="H20" s="26"/>
      <c r="I20" s="27"/>
      <c r="J20" s="27">
        <f t="shared" si="0"/>
        <v>0.31863907906478084</v>
      </c>
      <c r="K20" s="27">
        <f t="shared" si="1"/>
        <v>0</v>
      </c>
      <c r="L20" s="28">
        <f t="shared" si="2"/>
        <v>146400770.51000002</v>
      </c>
    </row>
    <row r="21" spans="2:12" ht="20.100000000000001" customHeight="1" x14ac:dyDescent="0.25">
      <c r="B21" s="25" t="s">
        <v>34</v>
      </c>
      <c r="C21" s="26">
        <v>47062396</v>
      </c>
      <c r="D21" s="26">
        <v>48773141</v>
      </c>
      <c r="E21" s="57">
        <v>48773141</v>
      </c>
      <c r="F21" s="57">
        <v>45910093.829999991</v>
      </c>
      <c r="G21" s="26">
        <v>16035202.810000001</v>
      </c>
      <c r="H21" s="26"/>
      <c r="I21" s="27"/>
      <c r="J21" s="27">
        <f t="shared" si="0"/>
        <v>0.32877117366708042</v>
      </c>
      <c r="K21" s="27">
        <f t="shared" si="1"/>
        <v>0</v>
      </c>
      <c r="L21" s="28">
        <f t="shared" si="2"/>
        <v>32737938.189999998</v>
      </c>
    </row>
    <row r="22" spans="2:12" ht="20.100000000000001" customHeight="1" x14ac:dyDescent="0.25">
      <c r="B22" s="25" t="s">
        <v>35</v>
      </c>
      <c r="C22" s="26">
        <v>109973384</v>
      </c>
      <c r="D22" s="26">
        <v>115316400</v>
      </c>
      <c r="E22" s="57">
        <v>114092963</v>
      </c>
      <c r="F22" s="57">
        <v>42838220.180000007</v>
      </c>
      <c r="G22" s="26">
        <v>38793808.790000029</v>
      </c>
      <c r="H22" s="26"/>
      <c r="I22" s="27"/>
      <c r="J22" s="27">
        <f t="shared" si="0"/>
        <v>0.34001929452914664</v>
      </c>
      <c r="K22" s="27">
        <f t="shared" si="1"/>
        <v>0</v>
      </c>
      <c r="L22" s="28">
        <f t="shared" si="2"/>
        <v>76522591.209999979</v>
      </c>
    </row>
    <row r="23" spans="2:12" ht="20.100000000000001" customHeight="1" x14ac:dyDescent="0.25">
      <c r="B23" s="25" t="s">
        <v>36</v>
      </c>
      <c r="C23" s="26">
        <v>214771453</v>
      </c>
      <c r="D23" s="26">
        <v>221326260</v>
      </c>
      <c r="E23" s="57">
        <v>220536518</v>
      </c>
      <c r="F23" s="57">
        <v>209731990.19000009</v>
      </c>
      <c r="G23" s="26">
        <v>71835777.829999939</v>
      </c>
      <c r="H23" s="26"/>
      <c r="I23" s="27"/>
      <c r="J23" s="27">
        <f t="shared" si="0"/>
        <v>0.32573189456995028</v>
      </c>
      <c r="K23" s="27">
        <f t="shared" si="1"/>
        <v>0</v>
      </c>
      <c r="L23" s="28">
        <f t="shared" si="2"/>
        <v>149490482.17000008</v>
      </c>
    </row>
    <row r="24" spans="2:12" ht="20.100000000000001" customHeight="1" x14ac:dyDescent="0.25">
      <c r="B24" s="25" t="s">
        <v>37</v>
      </c>
      <c r="C24" s="26">
        <v>202228728</v>
      </c>
      <c r="D24" s="26">
        <v>210808980</v>
      </c>
      <c r="E24" s="57">
        <v>210064178</v>
      </c>
      <c r="F24" s="57">
        <v>173055551.38999999</v>
      </c>
      <c r="G24" s="26">
        <v>60241748.409999996</v>
      </c>
      <c r="H24" s="26"/>
      <c r="I24" s="27"/>
      <c r="J24" s="27">
        <f t="shared" si="0"/>
        <v>0.28677782658402612</v>
      </c>
      <c r="K24" s="27">
        <f t="shared" si="1"/>
        <v>0</v>
      </c>
      <c r="L24" s="28">
        <f t="shared" si="2"/>
        <v>150567231.59</v>
      </c>
    </row>
    <row r="25" spans="2:12" ht="20.100000000000001" customHeight="1" x14ac:dyDescent="0.25">
      <c r="B25" s="25" t="s">
        <v>38</v>
      </c>
      <c r="C25" s="26">
        <v>281032288</v>
      </c>
      <c r="D25" s="26">
        <v>292978509</v>
      </c>
      <c r="E25" s="57">
        <v>291787854</v>
      </c>
      <c r="F25" s="57">
        <v>254526946.78999999</v>
      </c>
      <c r="G25" s="26">
        <v>93481144.679999977</v>
      </c>
      <c r="H25" s="26"/>
      <c r="I25" s="27"/>
      <c r="J25" s="27">
        <f t="shared" si="0"/>
        <v>0.32037366668456313</v>
      </c>
      <c r="K25" s="27">
        <f t="shared" si="1"/>
        <v>0</v>
      </c>
      <c r="L25" s="28">
        <f t="shared" si="2"/>
        <v>199497364.32000002</v>
      </c>
    </row>
    <row r="26" spans="2:12" ht="20.100000000000001" customHeight="1" x14ac:dyDescent="0.25">
      <c r="B26" s="25" t="s">
        <v>39</v>
      </c>
      <c r="C26" s="26">
        <v>239797594</v>
      </c>
      <c r="D26" s="26">
        <v>240460835</v>
      </c>
      <c r="E26" s="57">
        <v>239982979</v>
      </c>
      <c r="F26" s="57">
        <v>214584179.29999998</v>
      </c>
      <c r="G26" s="26">
        <v>74692509.000000045</v>
      </c>
      <c r="H26" s="26"/>
      <c r="I26" s="27"/>
      <c r="J26" s="27">
        <f t="shared" si="0"/>
        <v>0.31124086096122694</v>
      </c>
      <c r="K26" s="27">
        <f t="shared" si="1"/>
        <v>0</v>
      </c>
      <c r="L26" s="28">
        <f t="shared" si="2"/>
        <v>165768325.99999994</v>
      </c>
    </row>
    <row r="27" spans="2:12" ht="20.100000000000001" customHeight="1" x14ac:dyDescent="0.25">
      <c r="B27" s="25" t="s">
        <v>40</v>
      </c>
      <c r="C27" s="26">
        <v>121857489</v>
      </c>
      <c r="D27" s="26">
        <v>124887712</v>
      </c>
      <c r="E27" s="57">
        <v>123171756</v>
      </c>
      <c r="F27" s="57">
        <v>113559784.53</v>
      </c>
      <c r="G27" s="26">
        <v>40583320.100000039</v>
      </c>
      <c r="H27" s="26"/>
      <c r="I27" s="27"/>
      <c r="J27" s="27">
        <f t="shared" si="0"/>
        <v>0.32948560139063082</v>
      </c>
      <c r="K27" s="27">
        <f t="shared" si="1"/>
        <v>0</v>
      </c>
      <c r="L27" s="28">
        <f t="shared" si="2"/>
        <v>84304391.899999961</v>
      </c>
    </row>
    <row r="28" spans="2:12" ht="20.100000000000001" customHeight="1" x14ac:dyDescent="0.25">
      <c r="B28" s="25" t="s">
        <v>41</v>
      </c>
      <c r="C28" s="26">
        <v>87228381</v>
      </c>
      <c r="D28" s="26">
        <v>89027638</v>
      </c>
      <c r="E28" s="57">
        <v>88404938</v>
      </c>
      <c r="F28" s="57">
        <v>78920108.779999971</v>
      </c>
      <c r="G28" s="26">
        <v>28265947.960000001</v>
      </c>
      <c r="H28" s="26"/>
      <c r="I28" s="27"/>
      <c r="J28" s="27">
        <f t="shared" si="0"/>
        <v>0.31973268235310565</v>
      </c>
      <c r="K28" s="27">
        <f t="shared" si="1"/>
        <v>0</v>
      </c>
      <c r="L28" s="28">
        <f t="shared" si="2"/>
        <v>60761690.039999999</v>
      </c>
    </row>
    <row r="29" spans="2:12" ht="20.100000000000001" customHeight="1" x14ac:dyDescent="0.25">
      <c r="B29" s="25" t="s">
        <v>42</v>
      </c>
      <c r="C29" s="26">
        <v>57978234</v>
      </c>
      <c r="D29" s="26">
        <v>59055274</v>
      </c>
      <c r="E29" s="57">
        <v>58917248</v>
      </c>
      <c r="F29" s="57">
        <v>53567736.809999995</v>
      </c>
      <c r="G29" s="26">
        <v>18157478.560000002</v>
      </c>
      <c r="H29" s="26"/>
      <c r="I29" s="27"/>
      <c r="J29" s="27">
        <f t="shared" si="0"/>
        <v>0.30818612844917675</v>
      </c>
      <c r="K29" s="27">
        <f t="shared" si="1"/>
        <v>0</v>
      </c>
      <c r="L29" s="28">
        <f t="shared" si="2"/>
        <v>40897795.439999998</v>
      </c>
    </row>
    <row r="30" spans="2:12" ht="20.100000000000001" customHeight="1" x14ac:dyDescent="0.25">
      <c r="B30" s="25" t="s">
        <v>43</v>
      </c>
      <c r="C30" s="26">
        <v>67722405</v>
      </c>
      <c r="D30" s="26">
        <v>69504693</v>
      </c>
      <c r="E30" s="57">
        <v>68440647</v>
      </c>
      <c r="F30" s="57">
        <v>60518025.169999987</v>
      </c>
      <c r="G30" s="26">
        <v>20881650.16</v>
      </c>
      <c r="H30" s="26"/>
      <c r="I30" s="27"/>
      <c r="J30" s="27">
        <f t="shared" si="0"/>
        <v>0.30510597247860616</v>
      </c>
      <c r="K30" s="27">
        <f t="shared" si="1"/>
        <v>0</v>
      </c>
      <c r="L30" s="28">
        <f t="shared" si="2"/>
        <v>48623042.840000004</v>
      </c>
    </row>
    <row r="31" spans="2:12" ht="20.100000000000001" customHeight="1" x14ac:dyDescent="0.25">
      <c r="B31" s="25" t="s">
        <v>44</v>
      </c>
      <c r="C31" s="26">
        <v>126025228</v>
      </c>
      <c r="D31" s="26">
        <v>128640278</v>
      </c>
      <c r="E31" s="57">
        <v>123815158</v>
      </c>
      <c r="F31" s="57">
        <v>115187632.53999999</v>
      </c>
      <c r="G31" s="26">
        <v>41380150.400000036</v>
      </c>
      <c r="H31" s="26"/>
      <c r="I31" s="27"/>
      <c r="J31" s="27">
        <f t="shared" si="0"/>
        <v>0.33420908286528245</v>
      </c>
      <c r="K31" s="27">
        <f t="shared" si="1"/>
        <v>0</v>
      </c>
      <c r="L31" s="28">
        <f t="shared" si="2"/>
        <v>87260127.599999964</v>
      </c>
    </row>
    <row r="32" spans="2:12" ht="20.100000000000001" customHeight="1" x14ac:dyDescent="0.25">
      <c r="B32" s="25" t="s">
        <v>45</v>
      </c>
      <c r="C32" s="26">
        <v>72670496</v>
      </c>
      <c r="D32" s="26">
        <v>78169893</v>
      </c>
      <c r="E32" s="57">
        <v>77967242</v>
      </c>
      <c r="F32" s="57">
        <v>65827057.880000003</v>
      </c>
      <c r="G32" s="26">
        <v>23463818.770000007</v>
      </c>
      <c r="H32" s="26"/>
      <c r="I32" s="27"/>
      <c r="J32" s="27">
        <f t="shared" si="0"/>
        <v>0.30094457836536026</v>
      </c>
      <c r="K32" s="27">
        <f t="shared" si="1"/>
        <v>0</v>
      </c>
      <c r="L32" s="28">
        <f t="shared" si="2"/>
        <v>54706074.229999989</v>
      </c>
    </row>
    <row r="33" spans="2:12" ht="20.100000000000001" customHeight="1" x14ac:dyDescent="0.25">
      <c r="B33" s="25" t="s">
        <v>46</v>
      </c>
      <c r="C33" s="26">
        <v>38085255</v>
      </c>
      <c r="D33" s="26">
        <v>41499924</v>
      </c>
      <c r="E33" s="57">
        <v>41273177</v>
      </c>
      <c r="F33" s="57">
        <v>35243574.870000005</v>
      </c>
      <c r="G33" s="26">
        <v>17635506.510000005</v>
      </c>
      <c r="H33" s="26"/>
      <c r="I33" s="27"/>
      <c r="J33" s="27">
        <f t="shared" si="0"/>
        <v>0.42728735202526341</v>
      </c>
      <c r="K33" s="27">
        <f t="shared" si="1"/>
        <v>0</v>
      </c>
      <c r="L33" s="28">
        <f t="shared" si="2"/>
        <v>23864417.489999995</v>
      </c>
    </row>
    <row r="34" spans="2:12" ht="20.100000000000001" customHeight="1" x14ac:dyDescent="0.25">
      <c r="B34" s="25" t="s">
        <v>47</v>
      </c>
      <c r="C34" s="26">
        <v>93457165</v>
      </c>
      <c r="D34" s="26">
        <v>102131802</v>
      </c>
      <c r="E34" s="57">
        <v>100673262</v>
      </c>
      <c r="F34" s="57">
        <v>39356400.079999998</v>
      </c>
      <c r="G34" s="26">
        <v>31719394.309999991</v>
      </c>
      <c r="H34" s="26"/>
      <c r="I34" s="27"/>
      <c r="J34" s="27">
        <f t="shared" si="0"/>
        <v>0.3150726784833891</v>
      </c>
      <c r="K34" s="27">
        <f t="shared" si="1"/>
        <v>0</v>
      </c>
      <c r="L34" s="28">
        <f t="shared" si="2"/>
        <v>70412407.690000013</v>
      </c>
    </row>
    <row r="35" spans="2:12" ht="20.100000000000001" customHeight="1" x14ac:dyDescent="0.25">
      <c r="B35" s="25" t="s">
        <v>49</v>
      </c>
      <c r="C35" s="26">
        <v>1604589872</v>
      </c>
      <c r="D35" s="26">
        <v>1612852326</v>
      </c>
      <c r="E35" s="57">
        <v>1564938249</v>
      </c>
      <c r="F35" s="57">
        <v>1035213517.0399996</v>
      </c>
      <c r="G35" s="26">
        <v>670152021.22999978</v>
      </c>
      <c r="H35" s="26"/>
      <c r="I35" s="27"/>
      <c r="J35" s="27">
        <f t="shared" si="0"/>
        <v>0.42822905099177483</v>
      </c>
      <c r="K35" s="27">
        <f t="shared" si="1"/>
        <v>0</v>
      </c>
      <c r="L35" s="28">
        <f t="shared" si="2"/>
        <v>942700304.77000022</v>
      </c>
    </row>
    <row r="36" spans="2:12" ht="20.100000000000001" customHeight="1" x14ac:dyDescent="0.25">
      <c r="B36" s="25" t="s">
        <v>50</v>
      </c>
      <c r="C36" s="26">
        <v>981291607</v>
      </c>
      <c r="D36" s="26">
        <v>962830248</v>
      </c>
      <c r="E36" s="57">
        <v>793099876</v>
      </c>
      <c r="F36" s="57">
        <v>584371981.05999982</v>
      </c>
      <c r="G36" s="26">
        <v>288781775.25000006</v>
      </c>
      <c r="H36" s="26"/>
      <c r="I36" s="27"/>
      <c r="J36" s="27">
        <f t="shared" si="0"/>
        <v>0.36411779145203155</v>
      </c>
      <c r="K36" s="27">
        <f t="shared" si="1"/>
        <v>0</v>
      </c>
      <c r="L36" s="28">
        <f t="shared" si="2"/>
        <v>674048472.75</v>
      </c>
    </row>
    <row r="37" spans="2:12" ht="20.100000000000001" customHeight="1" x14ac:dyDescent="0.25">
      <c r="B37" s="25" t="s">
        <v>51</v>
      </c>
      <c r="C37" s="26">
        <v>134620198</v>
      </c>
      <c r="D37" s="26">
        <v>144178322</v>
      </c>
      <c r="E37" s="57">
        <v>141164064</v>
      </c>
      <c r="F37" s="57">
        <v>117010100.19000003</v>
      </c>
      <c r="G37" s="26">
        <v>46697617.919999972</v>
      </c>
      <c r="H37" s="26"/>
      <c r="I37" s="27"/>
      <c r="J37" s="27">
        <f t="shared" si="0"/>
        <v>0.33080386464362466</v>
      </c>
      <c r="K37" s="27">
        <f t="shared" si="1"/>
        <v>0</v>
      </c>
      <c r="L37" s="28">
        <f t="shared" si="2"/>
        <v>97480704.080000028</v>
      </c>
    </row>
    <row r="38" spans="2:12" ht="20.100000000000001" customHeight="1" x14ac:dyDescent="0.25">
      <c r="B38" s="25" t="s">
        <v>52</v>
      </c>
      <c r="C38" s="26">
        <v>38652067</v>
      </c>
      <c r="D38" s="26">
        <v>42439604</v>
      </c>
      <c r="E38" s="57">
        <v>42422432</v>
      </c>
      <c r="F38" s="57">
        <v>37387246.310000017</v>
      </c>
      <c r="G38" s="26">
        <v>14293262.379999999</v>
      </c>
      <c r="H38" s="26"/>
      <c r="I38" s="27"/>
      <c r="J38" s="27">
        <f t="shared" si="0"/>
        <v>0.33692699136155135</v>
      </c>
      <c r="K38" s="27">
        <f t="shared" si="1"/>
        <v>0</v>
      </c>
      <c r="L38" s="28">
        <f t="shared" si="2"/>
        <v>28146341.620000001</v>
      </c>
    </row>
    <row r="39" spans="2:12" ht="20.100000000000001" customHeight="1" x14ac:dyDescent="0.25">
      <c r="B39" s="25" t="s">
        <v>53</v>
      </c>
      <c r="C39" s="26">
        <v>122048043</v>
      </c>
      <c r="D39" s="26">
        <v>126912808</v>
      </c>
      <c r="E39" s="57">
        <v>124917186</v>
      </c>
      <c r="F39" s="57">
        <v>107948006.52000003</v>
      </c>
      <c r="G39" s="26">
        <v>38766808.190000013</v>
      </c>
      <c r="H39" s="26"/>
      <c r="I39" s="27"/>
      <c r="J39" s="27">
        <f t="shared" si="0"/>
        <v>0.31034006954015131</v>
      </c>
      <c r="K39" s="27">
        <f t="shared" si="1"/>
        <v>0</v>
      </c>
      <c r="L39" s="28">
        <f t="shared" si="2"/>
        <v>88145999.809999987</v>
      </c>
    </row>
    <row r="40" spans="2:12" ht="20.100000000000001" customHeight="1" x14ac:dyDescent="0.25">
      <c r="B40" s="25" t="s">
        <v>54</v>
      </c>
      <c r="C40" s="26">
        <v>322199115</v>
      </c>
      <c r="D40" s="26">
        <v>347219490</v>
      </c>
      <c r="E40" s="57">
        <v>346811184</v>
      </c>
      <c r="F40" s="57">
        <v>310683623.89999998</v>
      </c>
      <c r="G40" s="26">
        <v>109126139.17000006</v>
      </c>
      <c r="H40" s="26"/>
      <c r="I40" s="27"/>
      <c r="J40" s="27">
        <f t="shared" si="0"/>
        <v>0.31465576718540905</v>
      </c>
      <c r="K40" s="27">
        <f t="shared" si="1"/>
        <v>0</v>
      </c>
      <c r="L40" s="28">
        <f t="shared" si="2"/>
        <v>238093350.82999992</v>
      </c>
    </row>
    <row r="41" spans="2:12" ht="20.100000000000001" customHeight="1" x14ac:dyDescent="0.25">
      <c r="B41" s="25" t="s">
        <v>55</v>
      </c>
      <c r="C41" s="26">
        <v>390947568</v>
      </c>
      <c r="D41" s="26">
        <v>421555573</v>
      </c>
      <c r="E41" s="57">
        <v>409493555</v>
      </c>
      <c r="F41" s="57">
        <v>376669181.4600001</v>
      </c>
      <c r="G41" s="26">
        <v>138357870.46999991</v>
      </c>
      <c r="H41" s="26"/>
      <c r="I41" s="27"/>
      <c r="J41" s="27">
        <f t="shared" si="0"/>
        <v>0.33787557528225298</v>
      </c>
      <c r="K41" s="27">
        <f t="shared" si="1"/>
        <v>0</v>
      </c>
      <c r="L41" s="28">
        <f t="shared" si="2"/>
        <v>283197702.53000009</v>
      </c>
    </row>
    <row r="42" spans="2:12" ht="20.100000000000001" customHeight="1" x14ac:dyDescent="0.25">
      <c r="B42" s="25" t="s">
        <v>56</v>
      </c>
      <c r="C42" s="26">
        <v>396520786</v>
      </c>
      <c r="D42" s="26">
        <v>414039353</v>
      </c>
      <c r="E42" s="57">
        <v>412402886</v>
      </c>
      <c r="F42" s="57">
        <v>372826659.59999996</v>
      </c>
      <c r="G42" s="26">
        <v>133958974.19</v>
      </c>
      <c r="H42" s="26"/>
      <c r="I42" s="27"/>
      <c r="J42" s="27">
        <f t="shared" si="0"/>
        <v>0.32482550131814547</v>
      </c>
      <c r="K42" s="27">
        <f t="shared" si="1"/>
        <v>0</v>
      </c>
      <c r="L42" s="28">
        <f t="shared" si="2"/>
        <v>280080378.81</v>
      </c>
    </row>
    <row r="43" spans="2:12" ht="20.100000000000001" customHeight="1" x14ac:dyDescent="0.25">
      <c r="B43" s="25" t="s">
        <v>57</v>
      </c>
      <c r="C43" s="26">
        <v>201544127</v>
      </c>
      <c r="D43" s="26">
        <v>220267677</v>
      </c>
      <c r="E43" s="57">
        <v>217462562</v>
      </c>
      <c r="F43" s="57">
        <v>186545859.59</v>
      </c>
      <c r="G43" s="26">
        <v>68746516.070000008</v>
      </c>
      <c r="H43" s="26"/>
      <c r="I43" s="27"/>
      <c r="J43" s="27">
        <f t="shared" si="0"/>
        <v>0.31613035107164794</v>
      </c>
      <c r="K43" s="27">
        <f t="shared" si="1"/>
        <v>0</v>
      </c>
      <c r="L43" s="28">
        <f t="shared" si="2"/>
        <v>151521160.93000001</v>
      </c>
    </row>
    <row r="44" spans="2:12" ht="20.100000000000001" customHeight="1" x14ac:dyDescent="0.25">
      <c r="B44" s="25" t="s">
        <v>59</v>
      </c>
      <c r="C44" s="26">
        <v>69644500</v>
      </c>
      <c r="D44" s="26">
        <v>69644500</v>
      </c>
      <c r="E44" s="57">
        <v>59754800</v>
      </c>
      <c r="F44" s="57">
        <v>22861288.160000004</v>
      </c>
      <c r="G44" s="26">
        <v>6377524.0699999994</v>
      </c>
      <c r="H44" s="26"/>
      <c r="I44" s="27"/>
      <c r="J44" s="27">
        <f t="shared" ref="J44" si="3">IF(ISERROR(+G44/E44)=TRUE,0,++G44/E44)</f>
        <v>0.10672823053545488</v>
      </c>
      <c r="K44" s="27">
        <f t="shared" ref="K44" si="4">IF(ISERROR(+H44/E44)=TRUE,0,++H44/E44)</f>
        <v>0</v>
      </c>
      <c r="L44" s="28">
        <f t="shared" ref="L44" si="5">+D44-G44</f>
        <v>63266975.93</v>
      </c>
    </row>
    <row r="45" spans="2:12" ht="20.100000000000001" customHeight="1" x14ac:dyDescent="0.25">
      <c r="B45" s="25" t="s">
        <v>62</v>
      </c>
      <c r="C45" s="26">
        <v>140515998</v>
      </c>
      <c r="D45" s="26">
        <v>145572143</v>
      </c>
      <c r="E45" s="57">
        <v>145538172</v>
      </c>
      <c r="F45" s="57">
        <v>134079184.79000001</v>
      </c>
      <c r="G45" s="26">
        <v>44766483.299999997</v>
      </c>
      <c r="H45" s="26"/>
      <c r="I45" s="27"/>
      <c r="J45" s="27">
        <f t="shared" ref="J45" si="6">IF(ISERROR(+G45/E45)=TRUE,0,++G45/E45)</f>
        <v>0.30759272763162093</v>
      </c>
      <c r="K45" s="27">
        <f t="shared" ref="K45" si="7">IF(ISERROR(+H45/E45)=TRUE,0,++H45/E45)</f>
        <v>0</v>
      </c>
      <c r="L45" s="28">
        <f t="shared" ref="L45" si="8">+D45-G45</f>
        <v>100805659.7</v>
      </c>
    </row>
    <row r="46" spans="2:12" ht="23.25" customHeight="1" x14ac:dyDescent="0.25">
      <c r="B46" s="52" t="s">
        <v>4</v>
      </c>
      <c r="C46" s="53">
        <f t="shared" ref="C46:H46" si="9">SUM(C13:C45)</f>
        <v>9499521897</v>
      </c>
      <c r="D46" s="53">
        <f t="shared" si="9"/>
        <v>9431415724</v>
      </c>
      <c r="E46" s="53">
        <f t="shared" si="9"/>
        <v>8826657944</v>
      </c>
      <c r="F46" s="53">
        <f t="shared" si="9"/>
        <v>6805617955.5199986</v>
      </c>
      <c r="G46" s="53">
        <f t="shared" si="9"/>
        <v>2865847870.5800014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0.3246809708456061</v>
      </c>
      <c r="K46" s="54">
        <f>IF(ISERROR(+H46/E46)=TRUE,0,++H46/E46)</f>
        <v>0</v>
      </c>
      <c r="L46" s="55">
        <f>SUM(L13:L45)</f>
        <v>6565567853.420001</v>
      </c>
    </row>
    <row r="47" spans="2:12" x14ac:dyDescent="0.2">
      <c r="B47" s="11" t="s">
        <v>66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ABRIL
(4)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24</v>
      </c>
      <c r="C53" s="67">
        <f>+C46/$C$51</f>
        <v>9499.5218970000005</v>
      </c>
      <c r="D53" s="67">
        <f>+D46/$C$51</f>
        <v>9431.4157240000004</v>
      </c>
      <c r="E53" s="33">
        <f>+E46/$C$51</f>
        <v>8826.6579440000005</v>
      </c>
      <c r="F53" s="67">
        <f>+F46/$C$51</f>
        <v>6805.6179555199988</v>
      </c>
      <c r="G53" s="67">
        <f>+G46/$C$51</f>
        <v>2865.8478705800012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65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64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0</v>
      </c>
      <c r="D13" s="8">
        <v>0</v>
      </c>
      <c r="E13" s="56">
        <v>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0</v>
      </c>
      <c r="D46" s="53">
        <f t="shared" si="6"/>
        <v>0</v>
      </c>
      <c r="E46" s="53">
        <f t="shared" si="6"/>
        <v>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0</v>
      </c>
    </row>
    <row r="47" spans="2:12" x14ac:dyDescent="0.2">
      <c r="B47" s="11" t="s">
        <v>66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ABRIL
(4)</v>
      </c>
      <c r="K52" s="23"/>
    </row>
    <row r="53" spans="2:11" s="22" customFormat="1" x14ac:dyDescent="0.25">
      <c r="B53" s="22" t="s">
        <v>24</v>
      </c>
      <c r="C53" s="39">
        <f>+C46/$C$51</f>
        <v>0</v>
      </c>
      <c r="D53" s="39">
        <f>+D46/$C$51</f>
        <v>0</v>
      </c>
      <c r="E53" s="39">
        <f>+E46/$C$51</f>
        <v>0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65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64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3">
        <v>164314235</v>
      </c>
      <c r="D46" s="42">
        <v>164314235</v>
      </c>
      <c r="E46" s="64">
        <v>164157118</v>
      </c>
      <c r="F46" s="64">
        <v>54121256.590000004</v>
      </c>
      <c r="G46" s="43">
        <v>8121326.9799999995</v>
      </c>
      <c r="H46" s="9"/>
      <c r="I46" s="13">
        <f>IF(ISERROR(+#REF!/E46)=TRUE,0,++#REF!/E46)</f>
        <v>0</v>
      </c>
      <c r="J46" s="13">
        <f t="shared" si="0"/>
        <v>4.947288962516995E-2</v>
      </c>
      <c r="K46" s="13">
        <f t="shared" si="1"/>
        <v>0</v>
      </c>
      <c r="L46" s="15">
        <f t="shared" si="2"/>
        <v>156192908.02000001</v>
      </c>
    </row>
    <row r="47" spans="2:12" ht="23.25" customHeight="1" x14ac:dyDescent="0.25">
      <c r="B47" s="52" t="s">
        <v>4</v>
      </c>
      <c r="C47" s="65">
        <f t="shared" ref="C47:H47" si="15">SUM(C13:C46)</f>
        <v>164314235</v>
      </c>
      <c r="D47" s="65">
        <f t="shared" si="15"/>
        <v>164314235</v>
      </c>
      <c r="E47" s="65">
        <f t="shared" si="15"/>
        <v>164157118</v>
      </c>
      <c r="F47" s="65">
        <f t="shared" si="15"/>
        <v>54121256.590000004</v>
      </c>
      <c r="G47" s="65">
        <f t="shared" si="15"/>
        <v>8121326.9799999995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4.947288962516995E-2</v>
      </c>
      <c r="K47" s="54">
        <f>IF(ISERROR(+H47/E47)=TRUE,0,++H47/E47)</f>
        <v>0</v>
      </c>
      <c r="L47" s="55">
        <f>SUM(L13:L46)</f>
        <v>156192908.02000001</v>
      </c>
    </row>
    <row r="48" spans="2:12" x14ac:dyDescent="0.2">
      <c r="B48" s="11" t="s">
        <v>66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ABRIL
(4)</v>
      </c>
      <c r="K53" s="23"/>
    </row>
    <row r="54" spans="2:11" s="22" customFormat="1" x14ac:dyDescent="0.25">
      <c r="B54" s="22" t="s">
        <v>24</v>
      </c>
      <c r="C54" s="39">
        <f>+C47/$B$52</f>
        <v>164.314235</v>
      </c>
      <c r="D54" s="39">
        <f t="shared" ref="D54:G54" si="16">+D47/$B$52</f>
        <v>164.314235</v>
      </c>
      <c r="E54" s="39">
        <f t="shared" si="16"/>
        <v>164.157118</v>
      </c>
      <c r="F54" s="39">
        <f t="shared" si="16"/>
        <v>54.121256590000002</v>
      </c>
      <c r="G54" s="39">
        <f t="shared" si="16"/>
        <v>8.1213269799999992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6"/>
  <sheetViews>
    <sheetView showGridLines="0" tabSelected="1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65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64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60</v>
      </c>
      <c r="C13" s="44">
        <v>531121</v>
      </c>
      <c r="D13" s="44">
        <v>2383465</v>
      </c>
      <c r="E13" s="60">
        <v>2121753</v>
      </c>
      <c r="F13" s="60">
        <v>798161.79</v>
      </c>
      <c r="G13" s="41">
        <v>524811.79</v>
      </c>
      <c r="H13" s="8"/>
      <c r="I13" s="12">
        <f>IF(ISERROR(+#REF!/E13)=TRUE,0,++#REF!/E13)</f>
        <v>0</v>
      </c>
      <c r="J13" s="12">
        <f>IF(ISERROR(+G13/E13)=TRUE,0,++G13/E13)</f>
        <v>0.24734820217056369</v>
      </c>
      <c r="K13" s="12">
        <f>IF(ISERROR(+H13/E13)=TRUE,0,++H13/E13)</f>
        <v>0</v>
      </c>
      <c r="L13" s="14">
        <f>+D13-G13</f>
        <v>1858653.21</v>
      </c>
    </row>
    <row r="14" spans="1:13" ht="20.100000000000001" customHeight="1" x14ac:dyDescent="0.25">
      <c r="B14" s="29" t="s">
        <v>61</v>
      </c>
      <c r="C14" s="45">
        <v>399990</v>
      </c>
      <c r="D14" s="45">
        <v>12055787</v>
      </c>
      <c r="E14" s="61">
        <v>11290031</v>
      </c>
      <c r="F14" s="61">
        <v>6197971.9200000009</v>
      </c>
      <c r="G14" s="42">
        <v>3615430.77</v>
      </c>
      <c r="H14" s="26"/>
      <c r="I14" s="27"/>
      <c r="J14" s="27">
        <f t="shared" ref="J14:J41" si="0">IF(ISERROR(+G14/E14)=TRUE,0,++G14/E14)</f>
        <v>0.32023213842371201</v>
      </c>
      <c r="K14" s="27">
        <f t="shared" ref="K14:K41" si="1">IF(ISERROR(+H14/E14)=TRUE,0,++H14/E14)</f>
        <v>0</v>
      </c>
      <c r="L14" s="28">
        <f t="shared" ref="L14:L41" si="2">+D14-G14</f>
        <v>8440356.2300000004</v>
      </c>
    </row>
    <row r="15" spans="1:13" ht="20.100000000000001" customHeight="1" x14ac:dyDescent="0.25">
      <c r="B15" s="29" t="s">
        <v>29</v>
      </c>
      <c r="C15" s="45">
        <v>1192571</v>
      </c>
      <c r="D15" s="45">
        <v>13877917</v>
      </c>
      <c r="E15" s="61">
        <v>13877917</v>
      </c>
      <c r="F15" s="61">
        <v>2131083.16</v>
      </c>
      <c r="G15" s="42">
        <v>1760720</v>
      </c>
      <c r="H15" s="26"/>
      <c r="I15" s="27"/>
      <c r="J15" s="27">
        <f t="shared" si="0"/>
        <v>0.12687206588712124</v>
      </c>
      <c r="K15" s="27">
        <f t="shared" si="1"/>
        <v>0</v>
      </c>
      <c r="L15" s="28">
        <f t="shared" si="2"/>
        <v>12117197</v>
      </c>
    </row>
    <row r="16" spans="1:13" ht="20.100000000000001" customHeight="1" x14ac:dyDescent="0.25">
      <c r="B16" s="29" t="s">
        <v>30</v>
      </c>
      <c r="C16" s="45">
        <v>236367</v>
      </c>
      <c r="D16" s="45">
        <v>3178944</v>
      </c>
      <c r="E16" s="61">
        <v>3039286</v>
      </c>
      <c r="F16" s="61">
        <v>600448.46</v>
      </c>
      <c r="G16" s="42">
        <v>420161.68</v>
      </c>
      <c r="H16" s="26"/>
      <c r="I16" s="27"/>
      <c r="J16" s="27">
        <f t="shared" si="0"/>
        <v>0.13824354799120583</v>
      </c>
      <c r="K16" s="27">
        <f t="shared" si="1"/>
        <v>0</v>
      </c>
      <c r="L16" s="28">
        <f t="shared" si="2"/>
        <v>2758782.32</v>
      </c>
    </row>
    <row r="17" spans="2:12" ht="20.100000000000001" customHeight="1" x14ac:dyDescent="0.25">
      <c r="B17" s="29" t="s">
        <v>31</v>
      </c>
      <c r="C17" s="45">
        <v>1444837</v>
      </c>
      <c r="D17" s="45">
        <v>39740489</v>
      </c>
      <c r="E17" s="61">
        <v>37373193</v>
      </c>
      <c r="F17" s="61">
        <v>9339636.2599999998</v>
      </c>
      <c r="G17" s="42">
        <v>7360077.3699999992</v>
      </c>
      <c r="H17" s="26"/>
      <c r="I17" s="27"/>
      <c r="J17" s="27">
        <f t="shared" si="0"/>
        <v>0.196934668386509</v>
      </c>
      <c r="K17" s="27">
        <f t="shared" si="1"/>
        <v>0</v>
      </c>
      <c r="L17" s="28">
        <f t="shared" si="2"/>
        <v>32380411.630000003</v>
      </c>
    </row>
    <row r="18" spans="2:12" ht="20.100000000000001" customHeight="1" x14ac:dyDescent="0.25">
      <c r="B18" s="29" t="s">
        <v>32</v>
      </c>
      <c r="C18" s="45">
        <v>124957</v>
      </c>
      <c r="D18" s="45">
        <v>23749093</v>
      </c>
      <c r="E18" s="61">
        <v>22882200</v>
      </c>
      <c r="F18" s="61">
        <v>11327522.66</v>
      </c>
      <c r="G18" s="42">
        <v>5960270.1500000004</v>
      </c>
      <c r="H18" s="26"/>
      <c r="I18" s="27"/>
      <c r="J18" s="27">
        <f t="shared" si="0"/>
        <v>0.2604762719493755</v>
      </c>
      <c r="K18" s="27">
        <f t="shared" si="1"/>
        <v>0</v>
      </c>
      <c r="L18" s="28">
        <f t="shared" si="2"/>
        <v>17788822.850000001</v>
      </c>
    </row>
    <row r="19" spans="2:12" ht="20.100000000000001" customHeight="1" x14ac:dyDescent="0.25">
      <c r="B19" s="29" t="s">
        <v>33</v>
      </c>
      <c r="C19" s="45">
        <v>1145140</v>
      </c>
      <c r="D19" s="45">
        <v>35186069</v>
      </c>
      <c r="E19" s="61">
        <v>34287795</v>
      </c>
      <c r="F19" s="61">
        <v>22173839.550000004</v>
      </c>
      <c r="G19" s="42">
        <v>9939518.4900000021</v>
      </c>
      <c r="H19" s="26"/>
      <c r="I19" s="27"/>
      <c r="J19" s="27">
        <f t="shared" si="0"/>
        <v>0.28988503022722817</v>
      </c>
      <c r="K19" s="27">
        <f t="shared" si="1"/>
        <v>0</v>
      </c>
      <c r="L19" s="28">
        <f t="shared" si="2"/>
        <v>25246550.509999998</v>
      </c>
    </row>
    <row r="20" spans="2:12" ht="20.100000000000001" customHeight="1" x14ac:dyDescent="0.25">
      <c r="B20" s="29" t="s">
        <v>34</v>
      </c>
      <c r="C20" s="45">
        <v>443159</v>
      </c>
      <c r="D20" s="45">
        <v>4975454</v>
      </c>
      <c r="E20" s="61">
        <v>4194850</v>
      </c>
      <c r="F20" s="61">
        <v>1331445.3599999999</v>
      </c>
      <c r="G20" s="42">
        <v>754440.53</v>
      </c>
      <c r="H20" s="26"/>
      <c r="I20" s="27"/>
      <c r="J20" s="27">
        <f t="shared" si="0"/>
        <v>0.17984922702838005</v>
      </c>
      <c r="K20" s="27">
        <f t="shared" si="1"/>
        <v>0</v>
      </c>
      <c r="L20" s="28">
        <f t="shared" si="2"/>
        <v>4221013.47</v>
      </c>
    </row>
    <row r="21" spans="2:12" ht="20.100000000000001" customHeight="1" x14ac:dyDescent="0.25">
      <c r="B21" s="29" t="s">
        <v>35</v>
      </c>
      <c r="C21" s="45">
        <v>502232</v>
      </c>
      <c r="D21" s="45">
        <v>9662786</v>
      </c>
      <c r="E21" s="61">
        <v>9258615</v>
      </c>
      <c r="F21" s="61">
        <v>3810389.3200000003</v>
      </c>
      <c r="G21" s="42">
        <v>2832544.21</v>
      </c>
      <c r="H21" s="26"/>
      <c r="I21" s="27"/>
      <c r="J21" s="27">
        <f t="shared" si="0"/>
        <v>0.30593606171117388</v>
      </c>
      <c r="K21" s="27">
        <f t="shared" si="1"/>
        <v>0</v>
      </c>
      <c r="L21" s="28">
        <f t="shared" si="2"/>
        <v>6830241.79</v>
      </c>
    </row>
    <row r="22" spans="2:12" ht="20.100000000000001" customHeight="1" x14ac:dyDescent="0.25">
      <c r="B22" s="29" t="s">
        <v>36</v>
      </c>
      <c r="C22" s="45">
        <v>435424</v>
      </c>
      <c r="D22" s="45">
        <v>45799557</v>
      </c>
      <c r="E22" s="61">
        <v>45696258</v>
      </c>
      <c r="F22" s="61">
        <v>22897039.890000001</v>
      </c>
      <c r="G22" s="42">
        <v>14548366.389999999</v>
      </c>
      <c r="H22" s="26"/>
      <c r="I22" s="27"/>
      <c r="J22" s="27">
        <f t="shared" si="0"/>
        <v>0.31837106640110441</v>
      </c>
      <c r="K22" s="27">
        <f t="shared" si="1"/>
        <v>0</v>
      </c>
      <c r="L22" s="28">
        <f t="shared" si="2"/>
        <v>31251190.609999999</v>
      </c>
    </row>
    <row r="23" spans="2:12" ht="20.100000000000001" customHeight="1" x14ac:dyDescent="0.25">
      <c r="B23" s="29" t="s">
        <v>37</v>
      </c>
      <c r="C23" s="45">
        <v>1303553</v>
      </c>
      <c r="D23" s="45">
        <v>36416589</v>
      </c>
      <c r="E23" s="61">
        <v>35147503</v>
      </c>
      <c r="F23" s="61">
        <v>18063434.839999996</v>
      </c>
      <c r="G23" s="42">
        <v>10633996.880000001</v>
      </c>
      <c r="H23" s="26"/>
      <c r="I23" s="27"/>
      <c r="J23" s="27">
        <f t="shared" si="0"/>
        <v>0.30255340983966916</v>
      </c>
      <c r="K23" s="27">
        <f t="shared" si="1"/>
        <v>0</v>
      </c>
      <c r="L23" s="28">
        <f t="shared" si="2"/>
        <v>25782592.119999997</v>
      </c>
    </row>
    <row r="24" spans="2:12" ht="20.100000000000001" customHeight="1" x14ac:dyDescent="0.25">
      <c r="B24" s="29" t="s">
        <v>38</v>
      </c>
      <c r="C24" s="45">
        <v>990022</v>
      </c>
      <c r="D24" s="45">
        <v>39833397</v>
      </c>
      <c r="E24" s="61">
        <v>38069421</v>
      </c>
      <c r="F24" s="61">
        <v>19994969.670000002</v>
      </c>
      <c r="G24" s="42">
        <v>6801780.8399999999</v>
      </c>
      <c r="H24" s="26"/>
      <c r="I24" s="27"/>
      <c r="J24" s="27">
        <f t="shared" si="0"/>
        <v>0.17866783001506642</v>
      </c>
      <c r="K24" s="27">
        <f t="shared" si="1"/>
        <v>0</v>
      </c>
      <c r="L24" s="28">
        <f t="shared" si="2"/>
        <v>33031616.16</v>
      </c>
    </row>
    <row r="25" spans="2:12" ht="20.100000000000001" customHeight="1" x14ac:dyDescent="0.25">
      <c r="B25" s="29" t="s">
        <v>39</v>
      </c>
      <c r="C25" s="45">
        <v>664466</v>
      </c>
      <c r="D25" s="45">
        <v>42165347</v>
      </c>
      <c r="E25" s="61">
        <v>39916600</v>
      </c>
      <c r="F25" s="61">
        <v>17468993.289999999</v>
      </c>
      <c r="G25" s="42">
        <v>9431257.3900000006</v>
      </c>
      <c r="H25" s="26"/>
      <c r="I25" s="27"/>
      <c r="J25" s="27">
        <f t="shared" si="0"/>
        <v>0.23627406617798111</v>
      </c>
      <c r="K25" s="27">
        <f t="shared" si="1"/>
        <v>0</v>
      </c>
      <c r="L25" s="28">
        <f t="shared" si="2"/>
        <v>32734089.609999999</v>
      </c>
    </row>
    <row r="26" spans="2:12" ht="20.100000000000001" customHeight="1" x14ac:dyDescent="0.25">
      <c r="B26" s="29" t="s">
        <v>40</v>
      </c>
      <c r="C26" s="45">
        <v>478307</v>
      </c>
      <c r="D26" s="45">
        <v>11876613</v>
      </c>
      <c r="E26" s="61">
        <v>10709215</v>
      </c>
      <c r="F26" s="61">
        <v>6188497.7300000014</v>
      </c>
      <c r="G26" s="42">
        <v>3699385.68</v>
      </c>
      <c r="H26" s="26"/>
      <c r="I26" s="27"/>
      <c r="J26" s="27">
        <f t="shared" si="0"/>
        <v>0.34543948179208284</v>
      </c>
      <c r="K26" s="27">
        <f t="shared" si="1"/>
        <v>0</v>
      </c>
      <c r="L26" s="28">
        <f t="shared" si="2"/>
        <v>8177227.3200000003</v>
      </c>
    </row>
    <row r="27" spans="2:12" ht="20.100000000000001" customHeight="1" x14ac:dyDescent="0.25">
      <c r="B27" s="29" t="s">
        <v>41</v>
      </c>
      <c r="C27" s="45">
        <v>428965</v>
      </c>
      <c r="D27" s="45">
        <v>8566817</v>
      </c>
      <c r="E27" s="61">
        <v>8360142</v>
      </c>
      <c r="F27" s="61">
        <v>4727142.41</v>
      </c>
      <c r="G27" s="42">
        <v>2095669.45</v>
      </c>
      <c r="H27" s="26"/>
      <c r="I27" s="27"/>
      <c r="J27" s="27">
        <f t="shared" si="0"/>
        <v>0.25067390601738582</v>
      </c>
      <c r="K27" s="27">
        <f t="shared" si="1"/>
        <v>0</v>
      </c>
      <c r="L27" s="28">
        <f t="shared" si="2"/>
        <v>6471147.5499999998</v>
      </c>
    </row>
    <row r="28" spans="2:12" ht="20.100000000000001" customHeight="1" x14ac:dyDescent="0.25">
      <c r="B28" s="29" t="s">
        <v>42</v>
      </c>
      <c r="C28" s="45">
        <v>77005</v>
      </c>
      <c r="D28" s="45">
        <v>5007742</v>
      </c>
      <c r="E28" s="61">
        <v>4398860</v>
      </c>
      <c r="F28" s="61">
        <v>2293679.9400000004</v>
      </c>
      <c r="G28" s="42">
        <v>824670.96</v>
      </c>
      <c r="H28" s="26"/>
      <c r="I28" s="27"/>
      <c r="J28" s="27">
        <f t="shared" si="0"/>
        <v>0.18747379093674268</v>
      </c>
      <c r="K28" s="27">
        <f t="shared" si="1"/>
        <v>0</v>
      </c>
      <c r="L28" s="28">
        <f t="shared" si="2"/>
        <v>4183071.04</v>
      </c>
    </row>
    <row r="29" spans="2:12" ht="20.100000000000001" customHeight="1" x14ac:dyDescent="0.25">
      <c r="B29" s="29" t="s">
        <v>43</v>
      </c>
      <c r="C29" s="45">
        <v>65454</v>
      </c>
      <c r="D29" s="45">
        <v>2509148</v>
      </c>
      <c r="E29" s="61">
        <v>2246194</v>
      </c>
      <c r="F29" s="61">
        <v>1241787.02</v>
      </c>
      <c r="G29" s="42">
        <v>688619.69</v>
      </c>
      <c r="H29" s="26"/>
      <c r="I29" s="27"/>
      <c r="J29" s="27">
        <f t="shared" si="0"/>
        <v>0.30657177875107844</v>
      </c>
      <c r="K29" s="27">
        <f t="shared" si="1"/>
        <v>0</v>
      </c>
      <c r="L29" s="28">
        <f t="shared" si="2"/>
        <v>1820528.31</v>
      </c>
    </row>
    <row r="30" spans="2:12" ht="20.100000000000001" customHeight="1" x14ac:dyDescent="0.25">
      <c r="B30" s="29" t="s">
        <v>44</v>
      </c>
      <c r="C30" s="45">
        <v>378742</v>
      </c>
      <c r="D30" s="45">
        <v>21127649</v>
      </c>
      <c r="E30" s="61">
        <v>19088938</v>
      </c>
      <c r="F30" s="61">
        <v>10548742.899999999</v>
      </c>
      <c r="G30" s="42">
        <v>3894288.06</v>
      </c>
      <c r="H30" s="26"/>
      <c r="I30" s="27"/>
      <c r="J30" s="27">
        <f t="shared" si="0"/>
        <v>0.204007580725549</v>
      </c>
      <c r="K30" s="27">
        <f t="shared" si="1"/>
        <v>0</v>
      </c>
      <c r="L30" s="28">
        <f t="shared" si="2"/>
        <v>17233360.940000001</v>
      </c>
    </row>
    <row r="31" spans="2:12" ht="20.100000000000001" customHeight="1" x14ac:dyDescent="0.25">
      <c r="B31" s="29" t="s">
        <v>45</v>
      </c>
      <c r="C31" s="45">
        <v>330849</v>
      </c>
      <c r="D31" s="45">
        <v>6096077</v>
      </c>
      <c r="E31" s="61">
        <v>5133084</v>
      </c>
      <c r="F31" s="61">
        <v>1660718.2599999998</v>
      </c>
      <c r="G31" s="42">
        <v>175544.80000000002</v>
      </c>
      <c r="H31" s="26"/>
      <c r="I31" s="27"/>
      <c r="J31" s="27">
        <f t="shared" si="0"/>
        <v>3.4198700040755231E-2</v>
      </c>
      <c r="K31" s="27">
        <f t="shared" si="1"/>
        <v>0</v>
      </c>
      <c r="L31" s="28">
        <f t="shared" si="2"/>
        <v>5920532.2000000002</v>
      </c>
    </row>
    <row r="32" spans="2:12" ht="20.100000000000001" customHeight="1" x14ac:dyDescent="0.25">
      <c r="B32" s="29" t="s">
        <v>46</v>
      </c>
      <c r="C32" s="45">
        <v>113263</v>
      </c>
      <c r="D32" s="45">
        <v>4394040</v>
      </c>
      <c r="E32" s="61">
        <v>4264950</v>
      </c>
      <c r="F32" s="61">
        <v>2436437.42</v>
      </c>
      <c r="G32" s="42">
        <v>1882583.42</v>
      </c>
      <c r="H32" s="26"/>
      <c r="I32" s="27"/>
      <c r="J32" s="27">
        <f t="shared" si="0"/>
        <v>0.44140808684744248</v>
      </c>
      <c r="K32" s="27">
        <f t="shared" si="1"/>
        <v>0</v>
      </c>
      <c r="L32" s="28">
        <f t="shared" si="2"/>
        <v>2511456.58</v>
      </c>
    </row>
    <row r="33" spans="2:12" ht="20.100000000000001" customHeight="1" x14ac:dyDescent="0.25">
      <c r="B33" s="29" t="s">
        <v>47</v>
      </c>
      <c r="C33" s="45">
        <v>323140</v>
      </c>
      <c r="D33" s="45">
        <v>10949812</v>
      </c>
      <c r="E33" s="61">
        <v>10949812</v>
      </c>
      <c r="F33" s="61">
        <v>5344964.5999999996</v>
      </c>
      <c r="G33" s="42">
        <v>3470499.82</v>
      </c>
      <c r="H33" s="26"/>
      <c r="I33" s="27"/>
      <c r="J33" s="27">
        <f t="shared" si="0"/>
        <v>0.31694606446211132</v>
      </c>
      <c r="K33" s="27">
        <f t="shared" si="1"/>
        <v>0</v>
      </c>
      <c r="L33" s="28">
        <f t="shared" si="2"/>
        <v>7479312.1799999997</v>
      </c>
    </row>
    <row r="34" spans="2:12" ht="20.100000000000001" customHeight="1" x14ac:dyDescent="0.25">
      <c r="B34" s="29" t="s">
        <v>51</v>
      </c>
      <c r="C34" s="45">
        <v>1764266</v>
      </c>
      <c r="D34" s="45">
        <v>68399838</v>
      </c>
      <c r="E34" s="61">
        <v>57837902</v>
      </c>
      <c r="F34" s="61">
        <v>25165440.900000006</v>
      </c>
      <c r="G34" s="42">
        <v>12003539.749999998</v>
      </c>
      <c r="H34" s="26"/>
      <c r="I34" s="27"/>
      <c r="J34" s="27">
        <f t="shared" si="0"/>
        <v>0.20753760656809436</v>
      </c>
      <c r="K34" s="27">
        <f t="shared" si="1"/>
        <v>0</v>
      </c>
      <c r="L34" s="28">
        <f t="shared" si="2"/>
        <v>56396298.25</v>
      </c>
    </row>
    <row r="35" spans="2:12" ht="20.100000000000001" customHeight="1" x14ac:dyDescent="0.25">
      <c r="B35" s="29" t="s">
        <v>52</v>
      </c>
      <c r="C35" s="45">
        <v>88503</v>
      </c>
      <c r="D35" s="45">
        <v>2481221</v>
      </c>
      <c r="E35" s="61">
        <v>2491356</v>
      </c>
      <c r="F35" s="61">
        <v>1384542.4</v>
      </c>
      <c r="G35" s="42">
        <v>696063.74</v>
      </c>
      <c r="H35" s="26"/>
      <c r="I35" s="27"/>
      <c r="J35" s="27">
        <f t="shared" si="0"/>
        <v>0.27939152011996682</v>
      </c>
      <c r="K35" s="27">
        <f t="shared" si="1"/>
        <v>0</v>
      </c>
      <c r="L35" s="28">
        <f t="shared" si="2"/>
        <v>1785157.26</v>
      </c>
    </row>
    <row r="36" spans="2:12" ht="20.100000000000001" customHeight="1" x14ac:dyDescent="0.25">
      <c r="B36" s="29" t="s">
        <v>53</v>
      </c>
      <c r="C36" s="45">
        <v>3601773</v>
      </c>
      <c r="D36" s="45">
        <v>37725983</v>
      </c>
      <c r="E36" s="61">
        <v>33487102</v>
      </c>
      <c r="F36" s="61">
        <v>22169792.780000001</v>
      </c>
      <c r="G36" s="42">
        <v>6530867.0600000005</v>
      </c>
      <c r="H36" s="26"/>
      <c r="I36" s="27"/>
      <c r="J36" s="27">
        <f t="shared" si="0"/>
        <v>0.19502634357550561</v>
      </c>
      <c r="K36" s="27">
        <f t="shared" si="1"/>
        <v>0</v>
      </c>
      <c r="L36" s="28">
        <f t="shared" si="2"/>
        <v>31195115.939999998</v>
      </c>
    </row>
    <row r="37" spans="2:12" ht="20.100000000000001" customHeight="1" x14ac:dyDescent="0.25">
      <c r="B37" s="29" t="s">
        <v>54</v>
      </c>
      <c r="C37" s="45">
        <v>7249818</v>
      </c>
      <c r="D37" s="45">
        <v>32989343</v>
      </c>
      <c r="E37" s="61">
        <v>17407308</v>
      </c>
      <c r="F37" s="61">
        <v>11661275.200000001</v>
      </c>
      <c r="G37" s="42">
        <v>7160077.21</v>
      </c>
      <c r="H37" s="26"/>
      <c r="I37" s="27"/>
      <c r="J37" s="27">
        <f t="shared" si="0"/>
        <v>0.41132593333788314</v>
      </c>
      <c r="K37" s="27">
        <f t="shared" si="1"/>
        <v>0</v>
      </c>
      <c r="L37" s="28">
        <f t="shared" si="2"/>
        <v>25829265.789999999</v>
      </c>
    </row>
    <row r="38" spans="2:12" ht="20.100000000000001" customHeight="1" x14ac:dyDescent="0.25">
      <c r="B38" s="29" t="s">
        <v>55</v>
      </c>
      <c r="C38" s="45">
        <v>6293834</v>
      </c>
      <c r="D38" s="45">
        <v>34610513</v>
      </c>
      <c r="E38" s="61">
        <v>28598352</v>
      </c>
      <c r="F38" s="61">
        <v>9555444.1099999994</v>
      </c>
      <c r="G38" s="42">
        <v>4557218.9400000004</v>
      </c>
      <c r="H38" s="26"/>
      <c r="I38" s="27"/>
      <c r="J38" s="27">
        <f t="shared" ref="J38:J40" si="3">IF(ISERROR(+G38/E38)=TRUE,0,++G38/E38)</f>
        <v>0.1593525018504563</v>
      </c>
      <c r="K38" s="27">
        <f t="shared" ref="K38:K40" si="4">IF(ISERROR(+H38/E38)=TRUE,0,++H38/E38)</f>
        <v>0</v>
      </c>
      <c r="L38" s="28">
        <f t="shared" ref="L38:L40" si="5">+D38-G38</f>
        <v>30053294.059999999</v>
      </c>
    </row>
    <row r="39" spans="2:12" ht="20.100000000000001" customHeight="1" x14ac:dyDescent="0.25">
      <c r="B39" s="29" t="s">
        <v>56</v>
      </c>
      <c r="C39" s="45">
        <v>9101376</v>
      </c>
      <c r="D39" s="45">
        <v>33838473</v>
      </c>
      <c r="E39" s="61">
        <v>26121128</v>
      </c>
      <c r="F39" s="61">
        <v>15156179.76</v>
      </c>
      <c r="G39" s="42">
        <v>8778502.5099999998</v>
      </c>
      <c r="H39" s="26"/>
      <c r="I39" s="27"/>
      <c r="J39" s="27">
        <f t="shared" si="3"/>
        <v>0.33606904380239627</v>
      </c>
      <c r="K39" s="27">
        <f t="shared" si="4"/>
        <v>0</v>
      </c>
      <c r="L39" s="28">
        <f t="shared" si="5"/>
        <v>25059970.490000002</v>
      </c>
    </row>
    <row r="40" spans="2:12" ht="20.100000000000001" customHeight="1" x14ac:dyDescent="0.25">
      <c r="B40" s="29" t="s">
        <v>57</v>
      </c>
      <c r="C40" s="45">
        <v>5905325</v>
      </c>
      <c r="D40" s="45">
        <v>14185468</v>
      </c>
      <c r="E40" s="61">
        <v>13726989</v>
      </c>
      <c r="F40" s="61">
        <v>4418655.03</v>
      </c>
      <c r="G40" s="42">
        <v>2762781.75</v>
      </c>
      <c r="H40" s="26"/>
      <c r="I40" s="27"/>
      <c r="J40" s="27">
        <f t="shared" si="3"/>
        <v>0.20126640663877562</v>
      </c>
      <c r="K40" s="27">
        <f t="shared" si="4"/>
        <v>0</v>
      </c>
      <c r="L40" s="28">
        <f t="shared" si="5"/>
        <v>11422686.25</v>
      </c>
    </row>
    <row r="41" spans="2:12" ht="20.100000000000001" customHeight="1" x14ac:dyDescent="0.25">
      <c r="B41" s="29" t="s">
        <v>62</v>
      </c>
      <c r="C41" s="45">
        <v>701673</v>
      </c>
      <c r="D41" s="45">
        <v>18844157</v>
      </c>
      <c r="E41" s="61">
        <v>18048601</v>
      </c>
      <c r="F41" s="61">
        <v>10645283.030000001</v>
      </c>
      <c r="G41" s="42">
        <v>4355043.3699999992</v>
      </c>
      <c r="H41" s="26"/>
      <c r="I41" s="27"/>
      <c r="J41" s="27">
        <f t="shared" si="0"/>
        <v>0.24129534305733719</v>
      </c>
      <c r="K41" s="27">
        <f t="shared" si="1"/>
        <v>0</v>
      </c>
      <c r="L41" s="28">
        <f t="shared" si="2"/>
        <v>14489113.630000001</v>
      </c>
    </row>
    <row r="42" spans="2:12" ht="23.25" customHeight="1" x14ac:dyDescent="0.25">
      <c r="B42" s="52" t="s">
        <v>4</v>
      </c>
      <c r="C42" s="65">
        <f t="shared" ref="C42:H42" si="6">SUM(C13:C41)</f>
        <v>46316132</v>
      </c>
      <c r="D42" s="65">
        <f t="shared" si="6"/>
        <v>622627788</v>
      </c>
      <c r="E42" s="65">
        <f t="shared" si="6"/>
        <v>560025355</v>
      </c>
      <c r="F42" s="65">
        <f t="shared" si="6"/>
        <v>270733519.65999997</v>
      </c>
      <c r="G42" s="65">
        <f t="shared" si="6"/>
        <v>138158732.69999999</v>
      </c>
      <c r="H42" s="53">
        <f t="shared" si="6"/>
        <v>0</v>
      </c>
      <c r="I42" s="54">
        <f>IF(ISERROR(+#REF!/E42)=TRUE,0,++#REF!/E42)</f>
        <v>0</v>
      </c>
      <c r="J42" s="54">
        <f>IF(ISERROR(+G42/E42)=TRUE,0,++G42/E42)</f>
        <v>0.24670085285692106</v>
      </c>
      <c r="K42" s="54">
        <f>IF(ISERROR(+H42/E42)=TRUE,0,++H42/E42)</f>
        <v>0</v>
      </c>
      <c r="L42" s="55">
        <f>SUM(L13:L41)</f>
        <v>484469055.30000001</v>
      </c>
    </row>
    <row r="43" spans="2:12" x14ac:dyDescent="0.2">
      <c r="B43" s="11" t="s">
        <v>66</v>
      </c>
    </row>
    <row r="46" spans="2:12" s="22" customFormat="1" x14ac:dyDescent="0.25">
      <c r="K46" s="23"/>
    </row>
    <row r="47" spans="2:12" s="22" customFormat="1" x14ac:dyDescent="0.25">
      <c r="C47" s="22">
        <v>1000000</v>
      </c>
      <c r="K47" s="23"/>
    </row>
    <row r="48" spans="2:12" s="22" customFormat="1" ht="45" x14ac:dyDescent="0.25">
      <c r="B48" s="30" t="s">
        <v>23</v>
      </c>
      <c r="C48" s="30" t="s">
        <v>3</v>
      </c>
      <c r="D48" s="30" t="s">
        <v>2</v>
      </c>
      <c r="E48" s="31" t="s">
        <v>18</v>
      </c>
      <c r="F48" s="31" t="s">
        <v>19</v>
      </c>
      <c r="G48" s="31" t="str">
        <f>MID(G11,1,25)</f>
        <v>DEVENGADO
A ABRIL
(4)</v>
      </c>
      <c r="K48" s="23"/>
    </row>
    <row r="49" spans="2:11" s="22" customFormat="1" x14ac:dyDescent="0.25">
      <c r="B49" s="22" t="s">
        <v>24</v>
      </c>
      <c r="C49" s="66">
        <f>+C42/$C$47</f>
        <v>46.316132000000003</v>
      </c>
      <c r="D49" s="40">
        <f>+D42/$C$47</f>
        <v>622.62778800000001</v>
      </c>
      <c r="E49" s="40">
        <f>+E42/$C$47</f>
        <v>560.02535499999999</v>
      </c>
      <c r="F49" s="40">
        <f>+F42/$C$47</f>
        <v>270.73351965999996</v>
      </c>
      <c r="G49" s="40">
        <f>+G42/$C$47</f>
        <v>138.1587327</v>
      </c>
      <c r="H49" s="22">
        <v>1373981</v>
      </c>
      <c r="K49" s="23"/>
    </row>
    <row r="50" spans="2:11" s="22" customFormat="1" x14ac:dyDescent="0.25">
      <c r="C50" s="40"/>
      <c r="D50" s="40"/>
      <c r="E50" s="40"/>
      <c r="F50" s="40"/>
      <c r="G50" s="40"/>
      <c r="H50" s="22">
        <v>5072</v>
      </c>
      <c r="K50" s="23"/>
    </row>
    <row r="51" spans="2:11" s="22" customFormat="1" x14ac:dyDescent="0.25">
      <c r="C51" s="40"/>
      <c r="D51" s="40"/>
      <c r="E51" s="40"/>
      <c r="F51" s="40"/>
      <c r="G51" s="40"/>
      <c r="H51" s="22">
        <v>3078714.9799999995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0</v>
      </c>
      <c r="K52" s="23"/>
    </row>
    <row r="53" spans="2:11" s="22" customFormat="1" x14ac:dyDescent="0.25"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65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64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54</v>
      </c>
      <c r="C13" s="18">
        <v>59561</v>
      </c>
      <c r="D13" s="18">
        <v>59561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59561</v>
      </c>
    </row>
    <row r="14" spans="1:13" ht="20.100000000000001" customHeight="1" x14ac:dyDescent="0.25">
      <c r="B14" s="16" t="s">
        <v>55</v>
      </c>
      <c r="C14" s="19">
        <v>12790</v>
      </c>
      <c r="D14" s="19">
        <v>14057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14057</v>
      </c>
    </row>
    <row r="15" spans="1:13" ht="20.100000000000001" customHeight="1" x14ac:dyDescent="0.25">
      <c r="B15" s="16" t="s">
        <v>56</v>
      </c>
      <c r="C15" s="19">
        <v>168616</v>
      </c>
      <c r="D15" s="19">
        <v>168616</v>
      </c>
      <c r="E15" s="59">
        <v>78616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168616</v>
      </c>
    </row>
    <row r="16" spans="1:13" ht="20.100000000000001" customHeight="1" x14ac:dyDescent="0.25">
      <c r="B16" s="68" t="s">
        <v>57</v>
      </c>
      <c r="C16" s="69">
        <v>161492</v>
      </c>
      <c r="D16" s="69">
        <v>161492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161492</v>
      </c>
    </row>
    <row r="17" spans="2:12" ht="23.25" customHeight="1" x14ac:dyDescent="0.25">
      <c r="B17" s="52" t="s">
        <v>4</v>
      </c>
      <c r="C17" s="65">
        <f t="shared" ref="C17:H17" si="0">SUM(C13:C16)</f>
        <v>402459</v>
      </c>
      <c r="D17" s="65">
        <f t="shared" si="0"/>
        <v>403726</v>
      </c>
      <c r="E17" s="65">
        <f t="shared" si="0"/>
        <v>78616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403726</v>
      </c>
    </row>
    <row r="18" spans="2:12" x14ac:dyDescent="0.2">
      <c r="B18" s="11" t="s">
        <v>66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ABRIL
(4)</v>
      </c>
      <c r="K23" s="23"/>
    </row>
    <row r="24" spans="2:12" s="22" customFormat="1" x14ac:dyDescent="0.25">
      <c r="B24" s="22" t="s">
        <v>24</v>
      </c>
      <c r="C24" s="66">
        <f>+C17/$C$22</f>
        <v>0.40245900000000001</v>
      </c>
      <c r="D24" s="40">
        <f>+D17/$C$22</f>
        <v>0.40372599999999997</v>
      </c>
      <c r="E24" s="40">
        <f>+E17/$C$22</f>
        <v>7.8616000000000005E-2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2024-05-02T21:07:05Z</dcterms:modified>
</cp:coreProperties>
</file>