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4\2.- Informacion Portal MINSA - Transparencia\PCA - 2024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DYT!$B$2:$L$45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6" l="1"/>
  <c r="K31" i="6"/>
  <c r="J31" i="6"/>
  <c r="L45" i="1" l="1"/>
  <c r="K45" i="1"/>
  <c r="J45" i="1"/>
  <c r="C46" i="1"/>
  <c r="D46" i="1"/>
  <c r="L16" i="5" l="1"/>
  <c r="J16" i="5"/>
  <c r="C47" i="5"/>
  <c r="D47" i="5"/>
  <c r="L44" i="5"/>
  <c r="K44" i="5"/>
  <c r="J44" i="5"/>
  <c r="L43" i="4"/>
  <c r="K43" i="4"/>
  <c r="J43" i="4"/>
  <c r="L37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7" i="6" l="1"/>
  <c r="K37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C43" i="6"/>
  <c r="D43" i="6"/>
  <c r="K21" i="5" l="1"/>
  <c r="J21" i="5"/>
  <c r="J39" i="6"/>
  <c r="K22" i="5" l="1"/>
  <c r="J22" i="5"/>
  <c r="G23" i="7"/>
  <c r="G49" i="6"/>
  <c r="G53" i="5"/>
  <c r="G52" i="4"/>
  <c r="G52" i="1"/>
  <c r="K23" i="5" l="1"/>
  <c r="J23" i="5"/>
  <c r="K38" i="6"/>
  <c r="J24" i="5" l="1"/>
  <c r="K24" i="5"/>
  <c r="J38" i="6"/>
  <c r="L38" i="6"/>
  <c r="K25" i="5" l="1"/>
  <c r="J25" i="5"/>
  <c r="L41" i="6"/>
  <c r="K41" i="6"/>
  <c r="J41" i="6"/>
  <c r="L40" i="6"/>
  <c r="K40" i="6"/>
  <c r="J40" i="6"/>
  <c r="L39" i="6"/>
  <c r="K39" i="6"/>
  <c r="C50" i="6"/>
  <c r="D50" i="6"/>
  <c r="K26" i="5" l="1"/>
  <c r="J26" i="5"/>
  <c r="G47" i="5"/>
  <c r="G54" i="5" s="1"/>
  <c r="F47" i="5"/>
  <c r="F54" i="5" s="1"/>
  <c r="D54" i="5"/>
  <c r="C54" i="5"/>
  <c r="J27" i="5" l="1"/>
  <c r="K27" i="5"/>
  <c r="G43" i="6"/>
  <c r="G50" i="6" s="1"/>
  <c r="F43" i="6"/>
  <c r="F50" i="6" s="1"/>
  <c r="E43" i="6"/>
  <c r="E50" i="6" s="1"/>
  <c r="K28" i="5" l="1"/>
  <c r="J28" i="5"/>
  <c r="L42" i="6"/>
  <c r="K42" i="6"/>
  <c r="J42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3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3" i="6"/>
  <c r="L46" i="4"/>
  <c r="L46" i="1"/>
  <c r="I17" i="7"/>
  <c r="K17" i="7"/>
  <c r="J17" i="7"/>
  <c r="J43" i="6"/>
  <c r="I43" i="6"/>
  <c r="K43" i="6"/>
  <c r="I46" i="4"/>
  <c r="K46" i="4"/>
  <c r="J46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<sst xmlns="http://schemas.openxmlformats.org/spreadsheetml/2006/main" count="260" uniqueCount="67">
  <si>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</si>
  <si>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</si>
  <si>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</si>
  <si>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</si>
  <si>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</si>
  <si>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</si>
  <si>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</si>
  <si>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</si>
  <si>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</si>
  <si>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</si>
  <si>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</si>
  <si>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</si>
  <si>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</si>
  <si>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</si>
  <si>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</si>
  <si>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</si>
  <si>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</si>
  <si>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</si>
  <si>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</si>
  <si>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</si>
  <si>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</si>
  <si>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</si>
  <si>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</si>
  <si>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</si>
  <si>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</si>
  <si>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</si>
  <si>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</si>
  <si>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</si>
  <si>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</si>
  <si>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</si>
  <si>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</si>
  <si>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</si>
  <si>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</si>
  <si>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</si>
  <si>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</si>
  <si>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</si>
  <si>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</si>
  <si>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</si>
  <si>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</si>
  <si>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</si>
  <si>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</si>
  <si>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</si>
  <si>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</si>
  <si>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</si>
  <si>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</si>
  <si>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</si>
  <si>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</si>
  <si>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</si>
  <si>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</si>
  <si>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</si>
  <si>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</si>
  <si>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</si>
  <si>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</si>
  <si>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</si>
  <si>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</si>
  <si>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</si>
  <si>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</si>
  <si>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</si>
  <si>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</si>
  <si>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</si>
  <si>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</si>
  <si>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</si>
  <si>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150-1746: HOSPITAL DE LIMA ESTE - VITARTE</t>
  </si>
  <si>
    <t xml:space="preserve">PLIEGO 011 MINISTERIO DE SALUD </t>
  </si>
  <si>
    <t>Fuente: SIAF, Consulta Amigable y Base de Datos al 31 de mayo del 2024</t>
  </si>
  <si>
    <t>EJECUCION PRESUPUESTAL MENSUALIZADA DE GASTOS 
AL MES DE MAYO 2024</t>
  </si>
  <si>
    <t>DEVENGADO
A MAYO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</si>
</sst>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MAYO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9499.5218970000005</c:v>
                </c:pt>
                <c:pt idx="1">
                  <c:v>9301.6721529999995</c:v>
                </c:pt>
                <c:pt idx="2" formatCode="#,##0">
                  <c:v>8770.5835540000007</c:v>
                </c:pt>
                <c:pt idx="3">
                  <c:v>7180.4667596099989</c:v>
                </c:pt>
                <c:pt idx="4">
                  <c:v>3517.3687946400014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2227232"/>
        <c:axId val="-192235936"/>
        <c:axId val="0"/>
      </c:bar3DChart>
      <c:catAx>
        <c:axId val="-192227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92235936"/>
        <c:crosses val="autoZero"/>
        <c:auto val="1"/>
        <c:lblAlgn val="ctr"/>
        <c:lblOffset val="100"/>
        <c:noMultiLvlLbl val="0"/>
      </c:catAx>
      <c:valAx>
        <c:axId val="-19223593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9222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MAYO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2229952"/>
        <c:axId val="-192242464"/>
        <c:axId val="0"/>
      </c:bar3DChart>
      <c:catAx>
        <c:axId val="-192229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92242464"/>
        <c:crosses val="autoZero"/>
        <c:auto val="1"/>
        <c:lblAlgn val="ctr"/>
        <c:lblOffset val="100"/>
        <c:noMultiLvlLbl val="0"/>
      </c:catAx>
      <c:valAx>
        <c:axId val="-19224246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92229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MAYO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164.314235</c:v>
                </c:pt>
                <c:pt idx="1">
                  <c:v>164.314235</c:v>
                </c:pt>
                <c:pt idx="2">
                  <c:v>164.157118</c:v>
                </c:pt>
                <c:pt idx="3">
                  <c:v>53.250888540000005</c:v>
                </c:pt>
                <c:pt idx="4">
                  <c:v>11.172342540000002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2239744"/>
        <c:axId val="-192232672"/>
        <c:axId val="0"/>
      </c:bar3DChart>
      <c:catAx>
        <c:axId val="-192239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92232672"/>
        <c:crosses val="autoZero"/>
        <c:auto val="1"/>
        <c:lblAlgn val="ctr"/>
        <c:lblOffset val="100"/>
        <c:noMultiLvlLbl val="0"/>
      </c:catAx>
      <c:valAx>
        <c:axId val="-19223267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9223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DYT!$B$50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DYT!$C$49:$G$49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MAYO
(4)</c:v>
                </c:pt>
              </c:strCache>
            </c:strRef>
          </c:cat>
          <c:val>
            <c:numRef>
              <c:f>DYT!$C$50:$G$50</c:f>
              <c:numCache>
                <c:formatCode>0.0</c:formatCode>
                <c:ptCount val="5"/>
                <c:pt idx="0" formatCode="General">
                  <c:v>46.316132000000003</c:v>
                </c:pt>
                <c:pt idx="1">
                  <c:v>670.33064200000001</c:v>
                </c:pt>
                <c:pt idx="2">
                  <c:v>584.87176399999998</c:v>
                </c:pt>
                <c:pt idx="3">
                  <c:v>352.75201834000001</c:v>
                </c:pt>
                <c:pt idx="4">
                  <c:v>212.08769432000003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2235392"/>
        <c:axId val="-192234848"/>
        <c:axId val="0"/>
      </c:bar3DChart>
      <c:catAx>
        <c:axId val="-192235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92234848"/>
        <c:crosses val="autoZero"/>
        <c:auto val="1"/>
        <c:lblAlgn val="ctr"/>
        <c:lblOffset val="100"/>
        <c:noMultiLvlLbl val="0"/>
      </c:catAx>
      <c:valAx>
        <c:axId val="-192234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9223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MAYO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0.40245900000000001</c:v>
                </c:pt>
                <c:pt idx="1">
                  <c:v>0.40372599999999997</c:v>
                </c:pt>
                <c:pt idx="2">
                  <c:v>7.8616000000000005E-2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2229408"/>
        <c:axId val="-192228320"/>
        <c:axId val="0"/>
      </c:bar3DChart>
      <c:catAx>
        <c:axId val="-19222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92228320"/>
        <c:crosses val="autoZero"/>
        <c:auto val="1"/>
        <c:lblAlgn val="ctr"/>
        <c:lblOffset val="100"/>
        <c:noMultiLvlLbl val="0"/>
      </c:catAx>
      <c:valAx>
        <c:axId val="-19222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9222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45</xdr:row>
      <xdr:rowOff>5953</xdr:rowOff>
    </xdr:from>
    <xdr:to>
      <xdr:col>11</xdr:col>
      <xdr:colOff>991368</xdr:colOff>
      <xdr:row>81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tabSelected="1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65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63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66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2527508872</v>
      </c>
      <c r="D13" s="8">
        <v>2044601391</v>
      </c>
      <c r="E13" s="77">
        <v>1856590361</v>
      </c>
      <c r="F13" s="56">
        <v>1465743632.9499998</v>
      </c>
      <c r="G13" s="8">
        <v>587872303.48999941</v>
      </c>
      <c r="H13" s="8"/>
      <c r="I13" s="12">
        <f>IF(ISERROR(+#REF!/E13)=TRUE,0,++#REF!/E13)</f>
        <v>0</v>
      </c>
      <c r="J13" s="12">
        <f>IF(ISERROR(+G13/E13)=TRUE,0,++G13/E13)</f>
        <v>0.31664082494393569</v>
      </c>
      <c r="K13" s="12">
        <f>IF(ISERROR(+H13/E13)=TRUE,0,++H13/E13)</f>
        <v>0</v>
      </c>
      <c r="L13" s="14">
        <f>+D13-G13</f>
        <v>1456729087.5100007</v>
      </c>
    </row>
    <row r="14" spans="1:13" ht="20.100000000000001" customHeight="1" x14ac:dyDescent="0.25">
      <c r="B14" s="25" t="s">
        <v>60</v>
      </c>
      <c r="C14" s="26">
        <v>47896646</v>
      </c>
      <c r="D14" s="26">
        <v>49688816</v>
      </c>
      <c r="E14" s="57">
        <v>48781370</v>
      </c>
      <c r="F14" s="57">
        <v>24135077.960000001</v>
      </c>
      <c r="G14" s="26">
        <v>19339170.480000004</v>
      </c>
      <c r="H14" s="26"/>
      <c r="I14" s="27"/>
      <c r="J14" s="27">
        <f t="shared" ref="J14:J43" si="0">IF(ISERROR(+G14/E14)=TRUE,0,++G14/E14)</f>
        <v>0.39644582511725285</v>
      </c>
      <c r="K14" s="27">
        <f t="shared" ref="K14:K43" si="1">IF(ISERROR(+H14/E14)=TRUE,0,++H14/E14)</f>
        <v>0</v>
      </c>
      <c r="L14" s="28">
        <f t="shared" ref="L14:L43" si="2">+D14-G14</f>
        <v>30349645.519999996</v>
      </c>
    </row>
    <row r="15" spans="1:13" ht="20.100000000000001" customHeight="1" x14ac:dyDescent="0.25">
      <c r="B15" s="25" t="s">
        <v>61</v>
      </c>
      <c r="C15" s="26">
        <v>65036295</v>
      </c>
      <c r="D15" s="26">
        <v>67820756</v>
      </c>
      <c r="E15" s="57">
        <v>66194519</v>
      </c>
      <c r="F15" s="57">
        <v>59594333.979999982</v>
      </c>
      <c r="G15" s="26">
        <v>25628274.470000003</v>
      </c>
      <c r="H15" s="26"/>
      <c r="I15" s="27"/>
      <c r="J15" s="27">
        <f t="shared" si="0"/>
        <v>0.38716611068659629</v>
      </c>
      <c r="K15" s="27">
        <f t="shared" si="1"/>
        <v>0</v>
      </c>
      <c r="L15" s="28">
        <f t="shared" si="2"/>
        <v>42192481.530000001</v>
      </c>
    </row>
    <row r="16" spans="1:13" ht="20.100000000000001" customHeight="1" x14ac:dyDescent="0.25">
      <c r="B16" s="25" t="s">
        <v>29</v>
      </c>
      <c r="C16" s="26">
        <v>42234357</v>
      </c>
      <c r="D16" s="26">
        <v>46232302</v>
      </c>
      <c r="E16" s="57">
        <v>45009734</v>
      </c>
      <c r="F16" s="57">
        <v>38749124.509999998</v>
      </c>
      <c r="G16" s="26">
        <v>17226610.090000004</v>
      </c>
      <c r="H16" s="26"/>
      <c r="I16" s="27"/>
      <c r="J16" s="27">
        <f t="shared" si="0"/>
        <v>0.3827307686377352</v>
      </c>
      <c r="K16" s="27">
        <f t="shared" si="1"/>
        <v>0</v>
      </c>
      <c r="L16" s="28">
        <f t="shared" si="2"/>
        <v>29005691.909999996</v>
      </c>
    </row>
    <row r="17" spans="2:12" ht="20.100000000000001" customHeight="1" x14ac:dyDescent="0.25">
      <c r="B17" s="25" t="s">
        <v>30</v>
      </c>
      <c r="C17" s="26">
        <v>58936542</v>
      </c>
      <c r="D17" s="26">
        <v>61762992</v>
      </c>
      <c r="E17" s="57">
        <v>49327914</v>
      </c>
      <c r="F17" s="57">
        <v>45574273.260000028</v>
      </c>
      <c r="G17" s="26">
        <v>21537523.630000003</v>
      </c>
      <c r="H17" s="26"/>
      <c r="I17" s="27"/>
      <c r="J17" s="27">
        <f t="shared" si="0"/>
        <v>0.43661938816224832</v>
      </c>
      <c r="K17" s="27">
        <f t="shared" si="1"/>
        <v>0</v>
      </c>
      <c r="L17" s="28">
        <f t="shared" si="2"/>
        <v>40225468.369999997</v>
      </c>
    </row>
    <row r="18" spans="2:12" ht="20.100000000000001" customHeight="1" x14ac:dyDescent="0.25">
      <c r="B18" s="25" t="s">
        <v>31</v>
      </c>
      <c r="C18" s="26">
        <v>218802873</v>
      </c>
      <c r="D18" s="26">
        <v>227704355</v>
      </c>
      <c r="E18" s="57">
        <v>220857878</v>
      </c>
      <c r="F18" s="57">
        <v>204881563.71999997</v>
      </c>
      <c r="G18" s="26">
        <v>93928310.680000186</v>
      </c>
      <c r="H18" s="26"/>
      <c r="I18" s="27"/>
      <c r="J18" s="27">
        <f t="shared" si="0"/>
        <v>0.42528847750678916</v>
      </c>
      <c r="K18" s="27">
        <f t="shared" si="1"/>
        <v>0</v>
      </c>
      <c r="L18" s="28">
        <f t="shared" si="2"/>
        <v>133776044.31999981</v>
      </c>
    </row>
    <row r="19" spans="2:12" ht="20.100000000000001" customHeight="1" x14ac:dyDescent="0.25">
      <c r="B19" s="25" t="s">
        <v>32</v>
      </c>
      <c r="C19" s="26">
        <v>169332282</v>
      </c>
      <c r="D19" s="26">
        <v>172589152</v>
      </c>
      <c r="E19" s="57">
        <v>169518621</v>
      </c>
      <c r="F19" s="57">
        <v>163592380.39000002</v>
      </c>
      <c r="G19" s="26">
        <v>72312797.900000036</v>
      </c>
      <c r="H19" s="26"/>
      <c r="I19" s="27"/>
      <c r="J19" s="27">
        <f t="shared" si="0"/>
        <v>0.42657731329704501</v>
      </c>
      <c r="K19" s="27">
        <f t="shared" si="1"/>
        <v>0</v>
      </c>
      <c r="L19" s="28">
        <f t="shared" si="2"/>
        <v>100276354.09999996</v>
      </c>
    </row>
    <row r="20" spans="2:12" ht="20.100000000000001" customHeight="1" x14ac:dyDescent="0.25">
      <c r="B20" s="25" t="s">
        <v>33</v>
      </c>
      <c r="C20" s="26">
        <v>207309653</v>
      </c>
      <c r="D20" s="26">
        <v>218051517</v>
      </c>
      <c r="E20" s="57">
        <v>212327297</v>
      </c>
      <c r="F20" s="57">
        <v>101133063.93000007</v>
      </c>
      <c r="G20" s="26">
        <v>87105436.889999986</v>
      </c>
      <c r="H20" s="26"/>
      <c r="I20" s="27"/>
      <c r="J20" s="27">
        <f t="shared" si="0"/>
        <v>0.41024134965557435</v>
      </c>
      <c r="K20" s="27">
        <f t="shared" si="1"/>
        <v>0</v>
      </c>
      <c r="L20" s="28">
        <f t="shared" si="2"/>
        <v>130946080.11000001</v>
      </c>
    </row>
    <row r="21" spans="2:12" ht="20.100000000000001" customHeight="1" x14ac:dyDescent="0.25">
      <c r="B21" s="25" t="s">
        <v>34</v>
      </c>
      <c r="C21" s="26">
        <v>47062396</v>
      </c>
      <c r="D21" s="26">
        <v>49725141</v>
      </c>
      <c r="E21" s="57">
        <v>48773141</v>
      </c>
      <c r="F21" s="57">
        <v>46909658.179999985</v>
      </c>
      <c r="G21" s="26">
        <v>20610739.839999981</v>
      </c>
      <c r="H21" s="26"/>
      <c r="I21" s="27"/>
      <c r="J21" s="27">
        <f t="shared" si="0"/>
        <v>0.42258381185661142</v>
      </c>
      <c r="K21" s="27">
        <f t="shared" si="1"/>
        <v>0</v>
      </c>
      <c r="L21" s="28">
        <f t="shared" si="2"/>
        <v>29114401.160000019</v>
      </c>
    </row>
    <row r="22" spans="2:12" ht="20.100000000000001" customHeight="1" x14ac:dyDescent="0.25">
      <c r="B22" s="25" t="s">
        <v>35</v>
      </c>
      <c r="C22" s="26">
        <v>109973384</v>
      </c>
      <c r="D22" s="26">
        <v>117630300</v>
      </c>
      <c r="E22" s="57">
        <v>114071999</v>
      </c>
      <c r="F22" s="57">
        <v>106094651.43000004</v>
      </c>
      <c r="G22" s="26">
        <v>49016323.359999985</v>
      </c>
      <c r="H22" s="26"/>
      <c r="I22" s="27"/>
      <c r="J22" s="27">
        <f t="shared" si="0"/>
        <v>0.42969636536307199</v>
      </c>
      <c r="K22" s="27">
        <f t="shared" si="1"/>
        <v>0</v>
      </c>
      <c r="L22" s="28">
        <f t="shared" si="2"/>
        <v>68613976.640000015</v>
      </c>
    </row>
    <row r="23" spans="2:12" ht="20.100000000000001" customHeight="1" x14ac:dyDescent="0.25">
      <c r="B23" s="25" t="s">
        <v>36</v>
      </c>
      <c r="C23" s="26">
        <v>214771453</v>
      </c>
      <c r="D23" s="26">
        <v>226555260</v>
      </c>
      <c r="E23" s="57">
        <v>220736691</v>
      </c>
      <c r="F23" s="57">
        <v>211856912.41999999</v>
      </c>
      <c r="G23" s="26">
        <v>91782564.590000004</v>
      </c>
      <c r="H23" s="26"/>
      <c r="I23" s="27"/>
      <c r="J23" s="27">
        <f t="shared" si="0"/>
        <v>0.41580112564974531</v>
      </c>
      <c r="K23" s="27">
        <f t="shared" si="1"/>
        <v>0</v>
      </c>
      <c r="L23" s="28">
        <f t="shared" si="2"/>
        <v>134772695.41</v>
      </c>
    </row>
    <row r="24" spans="2:12" ht="20.100000000000001" customHeight="1" x14ac:dyDescent="0.25">
      <c r="B24" s="25" t="s">
        <v>37</v>
      </c>
      <c r="C24" s="26">
        <v>202228728</v>
      </c>
      <c r="D24" s="26">
        <v>214189980</v>
      </c>
      <c r="E24" s="57">
        <v>210158132</v>
      </c>
      <c r="F24" s="57">
        <v>177138927.04999998</v>
      </c>
      <c r="G24" s="26">
        <v>79330626.000000089</v>
      </c>
      <c r="H24" s="26"/>
      <c r="I24" s="27"/>
      <c r="J24" s="27">
        <f t="shared" si="0"/>
        <v>0.37748063919791641</v>
      </c>
      <c r="K24" s="27">
        <f t="shared" si="1"/>
        <v>0</v>
      </c>
      <c r="L24" s="28">
        <f t="shared" si="2"/>
        <v>134859353.99999991</v>
      </c>
    </row>
    <row r="25" spans="2:12" ht="20.100000000000001" customHeight="1" x14ac:dyDescent="0.25">
      <c r="B25" s="25" t="s">
        <v>38</v>
      </c>
      <c r="C25" s="26">
        <v>281032288</v>
      </c>
      <c r="D25" s="26">
        <v>297543809</v>
      </c>
      <c r="E25" s="57">
        <v>291787854</v>
      </c>
      <c r="F25" s="57">
        <v>259315234.97999999</v>
      </c>
      <c r="G25" s="26">
        <v>118506613.85000002</v>
      </c>
      <c r="H25" s="26"/>
      <c r="I25" s="27"/>
      <c r="J25" s="27">
        <f t="shared" si="0"/>
        <v>0.40613963955470206</v>
      </c>
      <c r="K25" s="27">
        <f t="shared" si="1"/>
        <v>0</v>
      </c>
      <c r="L25" s="28">
        <f t="shared" si="2"/>
        <v>179037195.14999998</v>
      </c>
    </row>
    <row r="26" spans="2:12" ht="20.100000000000001" customHeight="1" x14ac:dyDescent="0.25">
      <c r="B26" s="25" t="s">
        <v>39</v>
      </c>
      <c r="C26" s="26">
        <v>239797594</v>
      </c>
      <c r="D26" s="26">
        <v>243111635</v>
      </c>
      <c r="E26" s="57">
        <v>239982979</v>
      </c>
      <c r="F26" s="57">
        <v>220834183.67999998</v>
      </c>
      <c r="G26" s="26">
        <v>96533362.220000044</v>
      </c>
      <c r="H26" s="26"/>
      <c r="I26" s="27"/>
      <c r="J26" s="27">
        <f t="shared" si="0"/>
        <v>0.40225087055028202</v>
      </c>
      <c r="K26" s="27">
        <f t="shared" si="1"/>
        <v>0</v>
      </c>
      <c r="L26" s="28">
        <f t="shared" si="2"/>
        <v>146578272.77999997</v>
      </c>
    </row>
    <row r="27" spans="2:12" ht="20.100000000000001" customHeight="1" x14ac:dyDescent="0.25">
      <c r="B27" s="25" t="s">
        <v>40</v>
      </c>
      <c r="C27" s="26">
        <v>121857489</v>
      </c>
      <c r="D27" s="26">
        <v>126916712</v>
      </c>
      <c r="E27" s="57">
        <v>123268984</v>
      </c>
      <c r="F27" s="57">
        <v>116707133.11999999</v>
      </c>
      <c r="G27" s="26">
        <v>50978029.649999999</v>
      </c>
      <c r="H27" s="26"/>
      <c r="I27" s="27"/>
      <c r="J27" s="27">
        <f t="shared" si="0"/>
        <v>0.41355114641003288</v>
      </c>
      <c r="K27" s="27">
        <f t="shared" si="1"/>
        <v>0</v>
      </c>
      <c r="L27" s="28">
        <f t="shared" si="2"/>
        <v>75938682.349999994</v>
      </c>
    </row>
    <row r="28" spans="2:12" ht="20.100000000000001" customHeight="1" x14ac:dyDescent="0.25">
      <c r="B28" s="25" t="s">
        <v>41</v>
      </c>
      <c r="C28" s="26">
        <v>87228381</v>
      </c>
      <c r="D28" s="26">
        <v>90447638</v>
      </c>
      <c r="E28" s="57">
        <v>90159767</v>
      </c>
      <c r="F28" s="57">
        <v>75813420.849999994</v>
      </c>
      <c r="G28" s="26">
        <v>35689828.06000001</v>
      </c>
      <c r="H28" s="26"/>
      <c r="I28" s="27"/>
      <c r="J28" s="27">
        <f t="shared" si="0"/>
        <v>0.39585093492976764</v>
      </c>
      <c r="K28" s="27">
        <f t="shared" si="1"/>
        <v>0</v>
      </c>
      <c r="L28" s="28">
        <f t="shared" si="2"/>
        <v>54757809.93999999</v>
      </c>
    </row>
    <row r="29" spans="2:12" ht="20.100000000000001" customHeight="1" x14ac:dyDescent="0.25">
      <c r="B29" s="25" t="s">
        <v>42</v>
      </c>
      <c r="C29" s="26">
        <v>57978234</v>
      </c>
      <c r="D29" s="26">
        <v>60555274</v>
      </c>
      <c r="E29" s="57">
        <v>58966346</v>
      </c>
      <c r="F29" s="57">
        <v>55977955.540000007</v>
      </c>
      <c r="G29" s="26">
        <v>23830441.169999987</v>
      </c>
      <c r="H29" s="26"/>
      <c r="I29" s="27"/>
      <c r="J29" s="27">
        <f t="shared" si="0"/>
        <v>0.40413630463044103</v>
      </c>
      <c r="K29" s="27">
        <f t="shared" si="1"/>
        <v>0</v>
      </c>
      <c r="L29" s="28">
        <f t="shared" si="2"/>
        <v>36724832.830000013</v>
      </c>
    </row>
    <row r="30" spans="2:12" ht="20.100000000000001" customHeight="1" x14ac:dyDescent="0.25">
      <c r="B30" s="25" t="s">
        <v>43</v>
      </c>
      <c r="C30" s="26">
        <v>67722405</v>
      </c>
      <c r="D30" s="26">
        <v>70104693</v>
      </c>
      <c r="E30" s="57">
        <v>69206634</v>
      </c>
      <c r="F30" s="57">
        <v>61187360.589999996</v>
      </c>
      <c r="G30" s="26">
        <v>26580316.890000001</v>
      </c>
      <c r="H30" s="26"/>
      <c r="I30" s="27"/>
      <c r="J30" s="27">
        <f t="shared" si="0"/>
        <v>0.3840718057462526</v>
      </c>
      <c r="K30" s="27">
        <f t="shared" si="1"/>
        <v>0</v>
      </c>
      <c r="L30" s="28">
        <f t="shared" si="2"/>
        <v>43524376.109999999</v>
      </c>
    </row>
    <row r="31" spans="2:12" ht="20.100000000000001" customHeight="1" x14ac:dyDescent="0.25">
      <c r="B31" s="25" t="s">
        <v>44</v>
      </c>
      <c r="C31" s="26">
        <v>126025228</v>
      </c>
      <c r="D31" s="26">
        <v>130329278</v>
      </c>
      <c r="E31" s="57">
        <v>128470604</v>
      </c>
      <c r="F31" s="57">
        <v>123556274.31999996</v>
      </c>
      <c r="G31" s="26">
        <v>52523004.669999979</v>
      </c>
      <c r="H31" s="26"/>
      <c r="I31" s="27"/>
      <c r="J31" s="27">
        <f t="shared" si="0"/>
        <v>0.40883286164047289</v>
      </c>
      <c r="K31" s="27">
        <f t="shared" si="1"/>
        <v>0</v>
      </c>
      <c r="L31" s="28">
        <f t="shared" si="2"/>
        <v>77806273.330000013</v>
      </c>
    </row>
    <row r="32" spans="2:12" ht="20.100000000000001" customHeight="1" x14ac:dyDescent="0.25">
      <c r="B32" s="25" t="s">
        <v>45</v>
      </c>
      <c r="C32" s="26">
        <v>72670496</v>
      </c>
      <c r="D32" s="26">
        <v>80620793</v>
      </c>
      <c r="E32" s="57">
        <v>78036971</v>
      </c>
      <c r="F32" s="57">
        <v>65900571.629999995</v>
      </c>
      <c r="G32" s="26">
        <v>29516782.059999991</v>
      </c>
      <c r="H32" s="26"/>
      <c r="I32" s="27"/>
      <c r="J32" s="27">
        <f t="shared" si="0"/>
        <v>0.37824100143507611</v>
      </c>
      <c r="K32" s="27">
        <f t="shared" si="1"/>
        <v>0</v>
      </c>
      <c r="L32" s="28">
        <f t="shared" si="2"/>
        <v>51104010.940000013</v>
      </c>
    </row>
    <row r="33" spans="2:12" ht="20.100000000000001" customHeight="1" x14ac:dyDescent="0.25">
      <c r="B33" s="25" t="s">
        <v>46</v>
      </c>
      <c r="C33" s="26">
        <v>38085255</v>
      </c>
      <c r="D33" s="26">
        <v>45193824</v>
      </c>
      <c r="E33" s="57">
        <v>41773177</v>
      </c>
      <c r="F33" s="57">
        <v>40183067.679999992</v>
      </c>
      <c r="G33" s="26">
        <v>21861517.259999998</v>
      </c>
      <c r="H33" s="26"/>
      <c r="I33" s="27"/>
      <c r="J33" s="27">
        <f t="shared" si="0"/>
        <v>0.52333863091140997</v>
      </c>
      <c r="K33" s="27">
        <f t="shared" si="1"/>
        <v>0</v>
      </c>
      <c r="L33" s="28">
        <f t="shared" si="2"/>
        <v>23332306.740000002</v>
      </c>
    </row>
    <row r="34" spans="2:12" ht="20.100000000000001" customHeight="1" x14ac:dyDescent="0.25">
      <c r="B34" s="25" t="s">
        <v>47</v>
      </c>
      <c r="C34" s="26">
        <v>93457165</v>
      </c>
      <c r="D34" s="26">
        <v>104773502</v>
      </c>
      <c r="E34" s="57">
        <v>103047337</v>
      </c>
      <c r="F34" s="57">
        <v>49271872.079999916</v>
      </c>
      <c r="G34" s="26">
        <v>43494889.099999934</v>
      </c>
      <c r="H34" s="26"/>
      <c r="I34" s="27"/>
      <c r="J34" s="27">
        <f t="shared" si="0"/>
        <v>0.42208649312305796</v>
      </c>
      <c r="K34" s="27">
        <f t="shared" si="1"/>
        <v>0</v>
      </c>
      <c r="L34" s="28">
        <f t="shared" si="2"/>
        <v>61278612.900000066</v>
      </c>
    </row>
    <row r="35" spans="2:12" ht="20.100000000000001" customHeight="1" x14ac:dyDescent="0.25">
      <c r="B35" s="25" t="s">
        <v>49</v>
      </c>
      <c r="C35" s="26">
        <v>1604589872</v>
      </c>
      <c r="D35" s="26">
        <v>1616868726</v>
      </c>
      <c r="E35" s="57">
        <v>1582131124</v>
      </c>
      <c r="F35" s="57">
        <v>1150320505.5200002</v>
      </c>
      <c r="G35" s="26">
        <v>748221683.76000047</v>
      </c>
      <c r="H35" s="26"/>
      <c r="I35" s="27"/>
      <c r="J35" s="27">
        <f t="shared" si="0"/>
        <v>0.47292014701557722</v>
      </c>
      <c r="K35" s="27">
        <f t="shared" si="1"/>
        <v>0</v>
      </c>
      <c r="L35" s="28">
        <f t="shared" si="2"/>
        <v>868647042.23999953</v>
      </c>
    </row>
    <row r="36" spans="2:12" ht="20.100000000000001" customHeight="1" x14ac:dyDescent="0.25">
      <c r="B36" s="25" t="s">
        <v>50</v>
      </c>
      <c r="C36" s="26">
        <v>981291607</v>
      </c>
      <c r="D36" s="26">
        <v>962830248</v>
      </c>
      <c r="E36" s="57">
        <v>792982714</v>
      </c>
      <c r="F36" s="57">
        <v>590487214.83999991</v>
      </c>
      <c r="G36" s="26">
        <v>340307939.56999975</v>
      </c>
      <c r="H36" s="26"/>
      <c r="I36" s="27"/>
      <c r="J36" s="27">
        <f t="shared" si="0"/>
        <v>0.42914925327111197</v>
      </c>
      <c r="K36" s="27">
        <f t="shared" si="1"/>
        <v>0</v>
      </c>
      <c r="L36" s="28">
        <f t="shared" si="2"/>
        <v>622522308.43000031</v>
      </c>
    </row>
    <row r="37" spans="2:12" ht="20.100000000000001" customHeight="1" x14ac:dyDescent="0.25">
      <c r="B37" s="25" t="s">
        <v>51</v>
      </c>
      <c r="C37" s="26">
        <v>134620198</v>
      </c>
      <c r="D37" s="26">
        <v>149415222</v>
      </c>
      <c r="E37" s="57">
        <v>143201857</v>
      </c>
      <c r="F37" s="57">
        <v>125022774.40999995</v>
      </c>
      <c r="G37" s="26">
        <v>59076981.270000041</v>
      </c>
      <c r="H37" s="26"/>
      <c r="I37" s="27"/>
      <c r="J37" s="27">
        <f t="shared" si="0"/>
        <v>0.41254340207334073</v>
      </c>
      <c r="K37" s="27">
        <f t="shared" si="1"/>
        <v>0</v>
      </c>
      <c r="L37" s="28">
        <f t="shared" si="2"/>
        <v>90338240.729999959</v>
      </c>
    </row>
    <row r="38" spans="2:12" ht="20.100000000000001" customHeight="1" x14ac:dyDescent="0.25">
      <c r="B38" s="25" t="s">
        <v>52</v>
      </c>
      <c r="C38" s="26">
        <v>38652067</v>
      </c>
      <c r="D38" s="26">
        <v>44308804</v>
      </c>
      <c r="E38" s="57">
        <v>44308804</v>
      </c>
      <c r="F38" s="57">
        <v>40453677.120000012</v>
      </c>
      <c r="G38" s="26">
        <v>18618320.819999993</v>
      </c>
      <c r="H38" s="26"/>
      <c r="I38" s="27"/>
      <c r="J38" s="27">
        <f t="shared" si="0"/>
        <v>0.42019461459623225</v>
      </c>
      <c r="K38" s="27">
        <f t="shared" si="1"/>
        <v>0</v>
      </c>
      <c r="L38" s="28">
        <f t="shared" si="2"/>
        <v>25690483.180000007</v>
      </c>
    </row>
    <row r="39" spans="2:12" ht="20.100000000000001" customHeight="1" x14ac:dyDescent="0.25">
      <c r="B39" s="25" t="s">
        <v>53</v>
      </c>
      <c r="C39" s="26">
        <v>122048043</v>
      </c>
      <c r="D39" s="26">
        <v>130941808</v>
      </c>
      <c r="E39" s="57">
        <v>126989646</v>
      </c>
      <c r="F39" s="57">
        <v>120643995.76000002</v>
      </c>
      <c r="G39" s="26">
        <v>51989605.32000009</v>
      </c>
      <c r="H39" s="26"/>
      <c r="I39" s="27"/>
      <c r="J39" s="27">
        <f t="shared" si="0"/>
        <v>0.40940034843470696</v>
      </c>
      <c r="K39" s="27">
        <f t="shared" si="1"/>
        <v>0</v>
      </c>
      <c r="L39" s="28">
        <f t="shared" si="2"/>
        <v>78952202.679999918</v>
      </c>
    </row>
    <row r="40" spans="2:12" ht="20.100000000000001" customHeight="1" x14ac:dyDescent="0.25">
      <c r="B40" s="25" t="s">
        <v>54</v>
      </c>
      <c r="C40" s="26">
        <v>322199115</v>
      </c>
      <c r="D40" s="26">
        <v>352032753</v>
      </c>
      <c r="E40" s="57">
        <v>347894553</v>
      </c>
      <c r="F40" s="57">
        <v>325797736.16000015</v>
      </c>
      <c r="G40" s="26">
        <v>137634649.03999996</v>
      </c>
      <c r="H40" s="26"/>
      <c r="I40" s="27"/>
      <c r="J40" s="27">
        <f t="shared" si="0"/>
        <v>0.39562174185578569</v>
      </c>
      <c r="K40" s="27">
        <f t="shared" si="1"/>
        <v>0</v>
      </c>
      <c r="L40" s="28">
        <f t="shared" si="2"/>
        <v>214398103.96000004</v>
      </c>
    </row>
    <row r="41" spans="2:12" ht="20.100000000000001" customHeight="1" x14ac:dyDescent="0.25">
      <c r="B41" s="25" t="s">
        <v>55</v>
      </c>
      <c r="C41" s="26">
        <v>390947568</v>
      </c>
      <c r="D41" s="26">
        <v>428502686</v>
      </c>
      <c r="E41" s="57">
        <v>409852668</v>
      </c>
      <c r="F41" s="57">
        <v>384265099.47999996</v>
      </c>
      <c r="G41" s="26">
        <v>172252765.32000002</v>
      </c>
      <c r="H41" s="26"/>
      <c r="I41" s="27"/>
      <c r="J41" s="27">
        <f t="shared" si="0"/>
        <v>0.42027972188288898</v>
      </c>
      <c r="K41" s="27">
        <f t="shared" si="1"/>
        <v>0</v>
      </c>
      <c r="L41" s="28">
        <f t="shared" si="2"/>
        <v>256249920.67999998</v>
      </c>
    </row>
    <row r="42" spans="2:12" ht="20.100000000000001" customHeight="1" x14ac:dyDescent="0.25">
      <c r="B42" s="25" t="s">
        <v>56</v>
      </c>
      <c r="C42" s="26">
        <v>396520786</v>
      </c>
      <c r="D42" s="26">
        <v>423098703</v>
      </c>
      <c r="E42" s="57">
        <v>405353230</v>
      </c>
      <c r="F42" s="57">
        <v>382676225.3599999</v>
      </c>
      <c r="G42" s="26">
        <v>168733204.09000018</v>
      </c>
      <c r="H42" s="26"/>
      <c r="I42" s="27"/>
      <c r="J42" s="27">
        <f t="shared" si="0"/>
        <v>0.41626214274893081</v>
      </c>
      <c r="K42" s="27">
        <f t="shared" si="1"/>
        <v>0</v>
      </c>
      <c r="L42" s="28">
        <f t="shared" si="2"/>
        <v>254365498.90999982</v>
      </c>
    </row>
    <row r="43" spans="2:12" ht="20.100000000000001" customHeight="1" x14ac:dyDescent="0.25">
      <c r="B43" s="25" t="s">
        <v>57</v>
      </c>
      <c r="C43" s="26">
        <v>201544127</v>
      </c>
      <c r="D43" s="26">
        <v>228607440</v>
      </c>
      <c r="E43" s="57">
        <v>225492625</v>
      </c>
      <c r="F43" s="57">
        <v>205571829.54000002</v>
      </c>
      <c r="G43" s="26">
        <v>89124567.00999999</v>
      </c>
      <c r="H43" s="26"/>
      <c r="I43" s="27"/>
      <c r="J43" s="27">
        <f t="shared" si="0"/>
        <v>0.39524382232013128</v>
      </c>
      <c r="K43" s="27">
        <f t="shared" si="1"/>
        <v>0</v>
      </c>
      <c r="L43" s="28">
        <f t="shared" si="2"/>
        <v>139482872.99000001</v>
      </c>
    </row>
    <row r="44" spans="2:12" ht="20.100000000000001" customHeight="1" x14ac:dyDescent="0.25">
      <c r="B44" s="25" t="s">
        <v>59</v>
      </c>
      <c r="C44" s="26">
        <v>69644500</v>
      </c>
      <c r="D44" s="26">
        <v>69644500</v>
      </c>
      <c r="E44" s="57">
        <v>59754800</v>
      </c>
      <c r="F44" s="57">
        <v>23756333.729999993</v>
      </c>
      <c r="G44" s="26">
        <v>9344965.0800000001</v>
      </c>
      <c r="H44" s="26"/>
      <c r="I44" s="27"/>
      <c r="J44" s="27">
        <f t="shared" ref="J44" si="3">IF(ISERROR(+G44/E44)=TRUE,0,++G44/E44)</f>
        <v>0.15638852577533521</v>
      </c>
      <c r="K44" s="27">
        <f t="shared" ref="K44" si="4">IF(ISERROR(+H44/E44)=TRUE,0,++H44/E44)</f>
        <v>0</v>
      </c>
      <c r="L44" s="28">
        <f t="shared" ref="L44" si="5">+D44-G44</f>
        <v>60299534.920000002</v>
      </c>
    </row>
    <row r="45" spans="2:12" ht="20.100000000000001" customHeight="1" x14ac:dyDescent="0.25">
      <c r="B45" s="25" t="s">
        <v>62</v>
      </c>
      <c r="C45" s="26">
        <v>140515998</v>
      </c>
      <c r="D45" s="26">
        <v>149272143</v>
      </c>
      <c r="E45" s="57">
        <v>145573223</v>
      </c>
      <c r="F45" s="57">
        <v>117320693.43999998</v>
      </c>
      <c r="G45" s="26">
        <v>56858647.010000035</v>
      </c>
      <c r="H45" s="26"/>
      <c r="I45" s="27"/>
      <c r="J45" s="27">
        <f t="shared" ref="J45" si="6">IF(ISERROR(+G45/E45)=TRUE,0,++G45/E45)</f>
        <v>0.39058451711273878</v>
      </c>
      <c r="K45" s="27">
        <f t="shared" ref="K45" si="7">IF(ISERROR(+H45/E45)=TRUE,0,++H45/E45)</f>
        <v>0</v>
      </c>
      <c r="L45" s="28">
        <f t="shared" ref="L45" si="8">+D45-G45</f>
        <v>92413495.989999965</v>
      </c>
    </row>
    <row r="46" spans="2:12" ht="23.25" customHeight="1" x14ac:dyDescent="0.25">
      <c r="B46" s="52" t="s">
        <v>4</v>
      </c>
      <c r="C46" s="53">
        <f t="shared" ref="C46:H46" si="9">SUM(C13:C45)</f>
        <v>9499521897</v>
      </c>
      <c r="D46" s="53">
        <f t="shared" si="9"/>
        <v>9301672153</v>
      </c>
      <c r="E46" s="53">
        <f t="shared" si="9"/>
        <v>8770583554</v>
      </c>
      <c r="F46" s="53">
        <f t="shared" si="9"/>
        <v>7180466759.6099987</v>
      </c>
      <c r="G46" s="53">
        <f t="shared" si="9"/>
        <v>3517368794.6400013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0.40104159238478893</v>
      </c>
      <c r="K46" s="54">
        <f>IF(ISERROR(+H46/E46)=TRUE,0,++H46/E46)</f>
        <v>0</v>
      </c>
      <c r="L46" s="55">
        <f>SUM(L13:L45)</f>
        <v>5784303358.3599997</v>
      </c>
    </row>
    <row r="47" spans="2:12" x14ac:dyDescent="0.2">
      <c r="B47" s="11" t="s">
        <v>64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MAYO
(4)</v>
      </c>
      <c r="H52" s="32" t="s">
        <v>15</v>
      </c>
      <c r="I52" s="79"/>
      <c r="J52" s="79"/>
      <c r="K52" s="79"/>
      <c r="L52" s="31"/>
    </row>
    <row r="53" spans="2:12" s="22" customFormat="1" x14ac:dyDescent="0.25">
      <c r="B53" s="33" t="s">
        <v>24</v>
      </c>
      <c r="C53" s="67">
        <f>+C46/$C$51</f>
        <v>9499.5218970000005</v>
      </c>
      <c r="D53" s="67">
        <f>+D46/$C$51</f>
        <v>9301.6721529999995</v>
      </c>
      <c r="E53" s="33">
        <f>+E46/$C$51</f>
        <v>8770.5835540000007</v>
      </c>
      <c r="F53" s="67">
        <f>+F46/$C$51</f>
        <v>7180.4667596099989</v>
      </c>
      <c r="G53" s="67">
        <f>+G46/$C$51</f>
        <v>3517.3687946400014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topLeftCell="A19" zoomScale="130" zoomScaleNormal="130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65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0</v>
      </c>
      <c r="D13" s="8">
        <v>0</v>
      </c>
      <c r="E13" s="56">
        <v>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7" t="s">
        <v>27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2" t="s">
        <v>4</v>
      </c>
      <c r="C46" s="53">
        <f t="shared" ref="C46:H46" si="6">SUM(C13:C45)</f>
        <v>0</v>
      </c>
      <c r="D46" s="53">
        <f t="shared" si="6"/>
        <v>0</v>
      </c>
      <c r="E46" s="53">
        <f t="shared" si="6"/>
        <v>0</v>
      </c>
      <c r="F46" s="53">
        <f t="shared" si="6"/>
        <v>0</v>
      </c>
      <c r="G46" s="53">
        <f t="shared" si="6"/>
        <v>0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</v>
      </c>
      <c r="K46" s="54">
        <f>IF(ISERROR(+H46/E46)=TRUE,0,++H46/E46)</f>
        <v>0</v>
      </c>
      <c r="L46" s="55">
        <f>SUM(L13:L45)</f>
        <v>0</v>
      </c>
    </row>
    <row r="47" spans="2:12" x14ac:dyDescent="0.2">
      <c r="B47" s="11" t="s">
        <v>64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MAYO
(4)</v>
      </c>
      <c r="K52" s="23"/>
    </row>
    <row r="53" spans="2:11" s="22" customFormat="1" x14ac:dyDescent="0.25">
      <c r="B53" s="22" t="s">
        <v>24</v>
      </c>
      <c r="C53" s="39">
        <f>+C46/$C$51</f>
        <v>0</v>
      </c>
      <c r="D53" s="39">
        <f>+D46/$C$51</f>
        <v>0</v>
      </c>
      <c r="E53" s="39">
        <f>+E46/$C$51</f>
        <v>0</v>
      </c>
      <c r="F53" s="39">
        <f>+F46/$C$51</f>
        <v>0</v>
      </c>
      <c r="G53" s="39">
        <f>+G46/$C$51</f>
        <v>0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topLeftCell="A19" zoomScale="130" zoomScaleNormal="130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65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2">
        <v>0</v>
      </c>
      <c r="D44" s="42">
        <v>0</v>
      </c>
      <c r="E44" s="63">
        <v>0</v>
      </c>
      <c r="F44" s="63">
        <v>0</v>
      </c>
      <c r="G44" s="42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2">
        <v>0</v>
      </c>
      <c r="D45" s="42">
        <v>0</v>
      </c>
      <c r="E45" s="63">
        <v>0</v>
      </c>
      <c r="F45" s="64">
        <v>0</v>
      </c>
      <c r="G45" s="43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3">
        <v>164314235</v>
      </c>
      <c r="D46" s="42">
        <v>164314235</v>
      </c>
      <c r="E46" s="64">
        <v>164157118</v>
      </c>
      <c r="F46" s="64">
        <v>53250888.540000007</v>
      </c>
      <c r="G46" s="43">
        <v>11172342.540000003</v>
      </c>
      <c r="H46" s="9"/>
      <c r="I46" s="13">
        <f>IF(ISERROR(+#REF!/E46)=TRUE,0,++#REF!/E46)</f>
        <v>0</v>
      </c>
      <c r="J46" s="13">
        <f t="shared" si="0"/>
        <v>6.8058837022224053E-2</v>
      </c>
      <c r="K46" s="13">
        <f t="shared" si="1"/>
        <v>0</v>
      </c>
      <c r="L46" s="15">
        <f t="shared" si="2"/>
        <v>153141892.46000001</v>
      </c>
    </row>
    <row r="47" spans="2:12" ht="23.25" customHeight="1" x14ac:dyDescent="0.25">
      <c r="B47" s="52" t="s">
        <v>4</v>
      </c>
      <c r="C47" s="65">
        <f t="shared" ref="C47:H47" si="15">SUM(C13:C46)</f>
        <v>164314235</v>
      </c>
      <c r="D47" s="65">
        <f t="shared" si="15"/>
        <v>164314235</v>
      </c>
      <c r="E47" s="65">
        <f t="shared" si="15"/>
        <v>164157118</v>
      </c>
      <c r="F47" s="65">
        <f t="shared" si="15"/>
        <v>53250888.540000007</v>
      </c>
      <c r="G47" s="65">
        <f t="shared" si="15"/>
        <v>11172342.540000003</v>
      </c>
      <c r="H47" s="53">
        <f t="shared" si="15"/>
        <v>0</v>
      </c>
      <c r="I47" s="54">
        <f>IF(ISERROR(+#REF!/E47)=TRUE,0,++#REF!/E47)</f>
        <v>0</v>
      </c>
      <c r="J47" s="54">
        <f>IF(ISERROR(+G47/E47)=TRUE,0,++G47/E47)</f>
        <v>6.8058837022224053E-2</v>
      </c>
      <c r="K47" s="54">
        <f>IF(ISERROR(+H47/E47)=TRUE,0,++H47/E47)</f>
        <v>0</v>
      </c>
      <c r="L47" s="55">
        <f>SUM(L13:L46)</f>
        <v>153141892.46000001</v>
      </c>
    </row>
    <row r="48" spans="2:12" x14ac:dyDescent="0.2">
      <c r="B48" s="11" t="s">
        <v>64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MAYO
(4)</v>
      </c>
      <c r="K53" s="23"/>
    </row>
    <row r="54" spans="2:11" s="22" customFormat="1" x14ac:dyDescent="0.25">
      <c r="B54" s="22" t="s">
        <v>24</v>
      </c>
      <c r="C54" s="39">
        <f>+C47/$B$52</f>
        <v>164.314235</v>
      </c>
      <c r="D54" s="39">
        <f t="shared" ref="D54:G54" si="16">+D47/$B$52</f>
        <v>164.314235</v>
      </c>
      <c r="E54" s="39">
        <f t="shared" si="16"/>
        <v>164.157118</v>
      </c>
      <c r="F54" s="39">
        <f t="shared" si="16"/>
        <v>53.250888540000005</v>
      </c>
      <c r="G54" s="39">
        <f t="shared" si="16"/>
        <v>11.172342540000002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7"/>
  <sheetViews>
    <sheetView showGridLines="0" topLeftCell="A25" zoomScale="130" zoomScaleNormal="130" workbookViewId="0"/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65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60</v>
      </c>
      <c r="C13" s="44">
        <v>531121</v>
      </c>
      <c r="D13" s="44">
        <v>2383465</v>
      </c>
      <c r="E13" s="60">
        <v>2121753</v>
      </c>
      <c r="F13" s="60">
        <v>974401.79</v>
      </c>
      <c r="G13" s="41">
        <v>690961.79</v>
      </c>
      <c r="H13" s="8"/>
      <c r="I13" s="12">
        <f>IF(ISERROR(+#REF!/E13)=TRUE,0,++#REF!/E13)</f>
        <v>0</v>
      </c>
      <c r="J13" s="12">
        <f>IF(ISERROR(+G13/E13)=TRUE,0,++G13/E13)</f>
        <v>0.32565609192021883</v>
      </c>
      <c r="K13" s="12">
        <f>IF(ISERROR(+H13/E13)=TRUE,0,++H13/E13)</f>
        <v>0</v>
      </c>
      <c r="L13" s="14">
        <f>+D13-G13</f>
        <v>1692503.21</v>
      </c>
    </row>
    <row r="14" spans="1:13" ht="20.100000000000001" customHeight="1" x14ac:dyDescent="0.25">
      <c r="B14" s="29" t="s">
        <v>61</v>
      </c>
      <c r="C14" s="45">
        <v>399990</v>
      </c>
      <c r="D14" s="45">
        <v>12055787</v>
      </c>
      <c r="E14" s="61">
        <v>11348768</v>
      </c>
      <c r="F14" s="61">
        <v>7456433.0999999996</v>
      </c>
      <c r="G14" s="42">
        <v>5190347.4800000004</v>
      </c>
      <c r="H14" s="26"/>
      <c r="I14" s="27"/>
      <c r="J14" s="27">
        <f t="shared" ref="J14:J42" si="0">IF(ISERROR(+G14/E14)=TRUE,0,++G14/E14)</f>
        <v>0.4573489809642774</v>
      </c>
      <c r="K14" s="27">
        <f t="shared" ref="K14:K42" si="1">IF(ISERROR(+H14/E14)=TRUE,0,++H14/E14)</f>
        <v>0</v>
      </c>
      <c r="L14" s="28">
        <f t="shared" ref="L14:L42" si="2">+D14-G14</f>
        <v>6865439.5199999996</v>
      </c>
    </row>
    <row r="15" spans="1:13" ht="20.100000000000001" customHeight="1" x14ac:dyDescent="0.25">
      <c r="B15" s="29" t="s">
        <v>29</v>
      </c>
      <c r="C15" s="45">
        <v>1192571</v>
      </c>
      <c r="D15" s="45">
        <v>13877917</v>
      </c>
      <c r="E15" s="61">
        <v>13877917</v>
      </c>
      <c r="F15" s="61">
        <v>6388227.6100000003</v>
      </c>
      <c r="G15" s="42">
        <v>5685559.4500000002</v>
      </c>
      <c r="H15" s="26"/>
      <c r="I15" s="27"/>
      <c r="J15" s="27">
        <f t="shared" si="0"/>
        <v>0.40968392086506933</v>
      </c>
      <c r="K15" s="27">
        <f t="shared" si="1"/>
        <v>0</v>
      </c>
      <c r="L15" s="28">
        <f t="shared" si="2"/>
        <v>8192357.5499999998</v>
      </c>
    </row>
    <row r="16" spans="1:13" ht="20.100000000000001" customHeight="1" x14ac:dyDescent="0.25">
      <c r="B16" s="29" t="s">
        <v>30</v>
      </c>
      <c r="C16" s="45">
        <v>236367</v>
      </c>
      <c r="D16" s="45">
        <v>3509761</v>
      </c>
      <c r="E16" s="61">
        <v>3039286</v>
      </c>
      <c r="F16" s="61">
        <v>643051.22000000009</v>
      </c>
      <c r="G16" s="42">
        <v>510592</v>
      </c>
      <c r="H16" s="26"/>
      <c r="I16" s="27"/>
      <c r="J16" s="27">
        <f t="shared" si="0"/>
        <v>0.16799735200964963</v>
      </c>
      <c r="K16" s="27">
        <f t="shared" si="1"/>
        <v>0</v>
      </c>
      <c r="L16" s="28">
        <f t="shared" si="2"/>
        <v>2999169</v>
      </c>
    </row>
    <row r="17" spans="2:12" ht="20.100000000000001" customHeight="1" x14ac:dyDescent="0.25">
      <c r="B17" s="29" t="s">
        <v>31</v>
      </c>
      <c r="C17" s="45">
        <v>1444837</v>
      </c>
      <c r="D17" s="45">
        <v>42540426</v>
      </c>
      <c r="E17" s="61">
        <v>38098484</v>
      </c>
      <c r="F17" s="61">
        <v>17217542.260000002</v>
      </c>
      <c r="G17" s="42">
        <v>12498637.379999999</v>
      </c>
      <c r="H17" s="26"/>
      <c r="I17" s="27"/>
      <c r="J17" s="27">
        <f t="shared" si="0"/>
        <v>0.32806127876374291</v>
      </c>
      <c r="K17" s="27">
        <f t="shared" si="1"/>
        <v>0</v>
      </c>
      <c r="L17" s="28">
        <f t="shared" si="2"/>
        <v>30041788.620000001</v>
      </c>
    </row>
    <row r="18" spans="2:12" ht="20.100000000000001" customHeight="1" x14ac:dyDescent="0.25">
      <c r="B18" s="29" t="s">
        <v>32</v>
      </c>
      <c r="C18" s="45">
        <v>124957</v>
      </c>
      <c r="D18" s="45">
        <v>26255750</v>
      </c>
      <c r="E18" s="61">
        <v>22882200</v>
      </c>
      <c r="F18" s="61">
        <v>13490189.150000002</v>
      </c>
      <c r="G18" s="42">
        <v>8501824.3200000003</v>
      </c>
      <c r="H18" s="26"/>
      <c r="I18" s="27"/>
      <c r="J18" s="27">
        <f t="shared" si="0"/>
        <v>0.3715475050475916</v>
      </c>
      <c r="K18" s="27">
        <f t="shared" si="1"/>
        <v>0</v>
      </c>
      <c r="L18" s="28">
        <f t="shared" si="2"/>
        <v>17753925.68</v>
      </c>
    </row>
    <row r="19" spans="2:12" ht="20.100000000000001" customHeight="1" x14ac:dyDescent="0.25">
      <c r="B19" s="29" t="s">
        <v>33</v>
      </c>
      <c r="C19" s="45">
        <v>1145140</v>
      </c>
      <c r="D19" s="45">
        <v>36077850</v>
      </c>
      <c r="E19" s="61">
        <v>34295679</v>
      </c>
      <c r="F19" s="61">
        <v>26407897.709999993</v>
      </c>
      <c r="G19" s="42">
        <v>14937535.67</v>
      </c>
      <c r="H19" s="26"/>
      <c r="I19" s="27"/>
      <c r="J19" s="27">
        <f t="shared" si="0"/>
        <v>0.43555153609876041</v>
      </c>
      <c r="K19" s="27">
        <f t="shared" si="1"/>
        <v>0</v>
      </c>
      <c r="L19" s="28">
        <f t="shared" si="2"/>
        <v>21140314.329999998</v>
      </c>
    </row>
    <row r="20" spans="2:12" ht="20.100000000000001" customHeight="1" x14ac:dyDescent="0.25">
      <c r="B20" s="29" t="s">
        <v>34</v>
      </c>
      <c r="C20" s="45">
        <v>443159</v>
      </c>
      <c r="D20" s="45">
        <v>5404176</v>
      </c>
      <c r="E20" s="61">
        <v>5404176</v>
      </c>
      <c r="F20" s="61">
        <v>2178052.81</v>
      </c>
      <c r="G20" s="42">
        <v>1479905.49</v>
      </c>
      <c r="H20" s="26"/>
      <c r="I20" s="27"/>
      <c r="J20" s="27">
        <f t="shared" si="0"/>
        <v>0.27384479891106434</v>
      </c>
      <c r="K20" s="27">
        <f t="shared" si="1"/>
        <v>0</v>
      </c>
      <c r="L20" s="28">
        <f t="shared" si="2"/>
        <v>3924270.51</v>
      </c>
    </row>
    <row r="21" spans="2:12" ht="20.100000000000001" customHeight="1" x14ac:dyDescent="0.25">
      <c r="B21" s="29" t="s">
        <v>35</v>
      </c>
      <c r="C21" s="45">
        <v>502232</v>
      </c>
      <c r="D21" s="45">
        <v>10591667</v>
      </c>
      <c r="E21" s="61">
        <v>9258615</v>
      </c>
      <c r="F21" s="61">
        <v>5047100.9200000009</v>
      </c>
      <c r="G21" s="42">
        <v>3625885.31</v>
      </c>
      <c r="H21" s="26"/>
      <c r="I21" s="27"/>
      <c r="J21" s="27">
        <f t="shared" si="0"/>
        <v>0.39162286259877965</v>
      </c>
      <c r="K21" s="27">
        <f t="shared" si="1"/>
        <v>0</v>
      </c>
      <c r="L21" s="28">
        <f t="shared" si="2"/>
        <v>6965781.6899999995</v>
      </c>
    </row>
    <row r="22" spans="2:12" ht="20.100000000000001" customHeight="1" x14ac:dyDescent="0.25">
      <c r="B22" s="29" t="s">
        <v>36</v>
      </c>
      <c r="C22" s="45">
        <v>435424</v>
      </c>
      <c r="D22" s="45">
        <v>51909606</v>
      </c>
      <c r="E22" s="61">
        <v>46136913</v>
      </c>
      <c r="F22" s="61">
        <v>34646298.599999994</v>
      </c>
      <c r="G22" s="42">
        <v>21669773.159999989</v>
      </c>
      <c r="H22" s="26"/>
      <c r="I22" s="27"/>
      <c r="J22" s="27">
        <f t="shared" si="0"/>
        <v>0.46968407184069705</v>
      </c>
      <c r="K22" s="27">
        <f t="shared" si="1"/>
        <v>0</v>
      </c>
      <c r="L22" s="28">
        <f t="shared" si="2"/>
        <v>30239832.840000011</v>
      </c>
    </row>
    <row r="23" spans="2:12" ht="20.100000000000001" customHeight="1" x14ac:dyDescent="0.25">
      <c r="B23" s="29" t="s">
        <v>37</v>
      </c>
      <c r="C23" s="45">
        <v>1303553</v>
      </c>
      <c r="D23" s="45">
        <v>40572681</v>
      </c>
      <c r="E23" s="61">
        <v>35152158</v>
      </c>
      <c r="F23" s="61">
        <v>22462136.439999998</v>
      </c>
      <c r="G23" s="42">
        <v>13292069.039999999</v>
      </c>
      <c r="H23" s="26"/>
      <c r="I23" s="27"/>
      <c r="J23" s="27">
        <f t="shared" si="0"/>
        <v>0.37812953162078977</v>
      </c>
      <c r="K23" s="27">
        <f t="shared" si="1"/>
        <v>0</v>
      </c>
      <c r="L23" s="28">
        <f t="shared" si="2"/>
        <v>27280611.960000001</v>
      </c>
    </row>
    <row r="24" spans="2:12" ht="20.100000000000001" customHeight="1" x14ac:dyDescent="0.25">
      <c r="B24" s="29" t="s">
        <v>38</v>
      </c>
      <c r="C24" s="45">
        <v>990022</v>
      </c>
      <c r="D24" s="45">
        <v>45471151</v>
      </c>
      <c r="E24" s="61">
        <v>38069421</v>
      </c>
      <c r="F24" s="61">
        <v>24219444.93</v>
      </c>
      <c r="G24" s="42">
        <v>11386367.830000002</v>
      </c>
      <c r="H24" s="26"/>
      <c r="I24" s="27"/>
      <c r="J24" s="27">
        <f t="shared" si="0"/>
        <v>0.29909485174465883</v>
      </c>
      <c r="K24" s="27">
        <f t="shared" si="1"/>
        <v>0</v>
      </c>
      <c r="L24" s="28">
        <f t="shared" si="2"/>
        <v>34084783.170000002</v>
      </c>
    </row>
    <row r="25" spans="2:12" ht="20.100000000000001" customHeight="1" x14ac:dyDescent="0.25">
      <c r="B25" s="29" t="s">
        <v>39</v>
      </c>
      <c r="C25" s="45">
        <v>664466</v>
      </c>
      <c r="D25" s="45">
        <v>46400902</v>
      </c>
      <c r="E25" s="61">
        <v>40066600</v>
      </c>
      <c r="F25" s="61">
        <v>22640974.400000002</v>
      </c>
      <c r="G25" s="42">
        <v>15162496.120000003</v>
      </c>
      <c r="H25" s="26"/>
      <c r="I25" s="27"/>
      <c r="J25" s="27">
        <f t="shared" si="0"/>
        <v>0.37843231319852455</v>
      </c>
      <c r="K25" s="27">
        <f t="shared" si="1"/>
        <v>0</v>
      </c>
      <c r="L25" s="28">
        <f t="shared" si="2"/>
        <v>31238405.879999995</v>
      </c>
    </row>
    <row r="26" spans="2:12" ht="20.100000000000001" customHeight="1" x14ac:dyDescent="0.25">
      <c r="B26" s="29" t="s">
        <v>40</v>
      </c>
      <c r="C26" s="45">
        <v>478307</v>
      </c>
      <c r="D26" s="45">
        <v>13396142</v>
      </c>
      <c r="E26" s="61">
        <v>10709215</v>
      </c>
      <c r="F26" s="61">
        <v>8020984.7599999998</v>
      </c>
      <c r="G26" s="42">
        <v>5986548.2599999998</v>
      </c>
      <c r="H26" s="26"/>
      <c r="I26" s="27"/>
      <c r="J26" s="27">
        <f t="shared" si="0"/>
        <v>0.55900906462331734</v>
      </c>
      <c r="K26" s="27">
        <f t="shared" si="1"/>
        <v>0</v>
      </c>
      <c r="L26" s="28">
        <f t="shared" si="2"/>
        <v>7409593.7400000002</v>
      </c>
    </row>
    <row r="27" spans="2:12" ht="20.100000000000001" customHeight="1" x14ac:dyDescent="0.25">
      <c r="B27" s="29" t="s">
        <v>41</v>
      </c>
      <c r="C27" s="45">
        <v>428965</v>
      </c>
      <c r="D27" s="45">
        <v>9441976</v>
      </c>
      <c r="E27" s="61">
        <v>8360142</v>
      </c>
      <c r="F27" s="61">
        <v>6421241.1799999997</v>
      </c>
      <c r="G27" s="42">
        <v>3479325.94</v>
      </c>
      <c r="H27" s="26"/>
      <c r="I27" s="27"/>
      <c r="J27" s="27">
        <f t="shared" si="0"/>
        <v>0.41618024430685507</v>
      </c>
      <c r="K27" s="27">
        <f t="shared" si="1"/>
        <v>0</v>
      </c>
      <c r="L27" s="28">
        <f t="shared" si="2"/>
        <v>5962650.0600000005</v>
      </c>
    </row>
    <row r="28" spans="2:12" ht="20.100000000000001" customHeight="1" x14ac:dyDescent="0.25">
      <c r="B28" s="29" t="s">
        <v>42</v>
      </c>
      <c r="C28" s="45">
        <v>77005</v>
      </c>
      <c r="D28" s="45">
        <v>5441338</v>
      </c>
      <c r="E28" s="61">
        <v>5430718</v>
      </c>
      <c r="F28" s="61">
        <v>3115046.5800000005</v>
      </c>
      <c r="G28" s="42">
        <v>1673032.4400000002</v>
      </c>
      <c r="H28" s="26"/>
      <c r="I28" s="27"/>
      <c r="J28" s="27">
        <f t="shared" si="0"/>
        <v>0.30806836959680106</v>
      </c>
      <c r="K28" s="27">
        <f t="shared" si="1"/>
        <v>0</v>
      </c>
      <c r="L28" s="28">
        <f t="shared" si="2"/>
        <v>3768305.5599999996</v>
      </c>
    </row>
    <row r="29" spans="2:12" ht="20.100000000000001" customHeight="1" x14ac:dyDescent="0.25">
      <c r="B29" s="29" t="s">
        <v>43</v>
      </c>
      <c r="C29" s="45">
        <v>65454</v>
      </c>
      <c r="D29" s="45">
        <v>2707008</v>
      </c>
      <c r="E29" s="61">
        <v>2707008</v>
      </c>
      <c r="F29" s="61">
        <v>1621447.79</v>
      </c>
      <c r="G29" s="42">
        <v>919985.63000000012</v>
      </c>
      <c r="H29" s="26"/>
      <c r="I29" s="27"/>
      <c r="J29" s="27">
        <f t="shared" si="0"/>
        <v>0.33985331037071193</v>
      </c>
      <c r="K29" s="27">
        <f t="shared" si="1"/>
        <v>0</v>
      </c>
      <c r="L29" s="28">
        <f t="shared" si="2"/>
        <v>1787022.3699999999</v>
      </c>
    </row>
    <row r="30" spans="2:12" ht="20.100000000000001" customHeight="1" x14ac:dyDescent="0.25">
      <c r="B30" s="29" t="s">
        <v>44</v>
      </c>
      <c r="C30" s="45">
        <v>378742</v>
      </c>
      <c r="D30" s="45">
        <v>23082782</v>
      </c>
      <c r="E30" s="61">
        <v>19118938</v>
      </c>
      <c r="F30" s="61">
        <v>12546695.430000002</v>
      </c>
      <c r="G30" s="42">
        <v>6163982.4199999999</v>
      </c>
      <c r="H30" s="26"/>
      <c r="I30" s="27"/>
      <c r="J30" s="27">
        <f t="shared" si="0"/>
        <v>0.32240192525337963</v>
      </c>
      <c r="K30" s="27">
        <f t="shared" si="1"/>
        <v>0</v>
      </c>
      <c r="L30" s="28">
        <f t="shared" si="2"/>
        <v>16918799.579999998</v>
      </c>
    </row>
    <row r="31" spans="2:12" ht="20.100000000000001" customHeight="1" x14ac:dyDescent="0.25">
      <c r="B31" s="29" t="s">
        <v>45</v>
      </c>
      <c r="C31" s="45">
        <v>330849</v>
      </c>
      <c r="D31" s="45">
        <v>6635348</v>
      </c>
      <c r="E31" s="61">
        <v>5133084</v>
      </c>
      <c r="F31" s="61">
        <v>2988228.8000000003</v>
      </c>
      <c r="G31" s="42">
        <v>567273.53</v>
      </c>
      <c r="H31" s="26"/>
      <c r="I31" s="27"/>
      <c r="J31" s="27">
        <f t="shared" ref="J31" si="3">IF(ISERROR(+G31/E31)=TRUE,0,++G31/E31)</f>
        <v>0.11051319830339812</v>
      </c>
      <c r="K31" s="27">
        <f t="shared" ref="K31" si="4">IF(ISERROR(+H31/E31)=TRUE,0,++H31/E31)</f>
        <v>0</v>
      </c>
      <c r="L31" s="28">
        <f t="shared" ref="L31" si="5">+D31-G31</f>
        <v>6068074.4699999997</v>
      </c>
    </row>
    <row r="32" spans="2:12" ht="20.100000000000001" customHeight="1" x14ac:dyDescent="0.25">
      <c r="B32" s="29" t="s">
        <v>46</v>
      </c>
      <c r="C32" s="45">
        <v>113263</v>
      </c>
      <c r="D32" s="45">
        <v>4394040</v>
      </c>
      <c r="E32" s="61">
        <v>4368521</v>
      </c>
      <c r="F32" s="61">
        <v>3930809.3200000003</v>
      </c>
      <c r="G32" s="42">
        <v>2510141.42</v>
      </c>
      <c r="H32" s="26"/>
      <c r="I32" s="27"/>
      <c r="J32" s="27">
        <f t="shared" si="0"/>
        <v>0.57459753999122354</v>
      </c>
      <c r="K32" s="27">
        <f t="shared" si="1"/>
        <v>0</v>
      </c>
      <c r="L32" s="28">
        <f t="shared" si="2"/>
        <v>1883898.58</v>
      </c>
    </row>
    <row r="33" spans="2:12" ht="20.100000000000001" customHeight="1" x14ac:dyDescent="0.25">
      <c r="B33" s="29" t="s">
        <v>47</v>
      </c>
      <c r="C33" s="45">
        <v>323140</v>
      </c>
      <c r="D33" s="45">
        <v>12118823</v>
      </c>
      <c r="E33" s="61">
        <v>10949812</v>
      </c>
      <c r="F33" s="61">
        <v>6995010.9500000011</v>
      </c>
      <c r="G33" s="42">
        <v>5535076.8399999999</v>
      </c>
      <c r="H33" s="26"/>
      <c r="I33" s="27"/>
      <c r="J33" s="27">
        <f t="shared" si="0"/>
        <v>0.50549514822720243</v>
      </c>
      <c r="K33" s="27">
        <f t="shared" si="1"/>
        <v>0</v>
      </c>
      <c r="L33" s="28">
        <f t="shared" si="2"/>
        <v>6583746.1600000001</v>
      </c>
    </row>
    <row r="34" spans="2:12" ht="20.100000000000001" customHeight="1" x14ac:dyDescent="0.25">
      <c r="B34" s="29" t="s">
        <v>50</v>
      </c>
      <c r="C34" s="45">
        <v>0</v>
      </c>
      <c r="D34" s="45">
        <v>0</v>
      </c>
      <c r="E34" s="61">
        <v>0</v>
      </c>
      <c r="F34" s="61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9" t="s">
        <v>51</v>
      </c>
      <c r="C35" s="45">
        <v>1764266</v>
      </c>
      <c r="D35" s="45">
        <v>71553417</v>
      </c>
      <c r="E35" s="61">
        <v>57837902</v>
      </c>
      <c r="F35" s="61">
        <v>29091304.360000018</v>
      </c>
      <c r="G35" s="42">
        <v>19150830.009999994</v>
      </c>
      <c r="H35" s="26"/>
      <c r="I35" s="27"/>
      <c r="J35" s="27">
        <f t="shared" si="0"/>
        <v>0.33111211416347697</v>
      </c>
      <c r="K35" s="27">
        <f t="shared" si="1"/>
        <v>0</v>
      </c>
      <c r="L35" s="28">
        <f t="shared" si="2"/>
        <v>52402586.99000001</v>
      </c>
    </row>
    <row r="36" spans="2:12" ht="20.100000000000001" customHeight="1" x14ac:dyDescent="0.25">
      <c r="B36" s="29" t="s">
        <v>52</v>
      </c>
      <c r="C36" s="45">
        <v>88503</v>
      </c>
      <c r="D36" s="45">
        <v>2481221</v>
      </c>
      <c r="E36" s="61">
        <v>2481221</v>
      </c>
      <c r="F36" s="61">
        <v>1795805.3600000003</v>
      </c>
      <c r="G36" s="42">
        <v>1225474.5900000005</v>
      </c>
      <c r="H36" s="26"/>
      <c r="I36" s="27"/>
      <c r="J36" s="27">
        <f t="shared" si="0"/>
        <v>0.49389981384165316</v>
      </c>
      <c r="K36" s="27">
        <f t="shared" si="1"/>
        <v>0</v>
      </c>
      <c r="L36" s="28">
        <f t="shared" si="2"/>
        <v>1255746.4099999995</v>
      </c>
    </row>
    <row r="37" spans="2:12" ht="20.100000000000001" customHeight="1" x14ac:dyDescent="0.25">
      <c r="B37" s="29" t="s">
        <v>53</v>
      </c>
      <c r="C37" s="45">
        <v>3601773</v>
      </c>
      <c r="D37" s="45">
        <v>42192860</v>
      </c>
      <c r="E37" s="61">
        <v>34295661</v>
      </c>
      <c r="F37" s="61">
        <v>27082033.619999997</v>
      </c>
      <c r="G37" s="42">
        <v>11698718.170000002</v>
      </c>
      <c r="H37" s="26"/>
      <c r="I37" s="27"/>
      <c r="J37" s="27">
        <f t="shared" si="0"/>
        <v>0.34111365195731325</v>
      </c>
      <c r="K37" s="27">
        <f t="shared" si="1"/>
        <v>0</v>
      </c>
      <c r="L37" s="28">
        <f t="shared" si="2"/>
        <v>30494141.829999998</v>
      </c>
    </row>
    <row r="38" spans="2:12" ht="20.100000000000001" customHeight="1" x14ac:dyDescent="0.25">
      <c r="B38" s="29" t="s">
        <v>54</v>
      </c>
      <c r="C38" s="45">
        <v>7249818</v>
      </c>
      <c r="D38" s="45">
        <v>34132502</v>
      </c>
      <c r="E38" s="61">
        <v>34132502</v>
      </c>
      <c r="F38" s="61">
        <v>15076842.009999998</v>
      </c>
      <c r="G38" s="42">
        <v>9643970.6099999994</v>
      </c>
      <c r="H38" s="26"/>
      <c r="I38" s="27"/>
      <c r="J38" s="27">
        <f t="shared" si="0"/>
        <v>0.2825450829827828</v>
      </c>
      <c r="K38" s="27">
        <f t="shared" si="1"/>
        <v>0</v>
      </c>
      <c r="L38" s="28">
        <f t="shared" si="2"/>
        <v>24488531.390000001</v>
      </c>
    </row>
    <row r="39" spans="2:12" ht="20.100000000000001" customHeight="1" x14ac:dyDescent="0.25">
      <c r="B39" s="29" t="s">
        <v>55</v>
      </c>
      <c r="C39" s="45">
        <v>6293834</v>
      </c>
      <c r="D39" s="45">
        <v>37049945</v>
      </c>
      <c r="E39" s="61">
        <v>28598352</v>
      </c>
      <c r="F39" s="61">
        <v>12531489.060000001</v>
      </c>
      <c r="G39" s="42">
        <v>6932318.1999999993</v>
      </c>
      <c r="H39" s="26"/>
      <c r="I39" s="27"/>
      <c r="J39" s="27">
        <f t="shared" ref="J39:J41" si="6">IF(ISERROR(+G39/E39)=TRUE,0,++G39/E39)</f>
        <v>0.24240271607259045</v>
      </c>
      <c r="K39" s="27">
        <f t="shared" ref="K39:K41" si="7">IF(ISERROR(+H39/E39)=TRUE,0,++H39/E39)</f>
        <v>0</v>
      </c>
      <c r="L39" s="28">
        <f t="shared" ref="L39:L41" si="8">+D39-G39</f>
        <v>30117626.800000001</v>
      </c>
    </row>
    <row r="40" spans="2:12" ht="20.100000000000001" customHeight="1" x14ac:dyDescent="0.25">
      <c r="B40" s="29" t="s">
        <v>56</v>
      </c>
      <c r="C40" s="45">
        <v>9101376</v>
      </c>
      <c r="D40" s="45">
        <v>35622476</v>
      </c>
      <c r="E40" s="61">
        <v>29221128</v>
      </c>
      <c r="F40" s="61">
        <v>19938878.02</v>
      </c>
      <c r="G40" s="42">
        <v>12259399.139999999</v>
      </c>
      <c r="H40" s="26"/>
      <c r="I40" s="27"/>
      <c r="J40" s="27">
        <f t="shared" si="6"/>
        <v>0.41953887406399915</v>
      </c>
      <c r="K40" s="27">
        <f t="shared" si="7"/>
        <v>0</v>
      </c>
      <c r="L40" s="28">
        <f t="shared" si="8"/>
        <v>23363076.859999999</v>
      </c>
    </row>
    <row r="41" spans="2:12" ht="20.100000000000001" customHeight="1" x14ac:dyDescent="0.25">
      <c r="B41" s="29" t="s">
        <v>57</v>
      </c>
      <c r="C41" s="45">
        <v>5905325</v>
      </c>
      <c r="D41" s="45">
        <v>14185468</v>
      </c>
      <c r="E41" s="61">
        <v>13726989</v>
      </c>
      <c r="F41" s="61">
        <v>5947112.8499999996</v>
      </c>
      <c r="G41" s="42">
        <v>4118077.58</v>
      </c>
      <c r="H41" s="26"/>
      <c r="I41" s="27"/>
      <c r="J41" s="27">
        <f t="shared" si="6"/>
        <v>0.29999860712352872</v>
      </c>
      <c r="K41" s="27">
        <f t="shared" si="7"/>
        <v>0</v>
      </c>
      <c r="L41" s="28">
        <f t="shared" si="8"/>
        <v>10067390.42</v>
      </c>
    </row>
    <row r="42" spans="2:12" ht="20.100000000000001" customHeight="1" x14ac:dyDescent="0.25">
      <c r="B42" s="29" t="s">
        <v>62</v>
      </c>
      <c r="C42" s="45">
        <v>701673</v>
      </c>
      <c r="D42" s="45">
        <v>18844157</v>
      </c>
      <c r="E42" s="61">
        <v>18048601</v>
      </c>
      <c r="F42" s="61">
        <v>11877337.309999999</v>
      </c>
      <c r="G42" s="42">
        <v>5591584.5</v>
      </c>
      <c r="H42" s="26"/>
      <c r="I42" s="27"/>
      <c r="J42" s="27">
        <f t="shared" si="0"/>
        <v>0.30980708698696369</v>
      </c>
      <c r="K42" s="27">
        <f t="shared" si="1"/>
        <v>0</v>
      </c>
      <c r="L42" s="28">
        <f t="shared" si="2"/>
        <v>13252572.5</v>
      </c>
    </row>
    <row r="43" spans="2:12" ht="23.25" customHeight="1" x14ac:dyDescent="0.25">
      <c r="B43" s="52" t="s">
        <v>4</v>
      </c>
      <c r="C43" s="65">
        <f t="shared" ref="C43:H43" si="9">SUM(C13:C42)</f>
        <v>46316132</v>
      </c>
      <c r="D43" s="65">
        <f t="shared" si="9"/>
        <v>670330642</v>
      </c>
      <c r="E43" s="65">
        <f t="shared" si="9"/>
        <v>584871764</v>
      </c>
      <c r="F43" s="65">
        <f t="shared" si="9"/>
        <v>352752018.34000003</v>
      </c>
      <c r="G43" s="65">
        <f t="shared" si="9"/>
        <v>212087694.32000002</v>
      </c>
      <c r="H43" s="53">
        <f t="shared" si="9"/>
        <v>0</v>
      </c>
      <c r="I43" s="54">
        <f>IF(ISERROR(+#REF!/E43)=TRUE,0,++#REF!/E43)</f>
        <v>0</v>
      </c>
      <c r="J43" s="54">
        <f>IF(ISERROR(+G43/E43)=TRUE,0,++G43/E43)</f>
        <v>0.36262255655754316</v>
      </c>
      <c r="K43" s="54">
        <f>IF(ISERROR(+H43/E43)=TRUE,0,++H43/E43)</f>
        <v>0</v>
      </c>
      <c r="L43" s="55">
        <f>SUM(L13:L42)</f>
        <v>458242947.68000013</v>
      </c>
    </row>
    <row r="44" spans="2:12" x14ac:dyDescent="0.2">
      <c r="B44" s="11" t="s">
        <v>64</v>
      </c>
    </row>
    <row r="47" spans="2:12" s="22" customFormat="1" x14ac:dyDescent="0.25">
      <c r="K47" s="23"/>
    </row>
    <row r="48" spans="2:12" s="22" customFormat="1" x14ac:dyDescent="0.25">
      <c r="C48" s="22">
        <v>1000000</v>
      </c>
      <c r="K48" s="23"/>
    </row>
    <row r="49" spans="2:11" s="22" customFormat="1" ht="45" x14ac:dyDescent="0.25">
      <c r="B49" s="30" t="s">
        <v>23</v>
      </c>
      <c r="C49" s="30" t="s">
        <v>3</v>
      </c>
      <c r="D49" s="30" t="s">
        <v>2</v>
      </c>
      <c r="E49" s="31" t="s">
        <v>18</v>
      </c>
      <c r="F49" s="31" t="s">
        <v>19</v>
      </c>
      <c r="G49" s="31" t="str">
        <f>MID(G11,1,25)</f>
        <v>DEVENGADO
A MAYO
(4)</v>
      </c>
      <c r="K49" s="23"/>
    </row>
    <row r="50" spans="2:11" s="22" customFormat="1" x14ac:dyDescent="0.25">
      <c r="B50" s="22" t="s">
        <v>24</v>
      </c>
      <c r="C50" s="66">
        <f>+C43/$C$48</f>
        <v>46.316132000000003</v>
      </c>
      <c r="D50" s="40">
        <f>+D43/$C$48</f>
        <v>670.33064200000001</v>
      </c>
      <c r="E50" s="40">
        <f>+E43/$C$48</f>
        <v>584.87176399999998</v>
      </c>
      <c r="F50" s="40">
        <f>+F43/$C$48</f>
        <v>352.75201834000001</v>
      </c>
      <c r="G50" s="40">
        <f>+G43/$C$48</f>
        <v>212.08769432000003</v>
      </c>
      <c r="H50" s="22">
        <v>1373981</v>
      </c>
      <c r="K50" s="23"/>
    </row>
    <row r="51" spans="2:11" s="22" customFormat="1" x14ac:dyDescent="0.25">
      <c r="C51" s="40"/>
      <c r="D51" s="40"/>
      <c r="E51" s="40"/>
      <c r="F51" s="40"/>
      <c r="G51" s="40"/>
      <c r="H51" s="22">
        <v>5072</v>
      </c>
      <c r="K51" s="23"/>
    </row>
    <row r="52" spans="2:11" s="22" customFormat="1" x14ac:dyDescent="0.25">
      <c r="C52" s="40"/>
      <c r="D52" s="40"/>
      <c r="E52" s="40"/>
      <c r="F52" s="40"/>
      <c r="G52" s="40"/>
      <c r="H52" s="22">
        <v>3078714.9799999995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0</v>
      </c>
      <c r="K53" s="23"/>
    </row>
    <row r="54" spans="2:11" s="22" customFormat="1" x14ac:dyDescent="0.25"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G17" sqref="G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65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54</v>
      </c>
      <c r="C13" s="18">
        <v>59561</v>
      </c>
      <c r="D13" s="18">
        <v>59561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59561</v>
      </c>
    </row>
    <row r="14" spans="1:13" ht="20.100000000000001" customHeight="1" x14ac:dyDescent="0.25">
      <c r="B14" s="16" t="s">
        <v>55</v>
      </c>
      <c r="C14" s="19">
        <v>12790</v>
      </c>
      <c r="D14" s="19">
        <v>14057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14057</v>
      </c>
    </row>
    <row r="15" spans="1:13" ht="20.100000000000001" customHeight="1" x14ac:dyDescent="0.25">
      <c r="B15" s="16" t="s">
        <v>56</v>
      </c>
      <c r="C15" s="19">
        <v>168616</v>
      </c>
      <c r="D15" s="19">
        <v>168616</v>
      </c>
      <c r="E15" s="59">
        <v>78616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168616</v>
      </c>
    </row>
    <row r="16" spans="1:13" ht="20.100000000000001" customHeight="1" x14ac:dyDescent="0.25">
      <c r="B16" s="68" t="s">
        <v>57</v>
      </c>
      <c r="C16" s="69">
        <v>161492</v>
      </c>
      <c r="D16" s="69">
        <v>161492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161492</v>
      </c>
    </row>
    <row r="17" spans="2:12" ht="23.25" customHeight="1" x14ac:dyDescent="0.25">
      <c r="B17" s="52" t="s">
        <v>4</v>
      </c>
      <c r="C17" s="65">
        <f t="shared" ref="C17:H17" si="0">SUM(C13:C16)</f>
        <v>402459</v>
      </c>
      <c r="D17" s="65">
        <f t="shared" si="0"/>
        <v>403726</v>
      </c>
      <c r="E17" s="65">
        <f t="shared" si="0"/>
        <v>78616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403726</v>
      </c>
    </row>
    <row r="18" spans="2:12" x14ac:dyDescent="0.2">
      <c r="B18" s="11" t="s">
        <v>64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MAYO
(4)</v>
      </c>
      <c r="K23" s="23"/>
    </row>
    <row r="24" spans="2:12" s="22" customFormat="1" x14ac:dyDescent="0.25">
      <c r="B24" s="22" t="s">
        <v>24</v>
      </c>
      <c r="C24" s="66">
        <f>+C17/$C$22</f>
        <v>0.40245900000000001</v>
      </c>
      <c r="D24" s="40">
        <f>+D17/$C$22</f>
        <v>0.40372599999999997</v>
      </c>
      <c r="E24" s="40">
        <f>+E17/$C$22</f>
        <v>7.8616000000000005E-2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2024-06-06T19:54:08Z</dcterms:modified>
</cp:coreProperties>
</file>