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4\2.- Informacion Portal MINSA - Transparencia\PCA - 2024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DYT!$B$2:$L$45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6" l="1"/>
  <c r="K31" i="6"/>
  <c r="J31" i="6"/>
  <c r="L45" i="1" l="1"/>
  <c r="K45" i="1"/>
  <c r="J45" i="1"/>
  <c r="C46" i="1"/>
  <c r="D46" i="1"/>
  <c r="L16" i="5" l="1"/>
  <c r="J16" i="5"/>
  <c r="C47" i="5"/>
  <c r="D47" i="5"/>
  <c r="L44" i="5"/>
  <c r="K44" i="5"/>
  <c r="J44" i="5"/>
  <c r="L43" i="4"/>
  <c r="K43" i="4"/>
  <c r="J43" i="4"/>
  <c r="L37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7" i="6" l="1"/>
  <c r="K37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C43" i="6"/>
  <c r="D43" i="6"/>
  <c r="K21" i="5" l="1"/>
  <c r="J21" i="5"/>
  <c r="J39" i="6"/>
  <c r="K22" i="5" l="1"/>
  <c r="J22" i="5"/>
  <c r="G23" i="7"/>
  <c r="G49" i="6"/>
  <c r="G53" i="5"/>
  <c r="G52" i="4"/>
  <c r="G52" i="1"/>
  <c r="K23" i="5" l="1"/>
  <c r="J23" i="5"/>
  <c r="K38" i="6"/>
  <c r="J24" i="5" l="1"/>
  <c r="K24" i="5"/>
  <c r="J38" i="6"/>
  <c r="L38" i="6"/>
  <c r="K25" i="5" l="1"/>
  <c r="J25" i="5"/>
  <c r="L41" i="6"/>
  <c r="K41" i="6"/>
  <c r="J41" i="6"/>
  <c r="L40" i="6"/>
  <c r="K40" i="6"/>
  <c r="J40" i="6"/>
  <c r="L39" i="6"/>
  <c r="K39" i="6"/>
  <c r="C50" i="6"/>
  <c r="D50" i="6"/>
  <c r="K26" i="5" l="1"/>
  <c r="J26" i="5"/>
  <c r="G47" i="5"/>
  <c r="G54" i="5" s="1"/>
  <c r="F47" i="5"/>
  <c r="F54" i="5" s="1"/>
  <c r="D54" i="5"/>
  <c r="C54" i="5"/>
  <c r="J27" i="5" l="1"/>
  <c r="K27" i="5"/>
  <c r="G43" i="6"/>
  <c r="G50" i="6" s="1"/>
  <c r="F43" i="6"/>
  <c r="F50" i="6" s="1"/>
  <c r="E43" i="6"/>
  <c r="E50" i="6" s="1"/>
  <c r="K28" i="5" l="1"/>
  <c r="J28" i="5"/>
  <c r="L42" i="6"/>
  <c r="K42" i="6"/>
  <c r="J42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3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3" i="6"/>
  <c r="L46" i="4"/>
  <c r="L46" i="1"/>
  <c r="I17" i="7"/>
  <c r="K17" i="7"/>
  <c r="J17" i="7"/>
  <c r="J43" i="6"/>
  <c r="I43" i="6"/>
  <c r="K43" i="6"/>
  <c r="I46" i="4"/>
  <c r="K46" i="4"/>
  <c r="J46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<sst xmlns="http://schemas.openxmlformats.org/spreadsheetml/2006/main" count="260" uniqueCount="67">
  <si>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</si>
  <si>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</si>
  <si>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</si>
  <si>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</si>
  <si>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</si>
  <si>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</si>
  <si>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</si>
  <si>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</si>
  <si>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</si>
  <si>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</si>
  <si>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</si>
  <si>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</si>
  <si>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</si>
  <si>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</si>
  <si>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</si>
  <si>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</si>
  <si>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</si>
  <si>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</si>
  <si>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</si>
  <si>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</si>
  <si>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</si>
  <si>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</si>
  <si>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</si>
  <si>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</si>
  <si>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</si>
  <si>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</si>
  <si>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</si>
  <si>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</si>
  <si>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</si>
  <si>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</si>
  <si>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</si>
  <si>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</si>
  <si>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</si>
  <si>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</si>
  <si>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</si>
  <si>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</si>
  <si>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</si>
  <si>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</si>
  <si>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</si>
  <si>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</si>
  <si>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</si>
  <si>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</si>
  <si>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</si>
  <si>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</si>
  <si>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</si>
  <si>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</si>
  <si>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</si>
  <si>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</si>
  <si>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</si>
  <si>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</si>
  <si>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</si>
  <si>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</si>
  <si>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</si>
  <si>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</si>
  <si>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</si>
  <si>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</si>
  <si>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</si>
  <si>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</si>
  <si>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</si>
  <si>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</si>
  <si>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005-121: INSTITUTO NACIONAL DE SALUD MENTAL</t>
  </si>
  <si>
    <t>007-123: INSTITUTO NACIONAL DE CIENCIAS NEUROLOGICAS</t>
  </si>
  <si>
    <t>150-1746: HOSPITAL DE LIMA ESTE - VITARTE</t>
  </si>
  <si>
    <t xml:space="preserve">PLIEGO 011 MINISTERIO DE SALUD </t>
  </si>
  <si>
    <t>EJECUCION PRESUPUESTAL MENSUALIZADA DE GASTOS 
AL MES DE AGOSTO 2024</t>
  </si>
  <si>
    <t>DEVENGADO
A AGOSTO
(4)</t>
  </si>
  <si>
    <t>Fuente: SIAF, Consulta Amigable y Base de Datos al 31 de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</si>
</sst>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90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166" fontId="0" fillId="0" borderId="0" xfId="0" applyNumberFormat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AGOSTO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9499.5218970000005</c:v>
                </c:pt>
                <c:pt idx="1">
                  <c:v>9386.2172439999995</c:v>
                </c:pt>
                <c:pt idx="2" formatCode="#,##0">
                  <c:v>8899.7389459999995</c:v>
                </c:pt>
                <c:pt idx="3">
                  <c:v>8187.2518803399998</c:v>
                </c:pt>
                <c:pt idx="4">
                  <c:v>5700.3741049599994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36903760"/>
        <c:axId val="1336893968"/>
        <c:axId val="0"/>
      </c:bar3DChart>
      <c:catAx>
        <c:axId val="1336903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6893968"/>
        <c:crosses val="autoZero"/>
        <c:auto val="1"/>
        <c:lblAlgn val="ctr"/>
        <c:lblOffset val="100"/>
        <c:noMultiLvlLbl val="0"/>
      </c:catAx>
      <c:valAx>
        <c:axId val="1336893968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133690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AGOSTO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36894512"/>
        <c:axId val="1336893424"/>
        <c:axId val="0"/>
      </c:bar3DChart>
      <c:catAx>
        <c:axId val="133689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36893424"/>
        <c:crosses val="autoZero"/>
        <c:auto val="1"/>
        <c:lblAlgn val="ctr"/>
        <c:lblOffset val="100"/>
        <c:noMultiLvlLbl val="0"/>
      </c:catAx>
      <c:valAx>
        <c:axId val="133689342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33689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AGOSTO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164.314235</c:v>
                </c:pt>
                <c:pt idx="1">
                  <c:v>96.845527000000004</c:v>
                </c:pt>
                <c:pt idx="2">
                  <c:v>51.514674999999997</c:v>
                </c:pt>
                <c:pt idx="3">
                  <c:v>44.575598809999995</c:v>
                </c:pt>
                <c:pt idx="4">
                  <c:v>15.085942530000001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36904304"/>
        <c:axId val="1336905936"/>
        <c:axId val="0"/>
      </c:bar3DChart>
      <c:catAx>
        <c:axId val="1336904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36905936"/>
        <c:crosses val="autoZero"/>
        <c:auto val="1"/>
        <c:lblAlgn val="ctr"/>
        <c:lblOffset val="100"/>
        <c:noMultiLvlLbl val="0"/>
      </c:catAx>
      <c:valAx>
        <c:axId val="13369059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33690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DYT!$B$50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DYT!$C$49:$G$49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AGOSTO
(4)</c:v>
                </c:pt>
              </c:strCache>
            </c:strRef>
          </c:cat>
          <c:val>
            <c:numRef>
              <c:f>DYT!$C$50:$G$50</c:f>
              <c:numCache>
                <c:formatCode>0.0</c:formatCode>
                <c:ptCount val="5"/>
                <c:pt idx="0" formatCode="General">
                  <c:v>46.316132000000003</c:v>
                </c:pt>
                <c:pt idx="1">
                  <c:v>687.83542999999997</c:v>
                </c:pt>
                <c:pt idx="2">
                  <c:v>661.30250699999999</c:v>
                </c:pt>
                <c:pt idx="3">
                  <c:v>548.07137797000007</c:v>
                </c:pt>
                <c:pt idx="4">
                  <c:v>409.86491009999997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336892336"/>
        <c:axId val="1336906480"/>
        <c:axId val="0"/>
      </c:bar3DChart>
      <c:catAx>
        <c:axId val="133689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36906480"/>
        <c:crosses val="autoZero"/>
        <c:auto val="1"/>
        <c:lblAlgn val="ctr"/>
        <c:lblOffset val="100"/>
        <c:noMultiLvlLbl val="0"/>
      </c:catAx>
      <c:valAx>
        <c:axId val="13369064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336892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AGOSTO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0.40245900000000001</c:v>
                </c:pt>
                <c:pt idx="1">
                  <c:v>2.2640229999999999</c:v>
                </c:pt>
                <c:pt idx="2">
                  <c:v>0.23456299999999999</c:v>
                </c:pt>
                <c:pt idx="3">
                  <c:v>3.2500000000000001E-2</c:v>
                </c:pt>
                <c:pt idx="4">
                  <c:v>4.0000000000000001E-3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73755872"/>
        <c:axId val="1391115520"/>
        <c:axId val="0"/>
      </c:bar3DChart>
      <c:catAx>
        <c:axId val="107375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391115520"/>
        <c:crosses val="autoZero"/>
        <c:auto val="1"/>
        <c:lblAlgn val="ctr"/>
        <c:lblOffset val="100"/>
        <c:noMultiLvlLbl val="0"/>
      </c:catAx>
      <c:valAx>
        <c:axId val="139111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73755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45</xdr:row>
      <xdr:rowOff>5953</xdr:rowOff>
    </xdr:from>
    <xdr:to>
      <xdr:col>11</xdr:col>
      <xdr:colOff>991368</xdr:colOff>
      <xdr:row>81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72"/>
  <sheetViews>
    <sheetView showGridLines="0" tabSelected="1" zoomScale="130" zoomScaleNormal="130" workbookViewId="0">
      <selection activeCell="J21" sqref="J21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64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5</v>
      </c>
    </row>
    <row r="9" spans="1:13" x14ac:dyDescent="0.2">
      <c r="B9" s="3" t="s">
        <v>63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13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6" t="s">
        <v>26</v>
      </c>
      <c r="C13" s="8">
        <v>2527508872</v>
      </c>
      <c r="D13" s="8">
        <v>1951036064</v>
      </c>
      <c r="E13" s="77">
        <v>1582846610</v>
      </c>
      <c r="F13" s="56">
        <v>1519499898.3400009</v>
      </c>
      <c r="G13" s="8">
        <v>965127070.60999906</v>
      </c>
      <c r="H13" s="8"/>
      <c r="I13" s="12">
        <f>IF(ISERROR(+#REF!/E13)=TRUE,0,++#REF!/E13)</f>
        <v>0</v>
      </c>
      <c r="J13" s="12">
        <f>IF(ISERROR(+G13/E13)=TRUE,0,++G13/E13)</f>
        <v>0.60974137639906822</v>
      </c>
      <c r="K13" s="12">
        <f>IF(ISERROR(+H13/E13)=TRUE,0,++H13/E13)</f>
        <v>0</v>
      </c>
      <c r="L13" s="14">
        <f>+D13-G13</f>
        <v>985908993.39000094</v>
      </c>
    </row>
    <row r="14" spans="1:13" ht="20.100000000000001" customHeight="1" x14ac:dyDescent="0.25">
      <c r="B14" s="25" t="s">
        <v>60</v>
      </c>
      <c r="C14" s="26">
        <v>47896646</v>
      </c>
      <c r="D14" s="26">
        <v>53948691</v>
      </c>
      <c r="E14" s="57">
        <v>52491691</v>
      </c>
      <c r="F14" s="57">
        <v>48729509.960000016</v>
      </c>
      <c r="G14" s="26">
        <v>33367323.859999992</v>
      </c>
      <c r="H14" s="26"/>
      <c r="I14" s="27"/>
      <c r="J14" s="27">
        <f t="shared" ref="J14:J43" si="0">IF(ISERROR(+G14/E14)=TRUE,0,++G14/E14)</f>
        <v>0.63566867868668953</v>
      </c>
      <c r="K14" s="27">
        <f t="shared" ref="K14:K43" si="1">IF(ISERROR(+H14/E14)=TRUE,0,++H14/E14)</f>
        <v>0</v>
      </c>
      <c r="L14" s="28">
        <f t="shared" ref="L14:L43" si="2">+D14-G14</f>
        <v>20581367.140000008</v>
      </c>
    </row>
    <row r="15" spans="1:13" ht="20.100000000000001" customHeight="1" x14ac:dyDescent="0.25">
      <c r="B15" s="25" t="s">
        <v>61</v>
      </c>
      <c r="C15" s="26">
        <v>65036295</v>
      </c>
      <c r="D15" s="26">
        <v>68059240</v>
      </c>
      <c r="E15" s="57">
        <v>67398538</v>
      </c>
      <c r="F15" s="57">
        <v>63105027.600000001</v>
      </c>
      <c r="G15" s="26">
        <v>41738022.630000003</v>
      </c>
      <c r="H15" s="26"/>
      <c r="I15" s="27"/>
      <c r="J15" s="27">
        <f t="shared" si="0"/>
        <v>0.61927192886587545</v>
      </c>
      <c r="K15" s="27">
        <f t="shared" si="1"/>
        <v>0</v>
      </c>
      <c r="L15" s="28">
        <f t="shared" si="2"/>
        <v>26321217.369999997</v>
      </c>
    </row>
    <row r="16" spans="1:13" ht="20.100000000000001" customHeight="1" x14ac:dyDescent="0.25">
      <c r="B16" s="25" t="s">
        <v>29</v>
      </c>
      <c r="C16" s="26">
        <v>42234357</v>
      </c>
      <c r="D16" s="26">
        <v>47816160</v>
      </c>
      <c r="E16" s="57">
        <v>46550360</v>
      </c>
      <c r="F16" s="57">
        <v>44171519.810000017</v>
      </c>
      <c r="G16" s="26">
        <v>30496702.180000007</v>
      </c>
      <c r="H16" s="26"/>
      <c r="I16" s="27"/>
      <c r="J16" s="27">
        <f t="shared" si="0"/>
        <v>0.65513354096509691</v>
      </c>
      <c r="K16" s="27">
        <f t="shared" si="1"/>
        <v>0</v>
      </c>
      <c r="L16" s="28">
        <f t="shared" si="2"/>
        <v>17319457.819999993</v>
      </c>
    </row>
    <row r="17" spans="2:12" ht="20.100000000000001" customHeight="1" x14ac:dyDescent="0.25">
      <c r="B17" s="25" t="s">
        <v>30</v>
      </c>
      <c r="C17" s="26">
        <v>58936542</v>
      </c>
      <c r="D17" s="26">
        <v>60019778</v>
      </c>
      <c r="E17" s="57">
        <v>56470264</v>
      </c>
      <c r="F17" s="57">
        <v>48284016.600000001</v>
      </c>
      <c r="G17" s="26">
        <v>35821531.090000004</v>
      </c>
      <c r="H17" s="26"/>
      <c r="I17" s="27"/>
      <c r="J17" s="27">
        <f t="shared" si="0"/>
        <v>0.63434325523960722</v>
      </c>
      <c r="K17" s="27">
        <f t="shared" si="1"/>
        <v>0</v>
      </c>
      <c r="L17" s="28">
        <f t="shared" si="2"/>
        <v>24198246.909999996</v>
      </c>
    </row>
    <row r="18" spans="2:12" ht="20.100000000000001" customHeight="1" x14ac:dyDescent="0.25">
      <c r="B18" s="25" t="s">
        <v>31</v>
      </c>
      <c r="C18" s="26">
        <v>218802873</v>
      </c>
      <c r="D18" s="26">
        <v>233780433</v>
      </c>
      <c r="E18" s="57">
        <v>233780433</v>
      </c>
      <c r="F18" s="57">
        <v>228965640.18000001</v>
      </c>
      <c r="G18" s="26">
        <v>156290053.2599999</v>
      </c>
      <c r="H18" s="26"/>
      <c r="I18" s="27"/>
      <c r="J18" s="27">
        <f t="shared" si="0"/>
        <v>0.66853350921802723</v>
      </c>
      <c r="K18" s="27">
        <f t="shared" si="1"/>
        <v>0</v>
      </c>
      <c r="L18" s="28">
        <f t="shared" si="2"/>
        <v>77490379.740000099</v>
      </c>
    </row>
    <row r="19" spans="2:12" ht="20.100000000000001" customHeight="1" x14ac:dyDescent="0.25">
      <c r="B19" s="25" t="s">
        <v>32</v>
      </c>
      <c r="C19" s="26">
        <v>169332282</v>
      </c>
      <c r="D19" s="26">
        <v>178503420</v>
      </c>
      <c r="E19" s="57">
        <v>178503420</v>
      </c>
      <c r="F19" s="57">
        <v>171463165.06999999</v>
      </c>
      <c r="G19" s="26">
        <v>120335325.26999995</v>
      </c>
      <c r="H19" s="26"/>
      <c r="I19" s="27"/>
      <c r="J19" s="27">
        <f t="shared" si="0"/>
        <v>0.67413456431254903</v>
      </c>
      <c r="K19" s="27">
        <f t="shared" si="1"/>
        <v>0</v>
      </c>
      <c r="L19" s="28">
        <f t="shared" si="2"/>
        <v>58168094.730000049</v>
      </c>
    </row>
    <row r="20" spans="2:12" ht="20.100000000000001" customHeight="1" x14ac:dyDescent="0.25">
      <c r="B20" s="25" t="s">
        <v>33</v>
      </c>
      <c r="C20" s="26">
        <v>207309653</v>
      </c>
      <c r="D20" s="26">
        <v>222422184</v>
      </c>
      <c r="E20" s="57">
        <v>220095389</v>
      </c>
      <c r="F20" s="57">
        <v>172143907.12000006</v>
      </c>
      <c r="G20" s="26">
        <v>147214176.83999997</v>
      </c>
      <c r="H20" s="26"/>
      <c r="I20" s="27"/>
      <c r="J20" s="27">
        <f t="shared" si="0"/>
        <v>0.6688653383828953</v>
      </c>
      <c r="K20" s="27">
        <f t="shared" si="1"/>
        <v>0</v>
      </c>
      <c r="L20" s="28">
        <f t="shared" si="2"/>
        <v>75208007.160000026</v>
      </c>
    </row>
    <row r="21" spans="2:12" ht="20.100000000000001" customHeight="1" x14ac:dyDescent="0.25">
      <c r="B21" s="25" t="s">
        <v>34</v>
      </c>
      <c r="C21" s="26">
        <v>47062396</v>
      </c>
      <c r="D21" s="26">
        <v>50788779</v>
      </c>
      <c r="E21" s="57">
        <v>50576779</v>
      </c>
      <c r="F21" s="57">
        <v>49482579.019999981</v>
      </c>
      <c r="G21" s="26">
        <v>33541162.559999991</v>
      </c>
      <c r="H21" s="26"/>
      <c r="I21" s="27"/>
      <c r="J21" s="27">
        <f t="shared" si="0"/>
        <v>0.66317316411153804</v>
      </c>
      <c r="K21" s="27">
        <f t="shared" si="1"/>
        <v>0</v>
      </c>
      <c r="L21" s="28">
        <f t="shared" si="2"/>
        <v>17247616.440000009</v>
      </c>
    </row>
    <row r="22" spans="2:12" ht="20.100000000000001" customHeight="1" x14ac:dyDescent="0.25">
      <c r="B22" s="25" t="s">
        <v>35</v>
      </c>
      <c r="C22" s="26">
        <v>109973384</v>
      </c>
      <c r="D22" s="26">
        <v>121509192</v>
      </c>
      <c r="E22" s="57">
        <v>121509192</v>
      </c>
      <c r="F22" s="57">
        <v>116664384.29000002</v>
      </c>
      <c r="G22" s="26">
        <v>81554563.169999957</v>
      </c>
      <c r="H22" s="26"/>
      <c r="I22" s="27"/>
      <c r="J22" s="27">
        <f t="shared" si="0"/>
        <v>0.67118019491068592</v>
      </c>
      <c r="K22" s="27">
        <f t="shared" si="1"/>
        <v>0</v>
      </c>
      <c r="L22" s="28">
        <f t="shared" si="2"/>
        <v>39954628.830000043</v>
      </c>
    </row>
    <row r="23" spans="2:12" ht="20.100000000000001" customHeight="1" x14ac:dyDescent="0.25">
      <c r="B23" s="25" t="s">
        <v>36</v>
      </c>
      <c r="C23" s="26">
        <v>214771453</v>
      </c>
      <c r="D23" s="26">
        <v>234929498</v>
      </c>
      <c r="E23" s="57">
        <v>234929498</v>
      </c>
      <c r="F23" s="57">
        <v>225956900.16000006</v>
      </c>
      <c r="G23" s="26">
        <v>154290460.99999988</v>
      </c>
      <c r="H23" s="26"/>
      <c r="I23" s="27"/>
      <c r="J23" s="27">
        <f t="shared" si="0"/>
        <v>0.65675218443619998</v>
      </c>
      <c r="K23" s="27">
        <f t="shared" si="1"/>
        <v>0</v>
      </c>
      <c r="L23" s="28">
        <f t="shared" si="2"/>
        <v>80639037.000000119</v>
      </c>
    </row>
    <row r="24" spans="2:12" ht="20.100000000000001" customHeight="1" x14ac:dyDescent="0.25">
      <c r="B24" s="25" t="s">
        <v>37</v>
      </c>
      <c r="C24" s="26">
        <v>202228728</v>
      </c>
      <c r="D24" s="26">
        <v>219821273</v>
      </c>
      <c r="E24" s="57">
        <v>218968088</v>
      </c>
      <c r="F24" s="57">
        <v>196740065.91000003</v>
      </c>
      <c r="G24" s="26">
        <v>130289810.29999997</v>
      </c>
      <c r="H24" s="26"/>
      <c r="I24" s="27"/>
      <c r="J24" s="27">
        <f t="shared" si="0"/>
        <v>0.59501734471919931</v>
      </c>
      <c r="K24" s="27">
        <f t="shared" si="1"/>
        <v>0</v>
      </c>
      <c r="L24" s="28">
        <f t="shared" si="2"/>
        <v>89531462.700000033</v>
      </c>
    </row>
    <row r="25" spans="2:12" ht="20.100000000000001" customHeight="1" x14ac:dyDescent="0.25">
      <c r="B25" s="25" t="s">
        <v>38</v>
      </c>
      <c r="C25" s="26">
        <v>281032288</v>
      </c>
      <c r="D25" s="26">
        <v>308764512</v>
      </c>
      <c r="E25" s="57">
        <v>303437672</v>
      </c>
      <c r="F25" s="57">
        <v>285242554.82999998</v>
      </c>
      <c r="G25" s="26">
        <v>196431516.68000013</v>
      </c>
      <c r="H25" s="26"/>
      <c r="I25" s="27"/>
      <c r="J25" s="27">
        <f t="shared" si="0"/>
        <v>0.64735375599638834</v>
      </c>
      <c r="K25" s="27">
        <f t="shared" si="1"/>
        <v>0</v>
      </c>
      <c r="L25" s="28">
        <f t="shared" si="2"/>
        <v>112332995.31999987</v>
      </c>
    </row>
    <row r="26" spans="2:12" ht="20.100000000000001" customHeight="1" x14ac:dyDescent="0.25">
      <c r="B26" s="25" t="s">
        <v>39</v>
      </c>
      <c r="C26" s="26">
        <v>239797594</v>
      </c>
      <c r="D26" s="26">
        <v>254850286</v>
      </c>
      <c r="E26" s="57">
        <v>254850286</v>
      </c>
      <c r="F26" s="57">
        <v>237958889.10999998</v>
      </c>
      <c r="G26" s="26">
        <v>165224190.85000002</v>
      </c>
      <c r="H26" s="26"/>
      <c r="I26" s="27"/>
      <c r="J26" s="27">
        <f t="shared" si="0"/>
        <v>0.6483186401054305</v>
      </c>
      <c r="K26" s="27">
        <f t="shared" si="1"/>
        <v>0</v>
      </c>
      <c r="L26" s="28">
        <f t="shared" si="2"/>
        <v>89626095.149999976</v>
      </c>
    </row>
    <row r="27" spans="2:12" ht="20.100000000000001" customHeight="1" x14ac:dyDescent="0.25">
      <c r="B27" s="25" t="s">
        <v>40</v>
      </c>
      <c r="C27" s="26">
        <v>121857489</v>
      </c>
      <c r="D27" s="26">
        <v>130091347</v>
      </c>
      <c r="E27" s="57">
        <v>130071461</v>
      </c>
      <c r="F27" s="57">
        <v>124897950.38</v>
      </c>
      <c r="G27" s="26">
        <v>86437068.669999793</v>
      </c>
      <c r="H27" s="26"/>
      <c r="I27" s="27"/>
      <c r="J27" s="27">
        <f t="shared" si="0"/>
        <v>0.6645352332130704</v>
      </c>
      <c r="K27" s="27">
        <f t="shared" si="1"/>
        <v>0</v>
      </c>
      <c r="L27" s="28">
        <f t="shared" si="2"/>
        <v>43654278.330000207</v>
      </c>
    </row>
    <row r="28" spans="2:12" ht="20.100000000000001" customHeight="1" x14ac:dyDescent="0.25">
      <c r="B28" s="25" t="s">
        <v>41</v>
      </c>
      <c r="C28" s="26">
        <v>87228381</v>
      </c>
      <c r="D28" s="26">
        <v>91784988</v>
      </c>
      <c r="E28" s="57">
        <v>91784988</v>
      </c>
      <c r="F28" s="57">
        <v>84916683.180000007</v>
      </c>
      <c r="G28" s="26">
        <v>58484254.280000001</v>
      </c>
      <c r="H28" s="26"/>
      <c r="I28" s="27"/>
      <c r="J28" s="27">
        <f t="shared" si="0"/>
        <v>0.63718757886638278</v>
      </c>
      <c r="K28" s="27">
        <f t="shared" si="1"/>
        <v>0</v>
      </c>
      <c r="L28" s="28">
        <f t="shared" si="2"/>
        <v>33300733.719999999</v>
      </c>
    </row>
    <row r="29" spans="2:12" ht="20.100000000000001" customHeight="1" x14ac:dyDescent="0.25">
      <c r="B29" s="25" t="s">
        <v>42</v>
      </c>
      <c r="C29" s="26">
        <v>57978234</v>
      </c>
      <c r="D29" s="26">
        <v>61657218</v>
      </c>
      <c r="E29" s="57">
        <v>61657218</v>
      </c>
      <c r="F29" s="57">
        <v>59491529.989999987</v>
      </c>
      <c r="G29" s="26">
        <v>40106866.170000009</v>
      </c>
      <c r="H29" s="26"/>
      <c r="I29" s="27"/>
      <c r="J29" s="27">
        <f t="shared" si="0"/>
        <v>0.65048128136433292</v>
      </c>
      <c r="K29" s="27">
        <f t="shared" si="1"/>
        <v>0</v>
      </c>
      <c r="L29" s="28">
        <f t="shared" si="2"/>
        <v>21550351.829999991</v>
      </c>
    </row>
    <row r="30" spans="2:12" ht="20.100000000000001" customHeight="1" x14ac:dyDescent="0.25">
      <c r="B30" s="25" t="s">
        <v>43</v>
      </c>
      <c r="C30" s="26">
        <v>67722405</v>
      </c>
      <c r="D30" s="26">
        <v>71787370</v>
      </c>
      <c r="E30" s="57">
        <v>69017370</v>
      </c>
      <c r="F30" s="57">
        <v>64908008.010000013</v>
      </c>
      <c r="G30" s="26">
        <v>43182179.509999983</v>
      </c>
      <c r="H30" s="26"/>
      <c r="I30" s="27"/>
      <c r="J30" s="27">
        <f t="shared" si="0"/>
        <v>0.62567118263127064</v>
      </c>
      <c r="K30" s="27">
        <f t="shared" si="1"/>
        <v>0</v>
      </c>
      <c r="L30" s="28">
        <f t="shared" si="2"/>
        <v>28605190.490000017</v>
      </c>
    </row>
    <row r="31" spans="2:12" ht="20.100000000000001" customHeight="1" x14ac:dyDescent="0.25">
      <c r="B31" s="25" t="s">
        <v>44</v>
      </c>
      <c r="C31" s="26">
        <v>126025228</v>
      </c>
      <c r="D31" s="26">
        <v>133250312</v>
      </c>
      <c r="E31" s="57">
        <v>131898736</v>
      </c>
      <c r="F31" s="57">
        <v>130269527.77999991</v>
      </c>
      <c r="G31" s="26">
        <v>88266882.289999962</v>
      </c>
      <c r="H31" s="26"/>
      <c r="I31" s="27"/>
      <c r="J31" s="27">
        <f t="shared" si="0"/>
        <v>0.66920188143425396</v>
      </c>
      <c r="K31" s="27">
        <f t="shared" si="1"/>
        <v>0</v>
      </c>
      <c r="L31" s="28">
        <f t="shared" si="2"/>
        <v>44983429.710000038</v>
      </c>
    </row>
    <row r="32" spans="2:12" ht="20.100000000000001" customHeight="1" x14ac:dyDescent="0.25">
      <c r="B32" s="25" t="s">
        <v>45</v>
      </c>
      <c r="C32" s="26">
        <v>72670496</v>
      </c>
      <c r="D32" s="26">
        <v>84736153</v>
      </c>
      <c r="E32" s="57">
        <v>84736153</v>
      </c>
      <c r="F32" s="57">
        <v>76141389.939999998</v>
      </c>
      <c r="G32" s="26">
        <v>49707399.799999997</v>
      </c>
      <c r="H32" s="26"/>
      <c r="I32" s="27"/>
      <c r="J32" s="27">
        <f t="shared" si="0"/>
        <v>0.58661383648134224</v>
      </c>
      <c r="K32" s="27">
        <f t="shared" si="1"/>
        <v>0</v>
      </c>
      <c r="L32" s="28">
        <f t="shared" si="2"/>
        <v>35028753.200000003</v>
      </c>
    </row>
    <row r="33" spans="2:14" ht="20.100000000000001" customHeight="1" x14ac:dyDescent="0.25">
      <c r="B33" s="25" t="s">
        <v>46</v>
      </c>
      <c r="C33" s="26">
        <v>38085255</v>
      </c>
      <c r="D33" s="26">
        <v>48197409</v>
      </c>
      <c r="E33" s="57">
        <v>48197409</v>
      </c>
      <c r="F33" s="57">
        <v>46380626.879999988</v>
      </c>
      <c r="G33" s="26">
        <v>35816591.489999972</v>
      </c>
      <c r="H33" s="26"/>
      <c r="I33" s="27"/>
      <c r="J33" s="27">
        <f t="shared" si="0"/>
        <v>0.74312275769844749</v>
      </c>
      <c r="K33" s="27">
        <f t="shared" si="1"/>
        <v>0</v>
      </c>
      <c r="L33" s="28">
        <f t="shared" si="2"/>
        <v>12380817.510000028</v>
      </c>
    </row>
    <row r="34" spans="2:14" ht="20.100000000000001" customHeight="1" x14ac:dyDescent="0.25">
      <c r="B34" s="25" t="s">
        <v>47</v>
      </c>
      <c r="C34" s="26">
        <v>93457165</v>
      </c>
      <c r="D34" s="26">
        <v>106505466</v>
      </c>
      <c r="E34" s="57">
        <v>106505466</v>
      </c>
      <c r="F34" s="57">
        <v>100224963.53999989</v>
      </c>
      <c r="G34" s="26">
        <v>68811295.569999993</v>
      </c>
      <c r="H34" s="26"/>
      <c r="I34" s="27"/>
      <c r="J34" s="27">
        <f t="shared" si="0"/>
        <v>0.64608229187035338</v>
      </c>
      <c r="K34" s="27">
        <f t="shared" si="1"/>
        <v>0</v>
      </c>
      <c r="L34" s="28">
        <f t="shared" si="2"/>
        <v>37694170.430000007</v>
      </c>
    </row>
    <row r="35" spans="2:14" ht="20.100000000000001" customHeight="1" x14ac:dyDescent="0.25">
      <c r="B35" s="25" t="s">
        <v>49</v>
      </c>
      <c r="C35" s="26">
        <v>1604589872</v>
      </c>
      <c r="D35" s="26">
        <v>1704824032</v>
      </c>
      <c r="E35" s="57">
        <v>1674825038</v>
      </c>
      <c r="F35" s="57">
        <v>1551847705.1800003</v>
      </c>
      <c r="G35" s="26">
        <v>1128996051.8499994</v>
      </c>
      <c r="H35" s="26"/>
      <c r="I35" s="27"/>
      <c r="J35" s="27">
        <f t="shared" si="0"/>
        <v>0.67409790648830714</v>
      </c>
      <c r="K35" s="27">
        <f t="shared" si="1"/>
        <v>0</v>
      </c>
      <c r="L35" s="28">
        <f t="shared" si="2"/>
        <v>575827980.15000057</v>
      </c>
    </row>
    <row r="36" spans="2:14" ht="20.100000000000001" customHeight="1" x14ac:dyDescent="0.25">
      <c r="B36" s="25" t="s">
        <v>50</v>
      </c>
      <c r="C36" s="26">
        <v>981291607</v>
      </c>
      <c r="D36" s="26">
        <v>964259906</v>
      </c>
      <c r="E36" s="57">
        <v>936511564</v>
      </c>
      <c r="F36" s="57">
        <v>685636810.66999984</v>
      </c>
      <c r="G36" s="26">
        <v>555483413.98999977</v>
      </c>
      <c r="H36" s="26"/>
      <c r="I36" s="27"/>
      <c r="J36" s="27">
        <f t="shared" si="0"/>
        <v>0.59314100897743938</v>
      </c>
      <c r="K36" s="27">
        <f t="shared" si="1"/>
        <v>0</v>
      </c>
      <c r="L36" s="28">
        <f t="shared" si="2"/>
        <v>408776492.01000023</v>
      </c>
    </row>
    <row r="37" spans="2:14" ht="20.100000000000001" customHeight="1" x14ac:dyDescent="0.25">
      <c r="B37" s="25" t="s">
        <v>51</v>
      </c>
      <c r="C37" s="26">
        <v>134620198</v>
      </c>
      <c r="D37" s="26">
        <v>153342835</v>
      </c>
      <c r="E37" s="57">
        <v>153342835</v>
      </c>
      <c r="F37" s="57">
        <v>144527779.18999997</v>
      </c>
      <c r="G37" s="26">
        <v>95813447.829999894</v>
      </c>
      <c r="H37" s="26"/>
      <c r="I37" s="27"/>
      <c r="J37" s="27">
        <f t="shared" si="0"/>
        <v>0.62483159275097455</v>
      </c>
      <c r="K37" s="27">
        <f t="shared" si="1"/>
        <v>0</v>
      </c>
      <c r="L37" s="28">
        <f t="shared" si="2"/>
        <v>57529387.170000106</v>
      </c>
    </row>
    <row r="38" spans="2:14" ht="20.100000000000001" customHeight="1" x14ac:dyDescent="0.25">
      <c r="B38" s="25" t="s">
        <v>52</v>
      </c>
      <c r="C38" s="26">
        <v>38652067</v>
      </c>
      <c r="D38" s="26">
        <v>45636184</v>
      </c>
      <c r="E38" s="57">
        <v>45636184</v>
      </c>
      <c r="F38" s="57">
        <v>43067836.840000018</v>
      </c>
      <c r="G38" s="26">
        <v>29294979.890000004</v>
      </c>
      <c r="H38" s="26"/>
      <c r="I38" s="27"/>
      <c r="J38" s="27">
        <f t="shared" si="0"/>
        <v>0.64192439687770575</v>
      </c>
      <c r="K38" s="27">
        <f t="shared" si="1"/>
        <v>0</v>
      </c>
      <c r="L38" s="28">
        <f t="shared" si="2"/>
        <v>16341204.109999996</v>
      </c>
    </row>
    <row r="39" spans="2:14" ht="20.100000000000001" customHeight="1" x14ac:dyDescent="0.25">
      <c r="B39" s="25" t="s">
        <v>53</v>
      </c>
      <c r="C39" s="26">
        <v>122048043</v>
      </c>
      <c r="D39" s="26">
        <v>128967177</v>
      </c>
      <c r="E39" s="57">
        <v>128967177</v>
      </c>
      <c r="F39" s="57">
        <v>121738493.73</v>
      </c>
      <c r="G39" s="26">
        <v>86759520.039999992</v>
      </c>
      <c r="H39" s="26"/>
      <c r="I39" s="27"/>
      <c r="J39" s="27">
        <f t="shared" si="0"/>
        <v>0.67272558846504016</v>
      </c>
      <c r="K39" s="27">
        <f t="shared" si="1"/>
        <v>0</v>
      </c>
      <c r="L39" s="28">
        <f t="shared" si="2"/>
        <v>42207656.960000008</v>
      </c>
    </row>
    <row r="40" spans="2:14" ht="20.100000000000001" customHeight="1" x14ac:dyDescent="0.25">
      <c r="B40" s="25" t="s">
        <v>54</v>
      </c>
      <c r="C40" s="26">
        <v>322199115</v>
      </c>
      <c r="D40" s="26">
        <v>356394523</v>
      </c>
      <c r="E40" s="57">
        <v>344002686</v>
      </c>
      <c r="F40" s="57">
        <v>342334745.94999993</v>
      </c>
      <c r="G40" s="26">
        <v>223452695.95999995</v>
      </c>
      <c r="H40" s="26"/>
      <c r="I40" s="27"/>
      <c r="J40" s="27">
        <f t="shared" si="0"/>
        <v>0.64956671867381854</v>
      </c>
      <c r="K40" s="27">
        <f t="shared" si="1"/>
        <v>0</v>
      </c>
      <c r="L40" s="28">
        <f t="shared" si="2"/>
        <v>132941827.04000005</v>
      </c>
    </row>
    <row r="41" spans="2:14" ht="20.100000000000001" customHeight="1" x14ac:dyDescent="0.25">
      <c r="B41" s="25" t="s">
        <v>55</v>
      </c>
      <c r="C41" s="26">
        <v>390947568</v>
      </c>
      <c r="D41" s="26">
        <v>433967189</v>
      </c>
      <c r="E41" s="57">
        <v>425173551</v>
      </c>
      <c r="F41" s="57">
        <v>397008142.9200002</v>
      </c>
      <c r="G41" s="26">
        <v>276990594.73000008</v>
      </c>
      <c r="H41" s="26"/>
      <c r="I41" s="27"/>
      <c r="J41" s="27">
        <f t="shared" si="0"/>
        <v>0.6514765419403995</v>
      </c>
      <c r="K41" s="27">
        <f t="shared" si="1"/>
        <v>0</v>
      </c>
      <c r="L41" s="28">
        <f t="shared" si="2"/>
        <v>156976594.26999992</v>
      </c>
      <c r="N41" s="78"/>
    </row>
    <row r="42" spans="2:14" ht="20.100000000000001" customHeight="1" x14ac:dyDescent="0.25">
      <c r="B42" s="25" t="s">
        <v>56</v>
      </c>
      <c r="C42" s="26">
        <v>396520786</v>
      </c>
      <c r="D42" s="26">
        <v>430416781</v>
      </c>
      <c r="E42" s="57">
        <v>424650681</v>
      </c>
      <c r="F42" s="57">
        <v>411857242.69000012</v>
      </c>
      <c r="G42" s="26">
        <v>279011413.77999997</v>
      </c>
      <c r="H42" s="26"/>
      <c r="I42" s="27"/>
      <c r="J42" s="27">
        <f t="shared" si="0"/>
        <v>0.65703748107259008</v>
      </c>
      <c r="K42" s="27">
        <f t="shared" si="1"/>
        <v>0</v>
      </c>
      <c r="L42" s="28">
        <f t="shared" si="2"/>
        <v>151405367.22000003</v>
      </c>
    </row>
    <row r="43" spans="2:14" ht="20.100000000000001" customHeight="1" x14ac:dyDescent="0.25">
      <c r="B43" s="25" t="s">
        <v>57</v>
      </c>
      <c r="C43" s="26">
        <v>201544127</v>
      </c>
      <c r="D43" s="26">
        <v>235944979</v>
      </c>
      <c r="E43" s="57">
        <v>233291444</v>
      </c>
      <c r="F43" s="57">
        <v>221180674.48999998</v>
      </c>
      <c r="G43" s="26">
        <v>148274301.6699999</v>
      </c>
      <c r="H43" s="26"/>
      <c r="I43" s="27"/>
      <c r="J43" s="27">
        <f t="shared" si="0"/>
        <v>0.6355753949981976</v>
      </c>
      <c r="K43" s="27">
        <f t="shared" si="1"/>
        <v>0</v>
      </c>
      <c r="L43" s="28">
        <f t="shared" si="2"/>
        <v>87670677.330000103</v>
      </c>
    </row>
    <row r="44" spans="2:14" ht="20.100000000000001" customHeight="1" x14ac:dyDescent="0.25">
      <c r="B44" s="25" t="s">
        <v>59</v>
      </c>
      <c r="C44" s="26">
        <v>69644500</v>
      </c>
      <c r="D44" s="26">
        <v>50924495</v>
      </c>
      <c r="E44" s="57">
        <v>39781395</v>
      </c>
      <c r="F44" s="57">
        <v>28487372.289999995</v>
      </c>
      <c r="G44" s="26">
        <v>18098010.300000001</v>
      </c>
      <c r="H44" s="26"/>
      <c r="I44" s="27"/>
      <c r="J44" s="27">
        <f t="shared" ref="J44" si="3">IF(ISERROR(+G44/E44)=TRUE,0,++G44/E44)</f>
        <v>0.45493654257222504</v>
      </c>
      <c r="K44" s="27">
        <f t="shared" ref="K44" si="4">IF(ISERROR(+H44/E44)=TRUE,0,++H44/E44)</f>
        <v>0</v>
      </c>
      <c r="L44" s="28">
        <f t="shared" ref="L44" si="5">+D44-G44</f>
        <v>32826484.699999999</v>
      </c>
    </row>
    <row r="45" spans="2:14" ht="20.100000000000001" customHeight="1" x14ac:dyDescent="0.25">
      <c r="B45" s="25" t="s">
        <v>62</v>
      </c>
      <c r="C45" s="26">
        <v>140515998</v>
      </c>
      <c r="D45" s="26">
        <v>147279370</v>
      </c>
      <c r="E45" s="57">
        <v>147279370</v>
      </c>
      <c r="F45" s="57">
        <v>143926338.69000003</v>
      </c>
      <c r="G45" s="26">
        <v>95665226.840000138</v>
      </c>
      <c r="H45" s="26"/>
      <c r="I45" s="27"/>
      <c r="J45" s="27">
        <f t="shared" ref="J45" si="6">IF(ISERROR(+G45/E45)=TRUE,0,++G45/E45)</f>
        <v>0.64954940287971175</v>
      </c>
      <c r="K45" s="27">
        <f t="shared" ref="K45" si="7">IF(ISERROR(+H45/E45)=TRUE,0,++H45/E45)</f>
        <v>0</v>
      </c>
      <c r="L45" s="28">
        <f t="shared" ref="L45" si="8">+D45-G45</f>
        <v>51614143.159999862</v>
      </c>
    </row>
    <row r="46" spans="2:14" ht="23.25" customHeight="1" x14ac:dyDescent="0.25">
      <c r="B46" s="52" t="s">
        <v>4</v>
      </c>
      <c r="C46" s="53">
        <f t="shared" ref="C46:H46" si="9">SUM(C13:C45)</f>
        <v>9499521897</v>
      </c>
      <c r="D46" s="53">
        <f t="shared" si="9"/>
        <v>9386217244</v>
      </c>
      <c r="E46" s="53">
        <f t="shared" si="9"/>
        <v>8899738946</v>
      </c>
      <c r="F46" s="53">
        <f t="shared" si="9"/>
        <v>8187251880.3400002</v>
      </c>
      <c r="G46" s="53">
        <f t="shared" si="9"/>
        <v>5700374104.9599991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0.64051025985678378</v>
      </c>
      <c r="K46" s="54">
        <f>IF(ISERROR(+H46/E46)=TRUE,0,++H46/E46)</f>
        <v>0</v>
      </c>
      <c r="L46" s="55">
        <f>SUM(L13:L45)</f>
        <v>3685843139.0400019</v>
      </c>
    </row>
    <row r="47" spans="2:14" x14ac:dyDescent="0.2">
      <c r="B47" s="11" t="s">
        <v>66</v>
      </c>
    </row>
    <row r="48" spans="2:14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AGOSTO
(4)</v>
      </c>
      <c r="H52" s="32" t="s">
        <v>15</v>
      </c>
      <c r="I52" s="80"/>
      <c r="J52" s="80"/>
      <c r="K52" s="80"/>
      <c r="L52" s="31"/>
    </row>
    <row r="53" spans="2:12" s="22" customFormat="1" x14ac:dyDescent="0.25">
      <c r="B53" s="33" t="s">
        <v>24</v>
      </c>
      <c r="C53" s="67">
        <f>+C46/$C$51</f>
        <v>9499.5218970000005</v>
      </c>
      <c r="D53" s="67">
        <f>+D46/$C$51</f>
        <v>9386.2172439999995</v>
      </c>
      <c r="E53" s="33">
        <f>+E46/$C$51</f>
        <v>8899.7389459999995</v>
      </c>
      <c r="F53" s="67">
        <f>+F46/$C$51</f>
        <v>8187.2518803399998</v>
      </c>
      <c r="G53" s="67">
        <f>+G46/$C$51</f>
        <v>5700.3741049599994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B47" sqref="B47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64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6" t="s">
        <v>26</v>
      </c>
      <c r="C13" s="8">
        <v>0</v>
      </c>
      <c r="D13" s="8">
        <v>0</v>
      </c>
      <c r="E13" s="56">
        <v>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7" t="s">
        <v>27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2" t="s">
        <v>4</v>
      </c>
      <c r="C46" s="53">
        <f t="shared" ref="C46:H46" si="6">SUM(C13:C45)</f>
        <v>0</v>
      </c>
      <c r="D46" s="53">
        <f t="shared" si="6"/>
        <v>0</v>
      </c>
      <c r="E46" s="53">
        <f t="shared" si="6"/>
        <v>0</v>
      </c>
      <c r="F46" s="53">
        <f t="shared" si="6"/>
        <v>0</v>
      </c>
      <c r="G46" s="53">
        <f t="shared" si="6"/>
        <v>0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</v>
      </c>
      <c r="K46" s="54">
        <f>IF(ISERROR(+H46/E46)=TRUE,0,++H46/E46)</f>
        <v>0</v>
      </c>
      <c r="L46" s="55">
        <f>SUM(L13:L45)</f>
        <v>0</v>
      </c>
    </row>
    <row r="47" spans="2:12" x14ac:dyDescent="0.2">
      <c r="B47" s="11" t="s">
        <v>66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AGOSTO
(4)</v>
      </c>
      <c r="K52" s="23"/>
    </row>
    <row r="53" spans="2:11" s="22" customFormat="1" x14ac:dyDescent="0.25">
      <c r="B53" s="22" t="s">
        <v>24</v>
      </c>
      <c r="C53" s="39">
        <f>+C46/$C$51</f>
        <v>0</v>
      </c>
      <c r="D53" s="39">
        <f>+D46/$C$51</f>
        <v>0</v>
      </c>
      <c r="E53" s="39">
        <f>+E46/$C$51</f>
        <v>0</v>
      </c>
      <c r="F53" s="39">
        <f>+F46/$C$51</f>
        <v>0</v>
      </c>
      <c r="G53" s="39">
        <f>+G46/$C$51</f>
        <v>0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E46" sqref="E4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64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2">
        <v>0</v>
      </c>
      <c r="D44" s="42">
        <v>0</v>
      </c>
      <c r="E44" s="63">
        <v>0</v>
      </c>
      <c r="F44" s="63">
        <v>0</v>
      </c>
      <c r="G44" s="42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2">
        <v>0</v>
      </c>
      <c r="D45" s="42">
        <v>0</v>
      </c>
      <c r="E45" s="63">
        <v>0</v>
      </c>
      <c r="F45" s="64">
        <v>0</v>
      </c>
      <c r="G45" s="43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3">
        <v>164314235</v>
      </c>
      <c r="D46" s="42">
        <v>96845527</v>
      </c>
      <c r="E46" s="64">
        <v>51514675</v>
      </c>
      <c r="F46" s="64">
        <v>44575598.809999995</v>
      </c>
      <c r="G46" s="43">
        <v>15085942.530000001</v>
      </c>
      <c r="H46" s="9"/>
      <c r="I46" s="13">
        <f>IF(ISERROR(+#REF!/E46)=TRUE,0,++#REF!/E46)</f>
        <v>0</v>
      </c>
      <c r="J46" s="13">
        <f t="shared" si="0"/>
        <v>0.29284747559797281</v>
      </c>
      <c r="K46" s="13">
        <f t="shared" si="1"/>
        <v>0</v>
      </c>
      <c r="L46" s="15">
        <f t="shared" si="2"/>
        <v>81759584.469999999</v>
      </c>
    </row>
    <row r="47" spans="2:12" ht="23.25" customHeight="1" x14ac:dyDescent="0.25">
      <c r="B47" s="52" t="s">
        <v>4</v>
      </c>
      <c r="C47" s="65">
        <f t="shared" ref="C47:H47" si="15">SUM(C13:C46)</f>
        <v>164314235</v>
      </c>
      <c r="D47" s="65">
        <f t="shared" si="15"/>
        <v>96845527</v>
      </c>
      <c r="E47" s="65">
        <f t="shared" si="15"/>
        <v>51514675</v>
      </c>
      <c r="F47" s="65">
        <f t="shared" si="15"/>
        <v>44575598.809999995</v>
      </c>
      <c r="G47" s="65">
        <f t="shared" si="15"/>
        <v>15085942.530000001</v>
      </c>
      <c r="H47" s="53">
        <f t="shared" si="15"/>
        <v>0</v>
      </c>
      <c r="I47" s="54">
        <f>IF(ISERROR(+#REF!/E47)=TRUE,0,++#REF!/E47)</f>
        <v>0</v>
      </c>
      <c r="J47" s="54">
        <f>IF(ISERROR(+G47/E47)=TRUE,0,++G47/E47)</f>
        <v>0.29284747559797281</v>
      </c>
      <c r="K47" s="54">
        <f>IF(ISERROR(+H47/E47)=TRUE,0,++H47/E47)</f>
        <v>0</v>
      </c>
      <c r="L47" s="55">
        <f>SUM(L13:L46)</f>
        <v>81759584.469999999</v>
      </c>
    </row>
    <row r="48" spans="2:12" x14ac:dyDescent="0.2">
      <c r="B48" s="11" t="s">
        <v>66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AGOSTO
(4)</v>
      </c>
      <c r="K53" s="23"/>
    </row>
    <row r="54" spans="2:11" s="22" customFormat="1" x14ac:dyDescent="0.25">
      <c r="B54" s="22" t="s">
        <v>24</v>
      </c>
      <c r="C54" s="39">
        <f>+C47/$B$52</f>
        <v>164.314235</v>
      </c>
      <c r="D54" s="39">
        <f t="shared" ref="D54:G54" si="16">+D47/$B$52</f>
        <v>96.845527000000004</v>
      </c>
      <c r="E54" s="39">
        <f t="shared" si="16"/>
        <v>51.514674999999997</v>
      </c>
      <c r="F54" s="39">
        <f t="shared" si="16"/>
        <v>44.575598809999995</v>
      </c>
      <c r="G54" s="39">
        <f t="shared" si="16"/>
        <v>15.085942530000001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7"/>
  <sheetViews>
    <sheetView showGridLines="0" zoomScale="130" zoomScaleNormal="130" workbookViewId="0">
      <selection activeCell="E43" sqref="E43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64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8"/>
      <c r="J10" s="88"/>
      <c r="K10" s="88"/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50.1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17" t="s">
        <v>60</v>
      </c>
      <c r="C13" s="44">
        <v>531121</v>
      </c>
      <c r="D13" s="44">
        <v>2383465</v>
      </c>
      <c r="E13" s="60">
        <v>2383465</v>
      </c>
      <c r="F13" s="60">
        <v>1864619.44</v>
      </c>
      <c r="G13" s="41">
        <v>1227457.22</v>
      </c>
      <c r="H13" s="8"/>
      <c r="I13" s="12">
        <f>IF(ISERROR(+#REF!/E13)=TRUE,0,++#REF!/E13)</f>
        <v>0</v>
      </c>
      <c r="J13" s="12">
        <f>IF(ISERROR(+G13/E13)=TRUE,0,++G13/E13)</f>
        <v>0.51498856496738987</v>
      </c>
      <c r="K13" s="12">
        <f>IF(ISERROR(+H13/E13)=TRUE,0,++H13/E13)</f>
        <v>0</v>
      </c>
      <c r="L13" s="14">
        <f>+D13-G13</f>
        <v>1156007.78</v>
      </c>
    </row>
    <row r="14" spans="1:13" ht="20.100000000000001" customHeight="1" x14ac:dyDescent="0.25">
      <c r="B14" s="29" t="s">
        <v>61</v>
      </c>
      <c r="C14" s="45">
        <v>399990</v>
      </c>
      <c r="D14" s="45">
        <v>12055787</v>
      </c>
      <c r="E14" s="61">
        <v>12055787</v>
      </c>
      <c r="F14" s="61">
        <v>8917129.7200000007</v>
      </c>
      <c r="G14" s="42">
        <v>7871588.5700000012</v>
      </c>
      <c r="H14" s="26"/>
      <c r="I14" s="27"/>
      <c r="J14" s="27">
        <f t="shared" ref="J14:J42" si="0">IF(ISERROR(+G14/E14)=TRUE,0,++G14/E14)</f>
        <v>0.65293029563312632</v>
      </c>
      <c r="K14" s="27">
        <f t="shared" ref="K14:K42" si="1">IF(ISERROR(+H14/E14)=TRUE,0,++H14/E14)</f>
        <v>0</v>
      </c>
      <c r="L14" s="28">
        <f t="shared" ref="L14:L42" si="2">+D14-G14</f>
        <v>4184198.4299999988</v>
      </c>
    </row>
    <row r="15" spans="1:13" ht="20.100000000000001" customHeight="1" x14ac:dyDescent="0.25">
      <c r="B15" s="29" t="s">
        <v>29</v>
      </c>
      <c r="C15" s="45">
        <v>1192571</v>
      </c>
      <c r="D15" s="45">
        <v>13877917</v>
      </c>
      <c r="E15" s="61">
        <v>13877917</v>
      </c>
      <c r="F15" s="61">
        <v>11091086.549999999</v>
      </c>
      <c r="G15" s="42">
        <v>9760190.0399999991</v>
      </c>
      <c r="H15" s="26"/>
      <c r="I15" s="27"/>
      <c r="J15" s="27">
        <f t="shared" si="0"/>
        <v>0.70328926452002838</v>
      </c>
      <c r="K15" s="27">
        <f t="shared" si="1"/>
        <v>0</v>
      </c>
      <c r="L15" s="28">
        <f t="shared" si="2"/>
        <v>4117726.9600000009</v>
      </c>
    </row>
    <row r="16" spans="1:13" ht="20.100000000000001" customHeight="1" x14ac:dyDescent="0.25">
      <c r="B16" s="29" t="s">
        <v>30</v>
      </c>
      <c r="C16" s="45">
        <v>236367</v>
      </c>
      <c r="D16" s="45">
        <v>3509761</v>
      </c>
      <c r="E16" s="61">
        <v>3509761</v>
      </c>
      <c r="F16" s="61">
        <v>2596344.46</v>
      </c>
      <c r="G16" s="42">
        <v>1489838.75</v>
      </c>
      <c r="H16" s="26"/>
      <c r="I16" s="27"/>
      <c r="J16" s="27">
        <f t="shared" si="0"/>
        <v>0.42448438796829757</v>
      </c>
      <c r="K16" s="27">
        <f t="shared" si="1"/>
        <v>0</v>
      </c>
      <c r="L16" s="28">
        <f t="shared" si="2"/>
        <v>2019922.25</v>
      </c>
    </row>
    <row r="17" spans="2:12" ht="20.100000000000001" customHeight="1" x14ac:dyDescent="0.25">
      <c r="B17" s="29" t="s">
        <v>31</v>
      </c>
      <c r="C17" s="45">
        <v>1444837</v>
      </c>
      <c r="D17" s="45">
        <v>42540426</v>
      </c>
      <c r="E17" s="61">
        <v>42540426</v>
      </c>
      <c r="F17" s="61">
        <v>37566061.399999976</v>
      </c>
      <c r="G17" s="42">
        <v>27331066.109999999</v>
      </c>
      <c r="H17" s="26"/>
      <c r="I17" s="27"/>
      <c r="J17" s="27">
        <f t="shared" si="0"/>
        <v>0.64247278835430566</v>
      </c>
      <c r="K17" s="27">
        <f t="shared" si="1"/>
        <v>0</v>
      </c>
      <c r="L17" s="28">
        <f t="shared" si="2"/>
        <v>15209359.890000001</v>
      </c>
    </row>
    <row r="18" spans="2:12" ht="20.100000000000001" customHeight="1" x14ac:dyDescent="0.25">
      <c r="B18" s="29" t="s">
        <v>32</v>
      </c>
      <c r="C18" s="45">
        <v>124957</v>
      </c>
      <c r="D18" s="45">
        <v>26255750</v>
      </c>
      <c r="E18" s="61">
        <v>26255750</v>
      </c>
      <c r="F18" s="61">
        <v>21793023.130000006</v>
      </c>
      <c r="G18" s="42">
        <v>16256051.039999999</v>
      </c>
      <c r="H18" s="26"/>
      <c r="I18" s="27"/>
      <c r="J18" s="27">
        <f t="shared" si="0"/>
        <v>0.6191425131637831</v>
      </c>
      <c r="K18" s="27">
        <f t="shared" si="1"/>
        <v>0</v>
      </c>
      <c r="L18" s="28">
        <f t="shared" si="2"/>
        <v>9999698.9600000009</v>
      </c>
    </row>
    <row r="19" spans="2:12" ht="20.100000000000001" customHeight="1" x14ac:dyDescent="0.25">
      <c r="B19" s="29" t="s">
        <v>33</v>
      </c>
      <c r="C19" s="45">
        <v>1145140</v>
      </c>
      <c r="D19" s="45">
        <v>36077850</v>
      </c>
      <c r="E19" s="61">
        <v>36077850</v>
      </c>
      <c r="F19" s="61">
        <v>33166765.100000001</v>
      </c>
      <c r="G19" s="42">
        <v>23792601.16</v>
      </c>
      <c r="H19" s="26"/>
      <c r="I19" s="27"/>
      <c r="J19" s="27">
        <f t="shared" si="0"/>
        <v>0.65947946343809294</v>
      </c>
      <c r="K19" s="27">
        <f t="shared" si="1"/>
        <v>0</v>
      </c>
      <c r="L19" s="28">
        <f t="shared" si="2"/>
        <v>12285248.84</v>
      </c>
    </row>
    <row r="20" spans="2:12" ht="20.100000000000001" customHeight="1" x14ac:dyDescent="0.25">
      <c r="B20" s="29" t="s">
        <v>34</v>
      </c>
      <c r="C20" s="45">
        <v>443159</v>
      </c>
      <c r="D20" s="45">
        <v>5404176</v>
      </c>
      <c r="E20" s="61">
        <v>5404176</v>
      </c>
      <c r="F20" s="61">
        <v>3501524.87</v>
      </c>
      <c r="G20" s="42">
        <v>3118917.0500000003</v>
      </c>
      <c r="H20" s="26"/>
      <c r="I20" s="27"/>
      <c r="J20" s="27">
        <f t="shared" si="0"/>
        <v>0.57713091690574114</v>
      </c>
      <c r="K20" s="27">
        <f t="shared" si="1"/>
        <v>0</v>
      </c>
      <c r="L20" s="28">
        <f t="shared" si="2"/>
        <v>2285258.9499999997</v>
      </c>
    </row>
    <row r="21" spans="2:12" ht="20.100000000000001" customHeight="1" x14ac:dyDescent="0.25">
      <c r="B21" s="29" t="s">
        <v>35</v>
      </c>
      <c r="C21" s="45">
        <v>502232</v>
      </c>
      <c r="D21" s="45">
        <v>10591667</v>
      </c>
      <c r="E21" s="61">
        <v>10570458</v>
      </c>
      <c r="F21" s="61">
        <v>7866382.7799999993</v>
      </c>
      <c r="G21" s="42">
        <v>6376647.9299999988</v>
      </c>
      <c r="H21" s="26"/>
      <c r="I21" s="27"/>
      <c r="J21" s="27">
        <f t="shared" si="0"/>
        <v>0.60325181084868784</v>
      </c>
      <c r="K21" s="27">
        <f t="shared" si="1"/>
        <v>0</v>
      </c>
      <c r="L21" s="28">
        <f t="shared" si="2"/>
        <v>4215019.0700000012</v>
      </c>
    </row>
    <row r="22" spans="2:12" ht="20.100000000000001" customHeight="1" x14ac:dyDescent="0.25">
      <c r="B22" s="29" t="s">
        <v>36</v>
      </c>
      <c r="C22" s="45">
        <v>435424</v>
      </c>
      <c r="D22" s="45">
        <v>51910962</v>
      </c>
      <c r="E22" s="61">
        <v>51115930</v>
      </c>
      <c r="F22" s="61">
        <v>47294112.809999995</v>
      </c>
      <c r="G22" s="42">
        <v>38635882.839999989</v>
      </c>
      <c r="H22" s="26"/>
      <c r="I22" s="27"/>
      <c r="J22" s="27">
        <f t="shared" si="0"/>
        <v>0.75584818353104377</v>
      </c>
      <c r="K22" s="27">
        <f t="shared" si="1"/>
        <v>0</v>
      </c>
      <c r="L22" s="28">
        <f t="shared" si="2"/>
        <v>13275079.160000011</v>
      </c>
    </row>
    <row r="23" spans="2:12" ht="20.100000000000001" customHeight="1" x14ac:dyDescent="0.25">
      <c r="B23" s="29" t="s">
        <v>37</v>
      </c>
      <c r="C23" s="45">
        <v>1303553</v>
      </c>
      <c r="D23" s="45">
        <v>40572681</v>
      </c>
      <c r="E23" s="61">
        <v>40572681</v>
      </c>
      <c r="F23" s="61">
        <v>34234948.699999996</v>
      </c>
      <c r="G23" s="42">
        <v>25144039.889999993</v>
      </c>
      <c r="H23" s="26"/>
      <c r="I23" s="27"/>
      <c r="J23" s="27">
        <f t="shared" si="0"/>
        <v>0.61972833123845061</v>
      </c>
      <c r="K23" s="27">
        <f t="shared" si="1"/>
        <v>0</v>
      </c>
      <c r="L23" s="28">
        <f t="shared" si="2"/>
        <v>15428641.110000007</v>
      </c>
    </row>
    <row r="24" spans="2:12" ht="20.100000000000001" customHeight="1" x14ac:dyDescent="0.25">
      <c r="B24" s="29" t="s">
        <v>38</v>
      </c>
      <c r="C24" s="45">
        <v>990022</v>
      </c>
      <c r="D24" s="45">
        <v>45471151</v>
      </c>
      <c r="E24" s="61">
        <v>44073558</v>
      </c>
      <c r="F24" s="61">
        <v>32796754.349999994</v>
      </c>
      <c r="G24" s="42">
        <v>22496293.77</v>
      </c>
      <c r="H24" s="26"/>
      <c r="I24" s="27"/>
      <c r="J24" s="27">
        <f t="shared" si="0"/>
        <v>0.51042608745134666</v>
      </c>
      <c r="K24" s="27">
        <f t="shared" si="1"/>
        <v>0</v>
      </c>
      <c r="L24" s="28">
        <f t="shared" si="2"/>
        <v>22974857.23</v>
      </c>
    </row>
    <row r="25" spans="2:12" ht="20.100000000000001" customHeight="1" x14ac:dyDescent="0.25">
      <c r="B25" s="29" t="s">
        <v>39</v>
      </c>
      <c r="C25" s="45">
        <v>664466</v>
      </c>
      <c r="D25" s="45">
        <v>46400902</v>
      </c>
      <c r="E25" s="61">
        <v>46400902</v>
      </c>
      <c r="F25" s="61">
        <v>35916981.909999982</v>
      </c>
      <c r="G25" s="42">
        <v>27711969.209999986</v>
      </c>
      <c r="H25" s="26"/>
      <c r="I25" s="27"/>
      <c r="J25" s="27">
        <f t="shared" si="0"/>
        <v>0.59722910580488253</v>
      </c>
      <c r="K25" s="27">
        <f t="shared" si="1"/>
        <v>0</v>
      </c>
      <c r="L25" s="28">
        <f t="shared" si="2"/>
        <v>18688932.790000014</v>
      </c>
    </row>
    <row r="26" spans="2:12" ht="20.100000000000001" customHeight="1" x14ac:dyDescent="0.25">
      <c r="B26" s="29" t="s">
        <v>40</v>
      </c>
      <c r="C26" s="45">
        <v>478307</v>
      </c>
      <c r="D26" s="45">
        <v>13396142</v>
      </c>
      <c r="E26" s="61">
        <v>13396142</v>
      </c>
      <c r="F26" s="61">
        <v>12723663.66</v>
      </c>
      <c r="G26" s="42">
        <v>10120523.07</v>
      </c>
      <c r="H26" s="26"/>
      <c r="I26" s="27"/>
      <c r="J26" s="27">
        <f t="shared" si="0"/>
        <v>0.75548042637947554</v>
      </c>
      <c r="K26" s="27">
        <f t="shared" si="1"/>
        <v>0</v>
      </c>
      <c r="L26" s="28">
        <f t="shared" si="2"/>
        <v>3275618.9299999997</v>
      </c>
    </row>
    <row r="27" spans="2:12" ht="20.100000000000001" customHeight="1" x14ac:dyDescent="0.25">
      <c r="B27" s="29" t="s">
        <v>41</v>
      </c>
      <c r="C27" s="45">
        <v>428965</v>
      </c>
      <c r="D27" s="45">
        <v>9441976</v>
      </c>
      <c r="E27" s="61">
        <v>9441976</v>
      </c>
      <c r="F27" s="61">
        <v>9272808.0300000012</v>
      </c>
      <c r="G27" s="42">
        <v>7637718.8699999992</v>
      </c>
      <c r="H27" s="26"/>
      <c r="I27" s="27"/>
      <c r="J27" s="27">
        <f t="shared" si="0"/>
        <v>0.8089110658616373</v>
      </c>
      <c r="K27" s="27">
        <f t="shared" si="1"/>
        <v>0</v>
      </c>
      <c r="L27" s="28">
        <f t="shared" si="2"/>
        <v>1804257.1300000008</v>
      </c>
    </row>
    <row r="28" spans="2:12" ht="20.100000000000001" customHeight="1" x14ac:dyDescent="0.25">
      <c r="B28" s="29" t="s">
        <v>42</v>
      </c>
      <c r="C28" s="45">
        <v>77005</v>
      </c>
      <c r="D28" s="45">
        <v>5441338</v>
      </c>
      <c r="E28" s="61">
        <v>5441338</v>
      </c>
      <c r="F28" s="61">
        <v>4854607.169999999</v>
      </c>
      <c r="G28" s="42">
        <v>3193219.17</v>
      </c>
      <c r="H28" s="26"/>
      <c r="I28" s="27"/>
      <c r="J28" s="27">
        <f t="shared" si="0"/>
        <v>0.58684448016278346</v>
      </c>
      <c r="K28" s="27">
        <f t="shared" si="1"/>
        <v>0</v>
      </c>
      <c r="L28" s="28">
        <f t="shared" si="2"/>
        <v>2248118.83</v>
      </c>
    </row>
    <row r="29" spans="2:12" ht="20.100000000000001" customHeight="1" x14ac:dyDescent="0.25">
      <c r="B29" s="29" t="s">
        <v>43</v>
      </c>
      <c r="C29" s="45">
        <v>65454</v>
      </c>
      <c r="D29" s="45">
        <v>2707008</v>
      </c>
      <c r="E29" s="61">
        <v>2707008</v>
      </c>
      <c r="F29" s="61">
        <v>2567013.69</v>
      </c>
      <c r="G29" s="42">
        <v>1815084.03</v>
      </c>
      <c r="H29" s="26"/>
      <c r="I29" s="27"/>
      <c r="J29" s="27">
        <f t="shared" si="0"/>
        <v>0.67051299072629267</v>
      </c>
      <c r="K29" s="27">
        <f t="shared" si="1"/>
        <v>0</v>
      </c>
      <c r="L29" s="28">
        <f t="shared" si="2"/>
        <v>891923.97</v>
      </c>
    </row>
    <row r="30" spans="2:12" ht="20.100000000000001" customHeight="1" x14ac:dyDescent="0.25">
      <c r="B30" s="29" t="s">
        <v>44</v>
      </c>
      <c r="C30" s="45">
        <v>378742</v>
      </c>
      <c r="D30" s="45">
        <v>23082782</v>
      </c>
      <c r="E30" s="61">
        <v>20546652</v>
      </c>
      <c r="F30" s="61">
        <v>18622328.16</v>
      </c>
      <c r="G30" s="42">
        <v>11618065.48</v>
      </c>
      <c r="H30" s="26"/>
      <c r="I30" s="27"/>
      <c r="J30" s="27">
        <f t="shared" si="0"/>
        <v>0.56544810706873316</v>
      </c>
      <c r="K30" s="27">
        <f t="shared" si="1"/>
        <v>0</v>
      </c>
      <c r="L30" s="28">
        <f t="shared" si="2"/>
        <v>11464716.52</v>
      </c>
    </row>
    <row r="31" spans="2:12" ht="20.100000000000001" customHeight="1" x14ac:dyDescent="0.25">
      <c r="B31" s="29" t="s">
        <v>45</v>
      </c>
      <c r="C31" s="45">
        <v>330849</v>
      </c>
      <c r="D31" s="45">
        <v>6635348</v>
      </c>
      <c r="E31" s="61">
        <v>6498766</v>
      </c>
      <c r="F31" s="61">
        <v>5465987.7400000002</v>
      </c>
      <c r="G31" s="42">
        <v>3475371.46</v>
      </c>
      <c r="H31" s="26"/>
      <c r="I31" s="27"/>
      <c r="J31" s="27">
        <f t="shared" ref="J31" si="3">IF(ISERROR(+G31/E31)=TRUE,0,++G31/E31)</f>
        <v>0.53477405710561055</v>
      </c>
      <c r="K31" s="27">
        <f t="shared" ref="K31" si="4">IF(ISERROR(+H31/E31)=TRUE,0,++H31/E31)</f>
        <v>0</v>
      </c>
      <c r="L31" s="28">
        <f t="shared" ref="L31" si="5">+D31-G31</f>
        <v>3159976.54</v>
      </c>
    </row>
    <row r="32" spans="2:12" ht="20.100000000000001" customHeight="1" x14ac:dyDescent="0.25">
      <c r="B32" s="29" t="s">
        <v>46</v>
      </c>
      <c r="C32" s="45">
        <v>113263</v>
      </c>
      <c r="D32" s="45">
        <v>4394040</v>
      </c>
      <c r="E32" s="61">
        <v>4394040</v>
      </c>
      <c r="F32" s="61">
        <v>4294307.72</v>
      </c>
      <c r="G32" s="42">
        <v>4242474.72</v>
      </c>
      <c r="H32" s="26"/>
      <c r="I32" s="27"/>
      <c r="J32" s="27">
        <f t="shared" si="0"/>
        <v>0.96550662260698572</v>
      </c>
      <c r="K32" s="27">
        <f t="shared" si="1"/>
        <v>0</v>
      </c>
      <c r="L32" s="28">
        <f t="shared" si="2"/>
        <v>151565.28000000026</v>
      </c>
    </row>
    <row r="33" spans="2:12" ht="20.100000000000001" customHeight="1" x14ac:dyDescent="0.25">
      <c r="B33" s="29" t="s">
        <v>47</v>
      </c>
      <c r="C33" s="45">
        <v>323140</v>
      </c>
      <c r="D33" s="45">
        <v>12118823</v>
      </c>
      <c r="E33" s="61">
        <v>12118823</v>
      </c>
      <c r="F33" s="61">
        <v>10689535.02</v>
      </c>
      <c r="G33" s="42">
        <v>8935571.3100000005</v>
      </c>
      <c r="H33" s="26"/>
      <c r="I33" s="27"/>
      <c r="J33" s="27">
        <f t="shared" si="0"/>
        <v>0.737329962653964</v>
      </c>
      <c r="K33" s="27">
        <f t="shared" si="1"/>
        <v>0</v>
      </c>
      <c r="L33" s="28">
        <f t="shared" si="2"/>
        <v>3183251.6899999995</v>
      </c>
    </row>
    <row r="34" spans="2:12" ht="20.100000000000001" customHeight="1" x14ac:dyDescent="0.25">
      <c r="B34" s="29" t="s">
        <v>50</v>
      </c>
      <c r="C34" s="45">
        <v>0</v>
      </c>
      <c r="D34" s="45">
        <v>7157741</v>
      </c>
      <c r="E34" s="61">
        <v>4627961</v>
      </c>
      <c r="F34" s="61">
        <v>17387.75</v>
      </c>
      <c r="G34" s="42">
        <v>17387.75</v>
      </c>
      <c r="H34" s="26"/>
      <c r="I34" s="27"/>
      <c r="J34" s="27">
        <f t="shared" si="0"/>
        <v>3.7571081519485578E-3</v>
      </c>
      <c r="K34" s="27">
        <f t="shared" si="1"/>
        <v>0</v>
      </c>
      <c r="L34" s="28">
        <f t="shared" si="2"/>
        <v>7140353.25</v>
      </c>
    </row>
    <row r="35" spans="2:12" ht="20.100000000000001" customHeight="1" x14ac:dyDescent="0.25">
      <c r="B35" s="29" t="s">
        <v>51</v>
      </c>
      <c r="C35" s="45">
        <v>1764266</v>
      </c>
      <c r="D35" s="45">
        <v>78753676</v>
      </c>
      <c r="E35" s="61">
        <v>66761711</v>
      </c>
      <c r="F35" s="61">
        <v>53278036.519999996</v>
      </c>
      <c r="G35" s="42">
        <v>41503617.210000016</v>
      </c>
      <c r="H35" s="26"/>
      <c r="I35" s="27"/>
      <c r="J35" s="27">
        <f t="shared" si="0"/>
        <v>0.6216679678865632</v>
      </c>
      <c r="K35" s="27">
        <f t="shared" si="1"/>
        <v>0</v>
      </c>
      <c r="L35" s="28">
        <f t="shared" si="2"/>
        <v>37250058.789999984</v>
      </c>
    </row>
    <row r="36" spans="2:12" ht="20.100000000000001" customHeight="1" x14ac:dyDescent="0.25">
      <c r="B36" s="29" t="s">
        <v>52</v>
      </c>
      <c r="C36" s="45">
        <v>88503</v>
      </c>
      <c r="D36" s="45">
        <v>2481221</v>
      </c>
      <c r="E36" s="61">
        <v>2481221</v>
      </c>
      <c r="F36" s="61">
        <v>2410329.5000000005</v>
      </c>
      <c r="G36" s="42">
        <v>2110838.7000000002</v>
      </c>
      <c r="H36" s="26"/>
      <c r="I36" s="27"/>
      <c r="J36" s="27">
        <f t="shared" si="0"/>
        <v>0.85072579185812158</v>
      </c>
      <c r="K36" s="27">
        <f t="shared" si="1"/>
        <v>0</v>
      </c>
      <c r="L36" s="28">
        <f t="shared" si="2"/>
        <v>370382.29999999981</v>
      </c>
    </row>
    <row r="37" spans="2:12" ht="20.100000000000001" customHeight="1" x14ac:dyDescent="0.25">
      <c r="B37" s="29" t="s">
        <v>53</v>
      </c>
      <c r="C37" s="45">
        <v>3601773</v>
      </c>
      <c r="D37" s="45">
        <v>42192860</v>
      </c>
      <c r="E37" s="61">
        <v>41178888</v>
      </c>
      <c r="F37" s="61">
        <v>35124447.979999997</v>
      </c>
      <c r="G37" s="42">
        <v>26876698.119999997</v>
      </c>
      <c r="H37" s="26"/>
      <c r="I37" s="27"/>
      <c r="J37" s="27">
        <f t="shared" si="0"/>
        <v>0.65268149348763371</v>
      </c>
      <c r="K37" s="27">
        <f t="shared" si="1"/>
        <v>0</v>
      </c>
      <c r="L37" s="28">
        <f t="shared" si="2"/>
        <v>15316161.880000003</v>
      </c>
    </row>
    <row r="38" spans="2:12" ht="20.100000000000001" customHeight="1" x14ac:dyDescent="0.25">
      <c r="B38" s="29" t="s">
        <v>54</v>
      </c>
      <c r="C38" s="45">
        <v>7249818</v>
      </c>
      <c r="D38" s="45">
        <v>34132502</v>
      </c>
      <c r="E38" s="61">
        <v>33485879</v>
      </c>
      <c r="F38" s="61">
        <v>25956155.739999995</v>
      </c>
      <c r="G38" s="42">
        <v>17732184.879999999</v>
      </c>
      <c r="H38" s="26"/>
      <c r="I38" s="27"/>
      <c r="J38" s="27">
        <f t="shared" si="0"/>
        <v>0.52954216551997935</v>
      </c>
      <c r="K38" s="27">
        <f t="shared" si="1"/>
        <v>0</v>
      </c>
      <c r="L38" s="28">
        <f t="shared" si="2"/>
        <v>16400317.120000001</v>
      </c>
    </row>
    <row r="39" spans="2:12" ht="20.100000000000001" customHeight="1" x14ac:dyDescent="0.25">
      <c r="B39" s="29" t="s">
        <v>55</v>
      </c>
      <c r="C39" s="45">
        <v>6293834</v>
      </c>
      <c r="D39" s="45">
        <v>39357233</v>
      </c>
      <c r="E39" s="61">
        <v>34655056</v>
      </c>
      <c r="F39" s="61">
        <v>24518838.41</v>
      </c>
      <c r="G39" s="42">
        <v>15615148.950000003</v>
      </c>
      <c r="H39" s="26"/>
      <c r="I39" s="27"/>
      <c r="J39" s="27">
        <f t="shared" ref="J39:J41" si="6">IF(ISERROR(+G39/E39)=TRUE,0,++G39/E39)</f>
        <v>0.45058790122861159</v>
      </c>
      <c r="K39" s="27">
        <f t="shared" ref="K39:K41" si="7">IF(ISERROR(+H39/E39)=TRUE,0,++H39/E39)</f>
        <v>0</v>
      </c>
      <c r="L39" s="28">
        <f t="shared" ref="L39:L41" si="8">+D39-G39</f>
        <v>23742084.049999997</v>
      </c>
    </row>
    <row r="40" spans="2:12" ht="20.100000000000001" customHeight="1" x14ac:dyDescent="0.25">
      <c r="B40" s="29" t="s">
        <v>56</v>
      </c>
      <c r="C40" s="45">
        <v>9101376</v>
      </c>
      <c r="D40" s="45">
        <v>35622476</v>
      </c>
      <c r="E40" s="61">
        <v>35322476</v>
      </c>
      <c r="F40" s="61">
        <v>31293506.669999991</v>
      </c>
      <c r="G40" s="42">
        <v>24916878.539999999</v>
      </c>
      <c r="H40" s="26"/>
      <c r="I40" s="27"/>
      <c r="J40" s="27">
        <f t="shared" si="6"/>
        <v>0.70541143661616468</v>
      </c>
      <c r="K40" s="27">
        <f t="shared" si="7"/>
        <v>0</v>
      </c>
      <c r="L40" s="28">
        <f t="shared" si="8"/>
        <v>10705597.460000001</v>
      </c>
    </row>
    <row r="41" spans="2:12" ht="20.100000000000001" customHeight="1" x14ac:dyDescent="0.25">
      <c r="B41" s="29" t="s">
        <v>57</v>
      </c>
      <c r="C41" s="45">
        <v>5905325</v>
      </c>
      <c r="D41" s="45">
        <v>14185468</v>
      </c>
      <c r="E41" s="61">
        <v>13723608</v>
      </c>
      <c r="F41" s="61">
        <v>10686026.049999999</v>
      </c>
      <c r="G41" s="42">
        <v>7860377.5299999993</v>
      </c>
      <c r="H41" s="26"/>
      <c r="I41" s="27"/>
      <c r="J41" s="27">
        <f t="shared" si="6"/>
        <v>0.57276319244909935</v>
      </c>
      <c r="K41" s="27">
        <f t="shared" si="7"/>
        <v>0</v>
      </c>
      <c r="L41" s="28">
        <f t="shared" si="8"/>
        <v>6325090.4700000007</v>
      </c>
    </row>
    <row r="42" spans="2:12" ht="20.100000000000001" customHeight="1" x14ac:dyDescent="0.25">
      <c r="B42" s="29" t="s">
        <v>62</v>
      </c>
      <c r="C42" s="45">
        <v>701673</v>
      </c>
      <c r="D42" s="45">
        <v>19682301</v>
      </c>
      <c r="E42" s="61">
        <v>19682301</v>
      </c>
      <c r="F42" s="61">
        <v>17690662.939999998</v>
      </c>
      <c r="G42" s="42">
        <v>10981206.73</v>
      </c>
      <c r="H42" s="26"/>
      <c r="I42" s="27"/>
      <c r="J42" s="27">
        <f t="shared" si="0"/>
        <v>0.55792291409424133</v>
      </c>
      <c r="K42" s="27">
        <f t="shared" si="1"/>
        <v>0</v>
      </c>
      <c r="L42" s="28">
        <f t="shared" si="2"/>
        <v>8701094.2699999996</v>
      </c>
    </row>
    <row r="43" spans="2:12" ht="23.25" customHeight="1" x14ac:dyDescent="0.25">
      <c r="B43" s="52" t="s">
        <v>4</v>
      </c>
      <c r="C43" s="65">
        <f t="shared" ref="C43:H43" si="9">SUM(C13:C42)</f>
        <v>46316132</v>
      </c>
      <c r="D43" s="65">
        <f t="shared" si="9"/>
        <v>687835430</v>
      </c>
      <c r="E43" s="65">
        <f t="shared" si="9"/>
        <v>661302507</v>
      </c>
      <c r="F43" s="65">
        <f t="shared" si="9"/>
        <v>548071377.97000003</v>
      </c>
      <c r="G43" s="65">
        <f t="shared" si="9"/>
        <v>409864910.09999996</v>
      </c>
      <c r="H43" s="53">
        <f t="shared" si="9"/>
        <v>0</v>
      </c>
      <c r="I43" s="54">
        <f>IF(ISERROR(+#REF!/E43)=TRUE,0,++#REF!/E43)</f>
        <v>0</v>
      </c>
      <c r="J43" s="54">
        <f>IF(ISERROR(+G43/E43)=TRUE,0,++G43/E43)</f>
        <v>0.61978429805045332</v>
      </c>
      <c r="K43" s="54">
        <f>IF(ISERROR(+H43/E43)=TRUE,0,++H43/E43)</f>
        <v>0</v>
      </c>
      <c r="L43" s="55">
        <f>SUM(L13:L42)</f>
        <v>277970519.90000004</v>
      </c>
    </row>
    <row r="44" spans="2:12" x14ac:dyDescent="0.2">
      <c r="B44" s="11" t="s">
        <v>66</v>
      </c>
    </row>
    <row r="47" spans="2:12" s="22" customFormat="1" x14ac:dyDescent="0.25">
      <c r="K47" s="23"/>
    </row>
    <row r="48" spans="2:12" s="22" customFormat="1" x14ac:dyDescent="0.25">
      <c r="C48" s="22">
        <v>1000000</v>
      </c>
      <c r="K48" s="23"/>
    </row>
    <row r="49" spans="2:11" s="22" customFormat="1" ht="45" x14ac:dyDescent="0.25">
      <c r="B49" s="30" t="s">
        <v>23</v>
      </c>
      <c r="C49" s="30" t="s">
        <v>3</v>
      </c>
      <c r="D49" s="30" t="s">
        <v>2</v>
      </c>
      <c r="E49" s="31" t="s">
        <v>18</v>
      </c>
      <c r="F49" s="31" t="s">
        <v>19</v>
      </c>
      <c r="G49" s="31" t="str">
        <f>MID(G11,1,25)</f>
        <v>DEVENGADO
A AGOSTO
(4)</v>
      </c>
      <c r="K49" s="23"/>
    </row>
    <row r="50" spans="2:11" s="22" customFormat="1" x14ac:dyDescent="0.25">
      <c r="B50" s="22" t="s">
        <v>24</v>
      </c>
      <c r="C50" s="66">
        <f>+C43/$C$48</f>
        <v>46.316132000000003</v>
      </c>
      <c r="D50" s="40">
        <f>+D43/$C$48</f>
        <v>687.83542999999997</v>
      </c>
      <c r="E50" s="40">
        <f>+E43/$C$48</f>
        <v>661.30250699999999</v>
      </c>
      <c r="F50" s="40">
        <f>+F43/$C$48</f>
        <v>548.07137797000007</v>
      </c>
      <c r="G50" s="40">
        <f>+G43/$C$48</f>
        <v>409.86491009999997</v>
      </c>
      <c r="H50" s="22">
        <v>1373981</v>
      </c>
      <c r="K50" s="23"/>
    </row>
    <row r="51" spans="2:11" s="22" customFormat="1" x14ac:dyDescent="0.25">
      <c r="C51" s="40"/>
      <c r="D51" s="40"/>
      <c r="E51" s="40"/>
      <c r="F51" s="40"/>
      <c r="G51" s="40"/>
      <c r="H51" s="22">
        <v>5072</v>
      </c>
      <c r="K51" s="23"/>
    </row>
    <row r="52" spans="2:11" s="22" customFormat="1" x14ac:dyDescent="0.25">
      <c r="C52" s="40"/>
      <c r="D52" s="40"/>
      <c r="E52" s="40"/>
      <c r="F52" s="40"/>
      <c r="G52" s="40"/>
      <c r="H52" s="22">
        <v>3078714.9799999995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0</v>
      </c>
      <c r="K53" s="23"/>
    </row>
    <row r="54" spans="2:11" s="22" customFormat="1" x14ac:dyDescent="0.25"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E16" sqref="E1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9" t="s">
        <v>64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6" t="s">
        <v>20</v>
      </c>
      <c r="C11" s="85" t="s">
        <v>0</v>
      </c>
      <c r="D11" s="85"/>
      <c r="E11" s="83" t="s">
        <v>8</v>
      </c>
      <c r="F11" s="83" t="s">
        <v>22</v>
      </c>
      <c r="G11" s="83" t="s">
        <v>65</v>
      </c>
      <c r="H11" s="83" t="s">
        <v>15</v>
      </c>
      <c r="I11" s="89" t="s">
        <v>17</v>
      </c>
      <c r="J11" s="89"/>
      <c r="K11" s="89"/>
      <c r="L11" s="81" t="s">
        <v>16</v>
      </c>
    </row>
    <row r="12" spans="1:13" s="5" customFormat="1" ht="46.5" customHeight="1" x14ac:dyDescent="0.25">
      <c r="B12" s="87"/>
      <c r="C12" s="50" t="s">
        <v>3</v>
      </c>
      <c r="D12" s="50" t="s">
        <v>2</v>
      </c>
      <c r="E12" s="84"/>
      <c r="F12" s="84"/>
      <c r="G12" s="84"/>
      <c r="H12" s="84"/>
      <c r="I12" s="50" t="s">
        <v>9</v>
      </c>
      <c r="J12" s="50" t="s">
        <v>10</v>
      </c>
      <c r="K12" s="51" t="s">
        <v>11</v>
      </c>
      <c r="L12" s="82"/>
    </row>
    <row r="13" spans="1:13" ht="20.100000000000001" customHeight="1" x14ac:dyDescent="0.25">
      <c r="B13" s="17" t="s">
        <v>54</v>
      </c>
      <c r="C13" s="18">
        <v>59561</v>
      </c>
      <c r="D13" s="18">
        <v>428959</v>
      </c>
      <c r="E13" s="76">
        <v>62400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428959</v>
      </c>
    </row>
    <row r="14" spans="1:13" ht="20.100000000000001" customHeight="1" x14ac:dyDescent="0.25">
      <c r="B14" s="16" t="s">
        <v>55</v>
      </c>
      <c r="C14" s="19">
        <v>12790</v>
      </c>
      <c r="D14" s="19">
        <v>547905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547905</v>
      </c>
    </row>
    <row r="15" spans="1:13" ht="20.100000000000001" customHeight="1" x14ac:dyDescent="0.25">
      <c r="B15" s="16" t="s">
        <v>56</v>
      </c>
      <c r="C15" s="19">
        <v>168616</v>
      </c>
      <c r="D15" s="19">
        <v>597240</v>
      </c>
      <c r="E15" s="59">
        <v>0</v>
      </c>
      <c r="F15" s="59">
        <v>32500</v>
      </c>
      <c r="G15" s="9">
        <v>4000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593240</v>
      </c>
    </row>
    <row r="16" spans="1:13" ht="20.100000000000001" customHeight="1" x14ac:dyDescent="0.25">
      <c r="B16" s="68" t="s">
        <v>57</v>
      </c>
      <c r="C16" s="69">
        <v>161492</v>
      </c>
      <c r="D16" s="69">
        <v>689919</v>
      </c>
      <c r="E16" s="74">
        <v>172163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689919</v>
      </c>
    </row>
    <row r="17" spans="2:12" ht="23.25" customHeight="1" x14ac:dyDescent="0.25">
      <c r="B17" s="52" t="s">
        <v>4</v>
      </c>
      <c r="C17" s="65">
        <f t="shared" ref="C17:H17" si="0">SUM(C13:C16)</f>
        <v>402459</v>
      </c>
      <c r="D17" s="65">
        <f t="shared" si="0"/>
        <v>2264023</v>
      </c>
      <c r="E17" s="65">
        <f t="shared" si="0"/>
        <v>234563</v>
      </c>
      <c r="F17" s="65">
        <f t="shared" si="0"/>
        <v>32500</v>
      </c>
      <c r="G17" s="65">
        <f t="shared" si="0"/>
        <v>4000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1.7052987896641839E-2</v>
      </c>
      <c r="K17" s="54">
        <f>IF(ISERROR(+H17/E17)=TRUE,0,++H17/E17)</f>
        <v>0</v>
      </c>
      <c r="L17" s="55">
        <f>SUM(L13:L16)</f>
        <v>2260023</v>
      </c>
    </row>
    <row r="18" spans="2:12" x14ac:dyDescent="0.2">
      <c r="B18" s="11" t="s">
        <v>66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AGOSTO
(4)</v>
      </c>
      <c r="K23" s="23"/>
    </row>
    <row r="24" spans="2:12" s="22" customFormat="1" x14ac:dyDescent="0.25">
      <c r="B24" s="22" t="s">
        <v>24</v>
      </c>
      <c r="C24" s="66">
        <f>+C17/$C$22</f>
        <v>0.40245900000000001</v>
      </c>
      <c r="D24" s="40">
        <f>+D17/$C$22</f>
        <v>2.2640229999999999</v>
      </c>
      <c r="E24" s="40">
        <f>+E17/$C$22</f>
        <v>0.23456299999999999</v>
      </c>
      <c r="F24" s="40">
        <f>+F17/$C$22</f>
        <v>3.2500000000000001E-2</v>
      </c>
      <c r="G24" s="40">
        <f>+G17/$C$22</f>
        <v>4.0000000000000001E-3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2024-10-03T22:33:05Z</dcterms:modified>
</cp:coreProperties>
</file>