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ÑO 2024\TRASLADO ARCHIVOS USB\ARCHIVOS PARA EL PORTAL WEB DE TRANSPARENCIA\12. MES DE DICIEMBRE\"/>
    </mc:Choice>
  </mc:AlternateContent>
  <bookViews>
    <workbookView xWindow="0" yWindow="0" windowWidth="38400" windowHeight="1744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DYT!$B$2:$L$46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6" l="1"/>
  <c r="K14" i="6"/>
  <c r="J14" i="6"/>
  <c r="C44" i="6"/>
  <c r="D44" i="6"/>
  <c r="L32" i="6" l="1"/>
  <c r="K32" i="6"/>
  <c r="J32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8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8" i="6" l="1"/>
  <c r="K38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K21" i="5" l="1"/>
  <c r="J21" i="5"/>
  <c r="J40" i="6"/>
  <c r="K22" i="5" l="1"/>
  <c r="J22" i="5"/>
  <c r="G23" i="7"/>
  <c r="G50" i="6"/>
  <c r="G53" i="5"/>
  <c r="G52" i="4"/>
  <c r="G52" i="1"/>
  <c r="K23" i="5" l="1"/>
  <c r="J23" i="5"/>
  <c r="K39" i="6"/>
  <c r="J24" i="5" l="1"/>
  <c r="K24" i="5"/>
  <c r="J39" i="6"/>
  <c r="L39" i="6"/>
  <c r="K25" i="5" l="1"/>
  <c r="J25" i="5"/>
  <c r="L42" i="6"/>
  <c r="K42" i="6"/>
  <c r="J42" i="6"/>
  <c r="L41" i="6"/>
  <c r="K41" i="6"/>
  <c r="J41" i="6"/>
  <c r="L40" i="6"/>
  <c r="K40" i="6"/>
  <c r="C51" i="6"/>
  <c r="D51" i="6"/>
  <c r="K26" i="5" l="1"/>
  <c r="J26" i="5"/>
  <c r="G47" i="5"/>
  <c r="G54" i="5" s="1"/>
  <c r="F47" i="5"/>
  <c r="F54" i="5" s="1"/>
  <c r="D54" i="5"/>
  <c r="C54" i="5"/>
  <c r="J27" i="5" l="1"/>
  <c r="K27" i="5"/>
  <c r="G44" i="6"/>
  <c r="G51" i="6" s="1"/>
  <c r="F44" i="6"/>
  <c r="F51" i="6" s="1"/>
  <c r="E44" i="6"/>
  <c r="E51" i="6" s="1"/>
  <c r="K28" i="5" l="1"/>
  <c r="J28" i="5"/>
  <c r="L43" i="6"/>
  <c r="K43" i="6"/>
  <c r="J43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4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4" i="6"/>
  <c r="L46" i="4"/>
  <c r="L46" i="1"/>
  <c r="I17" i="7"/>
  <c r="K17" i="7"/>
  <c r="J17" i="7"/>
  <c r="J44" i="6"/>
  <c r="I44" i="6"/>
  <c r="K44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<sst xmlns="http://schemas.openxmlformats.org/spreadsheetml/2006/main" count="261" uniqueCount="68">
  <si>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</si>
  <si>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</si>
  <si>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</si>
  <si>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</si>
  <si>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</si>
  <si>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</si>
  <si>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</si>
  <si>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</si>
  <si>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</si>
  <si>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</si>
  <si>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</si>
  <si>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</si>
  <si>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</si>
  <si>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</si>
  <si>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</si>
  <si>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</si>
  <si>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</si>
  <si>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</si>
  <si>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</si>
  <si>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</si>
  <si>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</si>
  <si>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</si>
  <si>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</si>
  <si>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</si>
  <si>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</si>
  <si>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</si>
  <si>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</si>
  <si>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</si>
  <si>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</si>
  <si>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</si>
  <si>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</si>
  <si>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</si>
  <si>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</si>
  <si>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</si>
  <si>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</si>
  <si>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</si>
  <si>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</si>
  <si>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</si>
  <si>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</si>
  <si>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</si>
  <si>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</si>
  <si>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</si>
  <si>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</si>
  <si>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</si>
  <si>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</si>
  <si>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</si>
  <si>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</si>
  <si>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</si>
  <si>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</si>
  <si>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</si>
  <si>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</si>
  <si>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</si>
  <si>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</si>
  <si>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</si>
  <si>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</si>
  <si>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</si>
  <si>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</si>
  <si>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</si>
  <si>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</si>
  <si>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</si>
  <si>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</si>
  <si>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</si>
  <si>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</si>
  <si>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</si>
  <si>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EJECUCION PRESUPUESTAL MENSUALIZADA DE GASTOS 
AL MES DE DICIEMBRE 2024</t>
  </si>
  <si>
    <t>DEVENGADO
A DICIEMBRE
(4)</t>
  </si>
  <si>
    <t>Fuente: SIAF, Consulta Amigable y Base de Datos al 31 de diciembre del 2024</t>
  </si>
  <si>
    <t>001-117: ADMINISTRACIÓN CENTRAL - MINSA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</si>
</sst>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9322.6635530000003</c:v>
                </c:pt>
                <c:pt idx="2" formatCode="#,##0">
                  <c:v>9301.0707399999992</c:v>
                </c:pt>
                <c:pt idx="3">
                  <c:v>9295.445757579997</c:v>
                </c:pt>
                <c:pt idx="4">
                  <c:v>9290.6682949800033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5776"/>
        <c:axId val="540550336"/>
        <c:axId val="0"/>
      </c:bar3DChart>
      <c:catAx>
        <c:axId val="5405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0550336"/>
        <c:crosses val="autoZero"/>
        <c:auto val="1"/>
        <c:lblAlgn val="ctr"/>
        <c:lblOffset val="100"/>
        <c:noMultiLvlLbl val="0"/>
      </c:catAx>
      <c:valAx>
        <c:axId val="5405503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405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8496"/>
        <c:axId val="540563936"/>
        <c:axId val="0"/>
      </c:bar3DChart>
      <c:catAx>
        <c:axId val="54055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63936"/>
        <c:crosses val="autoZero"/>
        <c:auto val="1"/>
        <c:lblAlgn val="ctr"/>
        <c:lblOffset val="100"/>
        <c:noMultiLvlLbl val="0"/>
      </c:catAx>
      <c:valAx>
        <c:axId val="540563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53.125658000000001</c:v>
                </c:pt>
                <c:pt idx="2">
                  <c:v>47.337507000000002</c:v>
                </c:pt>
                <c:pt idx="3">
                  <c:v>47.335559949999997</c:v>
                </c:pt>
                <c:pt idx="4">
                  <c:v>46.049407090000003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2304"/>
        <c:axId val="540549248"/>
        <c:axId val="0"/>
      </c:bar3DChart>
      <c:catAx>
        <c:axId val="54056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248"/>
        <c:crosses val="autoZero"/>
        <c:auto val="1"/>
        <c:lblAlgn val="ctr"/>
        <c:lblOffset val="100"/>
        <c:noMultiLvlLbl val="0"/>
      </c:catAx>
      <c:valAx>
        <c:axId val="5405492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DYT!$B$51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DYT!$C$50:$G$50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DYT!$C$51:$G$51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756.90862300000003</c:v>
                </c:pt>
                <c:pt idx="2">
                  <c:v>737.64138200000002</c:v>
                </c:pt>
                <c:pt idx="3">
                  <c:v>731.43155471</c:v>
                </c:pt>
                <c:pt idx="4">
                  <c:v>730.68106635000004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4480"/>
        <c:axId val="540549792"/>
        <c:axId val="0"/>
      </c:bar3DChart>
      <c:catAx>
        <c:axId val="540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792"/>
        <c:crosses val="autoZero"/>
        <c:auto val="1"/>
        <c:lblAlgn val="ctr"/>
        <c:lblOffset val="100"/>
        <c:noMultiLvlLbl val="0"/>
      </c:catAx>
      <c:valAx>
        <c:axId val="5405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05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5.2733660000000002</c:v>
                </c:pt>
                <c:pt idx="2">
                  <c:v>3.0648939999999998</c:v>
                </c:pt>
                <c:pt idx="3">
                  <c:v>2.9162491699999999</c:v>
                </c:pt>
                <c:pt idx="4">
                  <c:v>2.90989517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553600"/>
        <c:axId val="540550880"/>
        <c:axId val="0"/>
      </c:bar3DChart>
      <c:catAx>
        <c:axId val="540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0880"/>
        <c:crosses val="autoZero"/>
        <c:auto val="1"/>
        <c:lblAlgn val="ctr"/>
        <c:lblOffset val="100"/>
        <c:noMultiLvlLbl val="0"/>
      </c:catAx>
      <c:valAx>
        <c:axId val="5405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46</xdr:row>
      <xdr:rowOff>5953</xdr:rowOff>
    </xdr:from>
    <xdr:to>
      <xdr:col>11</xdr:col>
      <xdr:colOff>991368</xdr:colOff>
      <xdr:row>82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2"/>
  <sheetViews>
    <sheetView showGridLines="0" tabSelected="1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7" customFormat="1" x14ac:dyDescent="0.25">
      <c r="A1"/>
      <c r="B1" s="46"/>
      <c r="C1" s="46"/>
      <c r="D1" s="46"/>
      <c r="E1" s="73"/>
      <c r="F1" s="46"/>
      <c r="G1" s="46"/>
      <c r="H1" s="46"/>
      <c r="I1" s="46"/>
      <c r="J1" s="46"/>
      <c r="K1" s="46"/>
      <c r="L1" s="46"/>
      <c r="M1" s="46"/>
    </row>
    <row r="2" spans="1:13" s="47" customFormat="1" x14ac:dyDescent="0.25">
      <c r="A2"/>
      <c r="B2" s="46"/>
      <c r="C2" s="46"/>
      <c r="D2" s="46"/>
      <c r="E2" s="73"/>
      <c r="F2" s="46"/>
      <c r="G2" s="46"/>
      <c r="H2" s="46"/>
      <c r="I2" s="46"/>
      <c r="J2" s="46"/>
      <c r="K2" s="46"/>
      <c r="L2" s="46"/>
      <c r="M2" s="46"/>
    </row>
    <row r="3" spans="1:13" s="47" customFormat="1" x14ac:dyDescent="0.25">
      <c r="A3"/>
      <c r="B3" s="46"/>
      <c r="C3" s="48"/>
      <c r="D3" s="46"/>
      <c r="E3" s="73"/>
      <c r="F3" s="46"/>
      <c r="G3" s="46"/>
      <c r="H3" s="46"/>
      <c r="I3" s="46"/>
      <c r="J3" s="46"/>
      <c r="K3" s="46"/>
      <c r="L3" s="46"/>
      <c r="M3" s="46"/>
    </row>
    <row r="4" spans="1:13" s="47" customFormat="1" x14ac:dyDescent="0.25">
      <c r="A4"/>
      <c r="B4" s="46"/>
      <c r="C4" s="48"/>
      <c r="D4" s="46"/>
      <c r="E4" s="73"/>
      <c r="F4" s="46"/>
      <c r="G4" s="46"/>
      <c r="H4" s="46"/>
      <c r="I4" s="46"/>
      <c r="J4" s="46"/>
      <c r="K4" s="46"/>
      <c r="L4" s="46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7" t="s">
        <v>64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49" t="s">
        <v>3</v>
      </c>
      <c r="D12" s="49" t="s">
        <v>2</v>
      </c>
      <c r="E12" s="82"/>
      <c r="F12" s="82"/>
      <c r="G12" s="82"/>
      <c r="H12" s="82"/>
      <c r="I12" s="49" t="s">
        <v>9</v>
      </c>
      <c r="J12" s="49" t="s">
        <v>10</v>
      </c>
      <c r="K12" s="50" t="s">
        <v>11</v>
      </c>
      <c r="L12" s="80"/>
    </row>
    <row r="13" spans="1:13" ht="20.100000000000001" customHeight="1" x14ac:dyDescent="0.25">
      <c r="B13" s="6" t="s">
        <v>26</v>
      </c>
      <c r="C13" s="8">
        <v>2527508872</v>
      </c>
      <c r="D13" s="8">
        <v>1681118419</v>
      </c>
      <c r="E13" s="75">
        <v>1672960129</v>
      </c>
      <c r="F13" s="55">
        <v>1673098182.9399977</v>
      </c>
      <c r="G13" s="8">
        <v>1672020643.4100001</v>
      </c>
      <c r="H13" s="8"/>
      <c r="I13" s="12">
        <f>IF(ISERROR(+#REF!/E13)=TRUE,0,++#REF!/E13)</f>
        <v>0</v>
      </c>
      <c r="J13" s="12">
        <f>IF(ISERROR(+G13/E13)=TRUE,0,++G13/E13)</f>
        <v>0.99943842918087866</v>
      </c>
      <c r="K13" s="12">
        <f>IF(ISERROR(+H13/E13)=TRUE,0,++H13/E13)</f>
        <v>0</v>
      </c>
      <c r="L13" s="14">
        <f>+D13-G13</f>
        <v>9097775.5899999142</v>
      </c>
    </row>
    <row r="14" spans="1:13" ht="20.100000000000001" customHeight="1" x14ac:dyDescent="0.25">
      <c r="B14" s="25" t="s">
        <v>60</v>
      </c>
      <c r="C14" s="26">
        <v>47896646</v>
      </c>
      <c r="D14" s="26">
        <v>53943906</v>
      </c>
      <c r="E14" s="56">
        <v>53083058</v>
      </c>
      <c r="F14" s="56">
        <v>52997738.789999992</v>
      </c>
      <c r="G14" s="26">
        <v>52997738.789999992</v>
      </c>
      <c r="H14" s="26"/>
      <c r="I14" s="27"/>
      <c r="J14" s="27">
        <f t="shared" ref="J14:J43" si="0">IF(ISERROR(+G14/E14)=TRUE,0,++G14/E14)</f>
        <v>0.99839272240118482</v>
      </c>
      <c r="K14" s="27">
        <f t="shared" ref="K14:K43" si="1">IF(ISERROR(+H14/E14)=TRUE,0,++H14/E14)</f>
        <v>0</v>
      </c>
      <c r="L14" s="28">
        <f t="shared" ref="L14:L43" si="2">+D14-G14</f>
        <v>946167.21000000834</v>
      </c>
    </row>
    <row r="15" spans="1:13" ht="20.100000000000001" customHeight="1" x14ac:dyDescent="0.25">
      <c r="B15" s="25" t="s">
        <v>61</v>
      </c>
      <c r="C15" s="26">
        <v>65036295</v>
      </c>
      <c r="D15" s="26">
        <v>68115779</v>
      </c>
      <c r="E15" s="56">
        <v>67805309</v>
      </c>
      <c r="F15" s="56">
        <v>67706310.38000001</v>
      </c>
      <c r="G15" s="26">
        <v>67706310.38000001</v>
      </c>
      <c r="H15" s="26"/>
      <c r="I15" s="27"/>
      <c r="J15" s="27">
        <f t="shared" si="0"/>
        <v>0.99853995768974391</v>
      </c>
      <c r="K15" s="27">
        <f t="shared" si="1"/>
        <v>0</v>
      </c>
      <c r="L15" s="28">
        <f t="shared" si="2"/>
        <v>409468.61999998987</v>
      </c>
    </row>
    <row r="16" spans="1:13" ht="20.100000000000001" customHeight="1" x14ac:dyDescent="0.25">
      <c r="B16" s="25" t="s">
        <v>29</v>
      </c>
      <c r="C16" s="26">
        <v>42234357</v>
      </c>
      <c r="D16" s="26">
        <v>48322743</v>
      </c>
      <c r="E16" s="56">
        <v>48086480</v>
      </c>
      <c r="F16" s="56">
        <v>48072165.779999994</v>
      </c>
      <c r="G16" s="26">
        <v>48013038.389999986</v>
      </c>
      <c r="H16" s="26"/>
      <c r="I16" s="27"/>
      <c r="J16" s="27">
        <f t="shared" si="0"/>
        <v>0.99847271811120264</v>
      </c>
      <c r="K16" s="27">
        <f t="shared" si="1"/>
        <v>0</v>
      </c>
      <c r="L16" s="28">
        <f t="shared" si="2"/>
        <v>309704.61000001431</v>
      </c>
    </row>
    <row r="17" spans="2:12" ht="20.100000000000001" customHeight="1" x14ac:dyDescent="0.25">
      <c r="B17" s="25" t="s">
        <v>30</v>
      </c>
      <c r="C17" s="26">
        <v>58936542</v>
      </c>
      <c r="D17" s="26">
        <v>57479752</v>
      </c>
      <c r="E17" s="56">
        <v>57137574</v>
      </c>
      <c r="F17" s="56">
        <v>57105289.480000019</v>
      </c>
      <c r="G17" s="26">
        <v>57105289.480000019</v>
      </c>
      <c r="H17" s="26"/>
      <c r="I17" s="27"/>
      <c r="J17" s="27">
        <f t="shared" si="0"/>
        <v>0.99943496866002779</v>
      </c>
      <c r="K17" s="27">
        <f t="shared" si="1"/>
        <v>0</v>
      </c>
      <c r="L17" s="28">
        <f t="shared" si="2"/>
        <v>374462.51999998093</v>
      </c>
    </row>
    <row r="18" spans="2:12" ht="20.100000000000001" customHeight="1" x14ac:dyDescent="0.25">
      <c r="B18" s="25" t="s">
        <v>31</v>
      </c>
      <c r="C18" s="26">
        <v>218802873</v>
      </c>
      <c r="D18" s="26">
        <v>241875769</v>
      </c>
      <c r="E18" s="56">
        <v>241649824</v>
      </c>
      <c r="F18" s="56">
        <v>241468850.83999997</v>
      </c>
      <c r="G18" s="26">
        <v>241465197.78</v>
      </c>
      <c r="H18" s="26"/>
      <c r="I18" s="27"/>
      <c r="J18" s="27">
        <f t="shared" si="0"/>
        <v>0.99923597618676518</v>
      </c>
      <c r="K18" s="27">
        <f t="shared" si="1"/>
        <v>0</v>
      </c>
      <c r="L18" s="28">
        <f t="shared" si="2"/>
        <v>410571.21999999881</v>
      </c>
    </row>
    <row r="19" spans="2:12" ht="20.100000000000001" customHeight="1" x14ac:dyDescent="0.25">
      <c r="B19" s="25" t="s">
        <v>32</v>
      </c>
      <c r="C19" s="26">
        <v>169332282</v>
      </c>
      <c r="D19" s="26">
        <v>183187083</v>
      </c>
      <c r="E19" s="56">
        <v>182644713</v>
      </c>
      <c r="F19" s="56">
        <v>182729092.5500001</v>
      </c>
      <c r="G19" s="26">
        <v>182434082.54000011</v>
      </c>
      <c r="H19" s="26"/>
      <c r="I19" s="27"/>
      <c r="J19" s="27">
        <f t="shared" si="0"/>
        <v>0.99884677494059249</v>
      </c>
      <c r="K19" s="27">
        <f t="shared" si="1"/>
        <v>0</v>
      </c>
      <c r="L19" s="28">
        <f t="shared" si="2"/>
        <v>753000.45999988914</v>
      </c>
    </row>
    <row r="20" spans="2:12" ht="20.100000000000001" customHeight="1" x14ac:dyDescent="0.25">
      <c r="B20" s="25" t="s">
        <v>33</v>
      </c>
      <c r="C20" s="26">
        <v>207309653</v>
      </c>
      <c r="D20" s="26">
        <v>228198686</v>
      </c>
      <c r="E20" s="56">
        <v>226989089</v>
      </c>
      <c r="F20" s="56">
        <v>226965685.60000005</v>
      </c>
      <c r="G20" s="26">
        <v>226964625.60000005</v>
      </c>
      <c r="H20" s="26"/>
      <c r="I20" s="27"/>
      <c r="J20" s="27">
        <f t="shared" si="0"/>
        <v>0.99989222653781418</v>
      </c>
      <c r="K20" s="27">
        <f t="shared" si="1"/>
        <v>0</v>
      </c>
      <c r="L20" s="28">
        <f t="shared" si="2"/>
        <v>1234060.3999999464</v>
      </c>
    </row>
    <row r="21" spans="2:12" ht="20.100000000000001" customHeight="1" x14ac:dyDescent="0.25">
      <c r="B21" s="25" t="s">
        <v>34</v>
      </c>
      <c r="C21" s="26">
        <v>47062396</v>
      </c>
      <c r="D21" s="26">
        <v>52378015</v>
      </c>
      <c r="E21" s="56">
        <v>52364256</v>
      </c>
      <c r="F21" s="56">
        <v>51908626.189999998</v>
      </c>
      <c r="G21" s="26">
        <v>51651440.520000003</v>
      </c>
      <c r="H21" s="26"/>
      <c r="I21" s="27"/>
      <c r="J21" s="27">
        <f t="shared" si="0"/>
        <v>0.98638736545784211</v>
      </c>
      <c r="K21" s="27">
        <f t="shared" si="1"/>
        <v>0</v>
      </c>
      <c r="L21" s="28">
        <f t="shared" si="2"/>
        <v>726574.47999999672</v>
      </c>
    </row>
    <row r="22" spans="2:12" ht="20.100000000000001" customHeight="1" x14ac:dyDescent="0.25">
      <c r="B22" s="25" t="s">
        <v>35</v>
      </c>
      <c r="C22" s="26">
        <v>109973384</v>
      </c>
      <c r="D22" s="26">
        <v>125052991</v>
      </c>
      <c r="E22" s="56">
        <v>124539713</v>
      </c>
      <c r="F22" s="56">
        <v>124475811.89</v>
      </c>
      <c r="G22" s="26">
        <v>124371788.07000001</v>
      </c>
      <c r="H22" s="26"/>
      <c r="I22" s="27"/>
      <c r="J22" s="27">
        <f t="shared" si="0"/>
        <v>0.99865163548273161</v>
      </c>
      <c r="K22" s="27">
        <f t="shared" si="1"/>
        <v>0</v>
      </c>
      <c r="L22" s="28">
        <f t="shared" si="2"/>
        <v>681202.92999999225</v>
      </c>
    </row>
    <row r="23" spans="2:12" ht="20.100000000000001" customHeight="1" x14ac:dyDescent="0.25">
      <c r="B23" s="25" t="s">
        <v>36</v>
      </c>
      <c r="C23" s="26">
        <v>214771453</v>
      </c>
      <c r="D23" s="26">
        <v>242256223</v>
      </c>
      <c r="E23" s="56">
        <v>241231762</v>
      </c>
      <c r="F23" s="56">
        <v>241173130.92999998</v>
      </c>
      <c r="G23" s="26">
        <v>241128047.99000001</v>
      </c>
      <c r="H23" s="26"/>
      <c r="I23" s="27"/>
      <c r="J23" s="27">
        <f t="shared" si="0"/>
        <v>0.99957006486567057</v>
      </c>
      <c r="K23" s="27">
        <f t="shared" si="1"/>
        <v>0</v>
      </c>
      <c r="L23" s="28">
        <f t="shared" si="2"/>
        <v>1128175.0099999905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214904079</v>
      </c>
      <c r="E24" s="56">
        <v>214291638</v>
      </c>
      <c r="F24" s="56">
        <v>214157429.70999995</v>
      </c>
      <c r="G24" s="26">
        <v>214106983.60999998</v>
      </c>
      <c r="H24" s="26"/>
      <c r="I24" s="27"/>
      <c r="J24" s="27">
        <f t="shared" si="0"/>
        <v>0.99913830333407594</v>
      </c>
      <c r="K24" s="27">
        <f t="shared" si="1"/>
        <v>0</v>
      </c>
      <c r="L24" s="28">
        <f t="shared" si="2"/>
        <v>797095.3900000155</v>
      </c>
    </row>
    <row r="25" spans="2:12" ht="20.100000000000001" customHeight="1" x14ac:dyDescent="0.25">
      <c r="B25" s="25" t="s">
        <v>38</v>
      </c>
      <c r="C25" s="26">
        <v>281032288</v>
      </c>
      <c r="D25" s="26">
        <v>307124284</v>
      </c>
      <c r="E25" s="56">
        <v>306655167</v>
      </c>
      <c r="F25" s="56">
        <v>306564260.65000015</v>
      </c>
      <c r="G25" s="26">
        <v>306555567.43000019</v>
      </c>
      <c r="H25" s="26"/>
      <c r="I25" s="27"/>
      <c r="J25" s="27">
        <f t="shared" si="0"/>
        <v>0.99967520661407994</v>
      </c>
      <c r="K25" s="27">
        <f t="shared" si="1"/>
        <v>0</v>
      </c>
      <c r="L25" s="28">
        <f t="shared" si="2"/>
        <v>568716.56999981403</v>
      </c>
    </row>
    <row r="26" spans="2:12" ht="20.100000000000001" customHeight="1" x14ac:dyDescent="0.25">
      <c r="B26" s="25" t="s">
        <v>39</v>
      </c>
      <c r="C26" s="26">
        <v>239797594</v>
      </c>
      <c r="D26" s="26">
        <v>302172801</v>
      </c>
      <c r="E26" s="56">
        <v>301419428</v>
      </c>
      <c r="F26" s="56">
        <v>301302041.38999999</v>
      </c>
      <c r="G26" s="26">
        <v>301072759.17999989</v>
      </c>
      <c r="H26" s="26"/>
      <c r="I26" s="27"/>
      <c r="J26" s="27">
        <f t="shared" si="0"/>
        <v>0.99884987897993049</v>
      </c>
      <c r="K26" s="27">
        <f t="shared" si="1"/>
        <v>0</v>
      </c>
      <c r="L26" s="28">
        <f t="shared" si="2"/>
        <v>1100041.8200001121</v>
      </c>
    </row>
    <row r="27" spans="2:12" ht="20.100000000000001" customHeight="1" x14ac:dyDescent="0.25">
      <c r="B27" s="25" t="s">
        <v>40</v>
      </c>
      <c r="C27" s="26">
        <v>121857489</v>
      </c>
      <c r="D27" s="26">
        <v>133616470</v>
      </c>
      <c r="E27" s="56">
        <v>133209800</v>
      </c>
      <c r="F27" s="56">
        <v>133072541.96999986</v>
      </c>
      <c r="G27" s="26">
        <v>133059710.25999989</v>
      </c>
      <c r="H27" s="26"/>
      <c r="I27" s="27"/>
      <c r="J27" s="27">
        <f t="shared" si="0"/>
        <v>0.99887328304674194</v>
      </c>
      <c r="K27" s="27">
        <f t="shared" si="1"/>
        <v>0</v>
      </c>
      <c r="L27" s="28">
        <f t="shared" si="2"/>
        <v>556759.74000011384</v>
      </c>
    </row>
    <row r="28" spans="2:12" ht="20.100000000000001" customHeight="1" x14ac:dyDescent="0.25">
      <c r="B28" s="25" t="s">
        <v>41</v>
      </c>
      <c r="C28" s="26">
        <v>87228381</v>
      </c>
      <c r="D28" s="26">
        <v>93946387</v>
      </c>
      <c r="E28" s="56">
        <v>93628227</v>
      </c>
      <c r="F28" s="56">
        <v>93514329.039999962</v>
      </c>
      <c r="G28" s="26">
        <v>93505384.389999941</v>
      </c>
      <c r="H28" s="26"/>
      <c r="I28" s="27"/>
      <c r="J28" s="27">
        <f t="shared" si="0"/>
        <v>0.9986879746211571</v>
      </c>
      <c r="K28" s="27">
        <f t="shared" si="1"/>
        <v>0</v>
      </c>
      <c r="L28" s="28">
        <f t="shared" si="2"/>
        <v>441002.61000005901</v>
      </c>
    </row>
    <row r="29" spans="2:12" ht="20.100000000000001" customHeight="1" x14ac:dyDescent="0.25">
      <c r="B29" s="25" t="s">
        <v>42</v>
      </c>
      <c r="C29" s="26">
        <v>57978234</v>
      </c>
      <c r="D29" s="26">
        <v>65849867</v>
      </c>
      <c r="E29" s="56">
        <v>65450970</v>
      </c>
      <c r="F29" s="56">
        <v>65371877.039999977</v>
      </c>
      <c r="G29" s="26">
        <v>65339644.089999937</v>
      </c>
      <c r="H29" s="26"/>
      <c r="I29" s="27"/>
      <c r="J29" s="27">
        <f t="shared" si="0"/>
        <v>0.99829909457415122</v>
      </c>
      <c r="K29" s="27">
        <f t="shared" si="1"/>
        <v>0</v>
      </c>
      <c r="L29" s="28">
        <f t="shared" si="2"/>
        <v>510222.91000006348</v>
      </c>
    </row>
    <row r="30" spans="2:12" ht="20.100000000000001" customHeight="1" x14ac:dyDescent="0.25">
      <c r="B30" s="25" t="s">
        <v>43</v>
      </c>
      <c r="C30" s="26">
        <v>67722405</v>
      </c>
      <c r="D30" s="26">
        <v>69704489</v>
      </c>
      <c r="E30" s="56">
        <v>69576881</v>
      </c>
      <c r="F30" s="56">
        <v>69472450.319999993</v>
      </c>
      <c r="G30" s="26">
        <v>69452930.789999992</v>
      </c>
      <c r="H30" s="26"/>
      <c r="I30" s="27"/>
      <c r="J30" s="27">
        <f t="shared" si="0"/>
        <v>0.99821851442291576</v>
      </c>
      <c r="K30" s="27">
        <f t="shared" si="1"/>
        <v>0</v>
      </c>
      <c r="L30" s="28">
        <f t="shared" si="2"/>
        <v>251558.21000000834</v>
      </c>
    </row>
    <row r="31" spans="2:12" ht="20.100000000000001" customHeight="1" x14ac:dyDescent="0.25">
      <c r="B31" s="25" t="s">
        <v>44</v>
      </c>
      <c r="C31" s="26">
        <v>126025228</v>
      </c>
      <c r="D31" s="26">
        <v>134389338</v>
      </c>
      <c r="E31" s="56">
        <v>133839375</v>
      </c>
      <c r="F31" s="56">
        <v>133665921.28000002</v>
      </c>
      <c r="G31" s="26">
        <v>133451354.28000002</v>
      </c>
      <c r="H31" s="26"/>
      <c r="I31" s="27"/>
      <c r="J31" s="27">
        <f t="shared" si="0"/>
        <v>0.9971008477886274</v>
      </c>
      <c r="K31" s="27">
        <f t="shared" si="1"/>
        <v>0</v>
      </c>
      <c r="L31" s="28">
        <f t="shared" si="2"/>
        <v>937983.71999998391</v>
      </c>
    </row>
    <row r="32" spans="2:12" ht="20.100000000000001" customHeight="1" x14ac:dyDescent="0.25">
      <c r="B32" s="25" t="s">
        <v>45</v>
      </c>
      <c r="C32" s="26">
        <v>72670496</v>
      </c>
      <c r="D32" s="26">
        <v>88606527</v>
      </c>
      <c r="E32" s="56">
        <v>88163449</v>
      </c>
      <c r="F32" s="56">
        <v>87957235.430000007</v>
      </c>
      <c r="G32" s="26">
        <v>87316400.200000003</v>
      </c>
      <c r="H32" s="26"/>
      <c r="I32" s="27"/>
      <c r="J32" s="27">
        <f t="shared" si="0"/>
        <v>0.99039229057384093</v>
      </c>
      <c r="K32" s="27">
        <f t="shared" si="1"/>
        <v>0</v>
      </c>
      <c r="L32" s="28">
        <f t="shared" si="2"/>
        <v>1290126.799999997</v>
      </c>
    </row>
    <row r="33" spans="2:14" ht="20.100000000000001" customHeight="1" x14ac:dyDescent="0.25">
      <c r="B33" s="25" t="s">
        <v>46</v>
      </c>
      <c r="C33" s="26">
        <v>38085255</v>
      </c>
      <c r="D33" s="26">
        <v>55599567</v>
      </c>
      <c r="E33" s="56">
        <v>55468531</v>
      </c>
      <c r="F33" s="56">
        <v>55335306.769999988</v>
      </c>
      <c r="G33" s="26">
        <v>55302174.519999988</v>
      </c>
      <c r="H33" s="26"/>
      <c r="I33" s="27"/>
      <c r="J33" s="27">
        <f t="shared" si="0"/>
        <v>0.99700088542096033</v>
      </c>
      <c r="K33" s="27">
        <f t="shared" si="1"/>
        <v>0</v>
      </c>
      <c r="L33" s="28">
        <f t="shared" si="2"/>
        <v>297392.48000001162</v>
      </c>
    </row>
    <row r="34" spans="2:14" ht="20.100000000000001" customHeight="1" x14ac:dyDescent="0.25">
      <c r="B34" s="25" t="s">
        <v>47</v>
      </c>
      <c r="C34" s="26">
        <v>93457165</v>
      </c>
      <c r="D34" s="26">
        <v>110318278</v>
      </c>
      <c r="E34" s="56">
        <v>110309205</v>
      </c>
      <c r="F34" s="56">
        <v>110306168.00000003</v>
      </c>
      <c r="G34" s="26">
        <v>110306167.34000002</v>
      </c>
      <c r="H34" s="26"/>
      <c r="I34" s="27"/>
      <c r="J34" s="27">
        <f t="shared" si="0"/>
        <v>0.99997246231626835</v>
      </c>
      <c r="K34" s="27">
        <f t="shared" si="1"/>
        <v>0</v>
      </c>
      <c r="L34" s="28">
        <f t="shared" si="2"/>
        <v>12110.659999981523</v>
      </c>
    </row>
    <row r="35" spans="2:14" ht="20.100000000000001" customHeight="1" x14ac:dyDescent="0.25">
      <c r="B35" s="25" t="s">
        <v>49</v>
      </c>
      <c r="C35" s="26">
        <v>1604589872</v>
      </c>
      <c r="D35" s="26">
        <v>1703533832</v>
      </c>
      <c r="E35" s="56">
        <v>1703401525</v>
      </c>
      <c r="F35" s="56">
        <v>1703389211.8499997</v>
      </c>
      <c r="G35" s="26">
        <v>1703312756.4099996</v>
      </c>
      <c r="H35" s="26"/>
      <c r="I35" s="27"/>
      <c r="J35" s="27">
        <f t="shared" si="0"/>
        <v>0.99994788745419239</v>
      </c>
      <c r="K35" s="27">
        <f t="shared" si="1"/>
        <v>0</v>
      </c>
      <c r="L35" s="28">
        <f t="shared" si="2"/>
        <v>221075.59000039101</v>
      </c>
    </row>
    <row r="36" spans="2:14" ht="20.100000000000001" customHeight="1" x14ac:dyDescent="0.25">
      <c r="B36" s="25" t="s">
        <v>50</v>
      </c>
      <c r="C36" s="26">
        <v>981291607</v>
      </c>
      <c r="D36" s="26">
        <v>1055525724</v>
      </c>
      <c r="E36" s="56">
        <v>1054023399</v>
      </c>
      <c r="F36" s="56">
        <v>1053572573.4000001</v>
      </c>
      <c r="G36" s="26">
        <v>1052970251.1500001</v>
      </c>
      <c r="H36" s="26"/>
      <c r="I36" s="27"/>
      <c r="J36" s="27">
        <f t="shared" si="0"/>
        <v>0.99900083067320988</v>
      </c>
      <c r="K36" s="27">
        <f t="shared" si="1"/>
        <v>0</v>
      </c>
      <c r="L36" s="28">
        <f t="shared" si="2"/>
        <v>2555472.8499999046</v>
      </c>
    </row>
    <row r="37" spans="2:14" ht="20.100000000000001" customHeight="1" x14ac:dyDescent="0.25">
      <c r="B37" s="25" t="s">
        <v>51</v>
      </c>
      <c r="C37" s="26">
        <v>134620198</v>
      </c>
      <c r="D37" s="26">
        <v>162864884</v>
      </c>
      <c r="E37" s="56">
        <v>162849735</v>
      </c>
      <c r="F37" s="56">
        <v>162657642.69</v>
      </c>
      <c r="G37" s="26">
        <v>162386912.19000003</v>
      </c>
      <c r="H37" s="26"/>
      <c r="I37" s="27"/>
      <c r="J37" s="27">
        <f t="shared" si="0"/>
        <v>0.99715797627794744</v>
      </c>
      <c r="K37" s="27">
        <f t="shared" si="1"/>
        <v>0</v>
      </c>
      <c r="L37" s="28">
        <f t="shared" si="2"/>
        <v>477971.80999997258</v>
      </c>
    </row>
    <row r="38" spans="2:14" ht="20.100000000000001" customHeight="1" x14ac:dyDescent="0.25">
      <c r="B38" s="25" t="s">
        <v>52</v>
      </c>
      <c r="C38" s="26">
        <v>38652067</v>
      </c>
      <c r="D38" s="26">
        <v>51218518</v>
      </c>
      <c r="E38" s="56">
        <v>51040892</v>
      </c>
      <c r="F38" s="56">
        <v>50865463.87000002</v>
      </c>
      <c r="G38" s="26">
        <v>50793999.980000004</v>
      </c>
      <c r="H38" s="26"/>
      <c r="I38" s="27"/>
      <c r="J38" s="27">
        <f t="shared" si="0"/>
        <v>0.99516285843907282</v>
      </c>
      <c r="K38" s="27">
        <f t="shared" si="1"/>
        <v>0</v>
      </c>
      <c r="L38" s="28">
        <f t="shared" si="2"/>
        <v>424518.01999999583</v>
      </c>
    </row>
    <row r="39" spans="2:14" ht="20.100000000000001" customHeight="1" x14ac:dyDescent="0.25">
      <c r="B39" s="25" t="s">
        <v>53</v>
      </c>
      <c r="C39" s="26">
        <v>122048043</v>
      </c>
      <c r="D39" s="26">
        <v>138204398</v>
      </c>
      <c r="E39" s="56">
        <v>138081688</v>
      </c>
      <c r="F39" s="56">
        <v>138040902.03999999</v>
      </c>
      <c r="G39" s="26">
        <v>138018356.46999997</v>
      </c>
      <c r="H39" s="26"/>
      <c r="I39" s="27"/>
      <c r="J39" s="27">
        <f t="shared" si="0"/>
        <v>0.99954134736533617</v>
      </c>
      <c r="K39" s="27">
        <f t="shared" si="1"/>
        <v>0</v>
      </c>
      <c r="L39" s="28">
        <f t="shared" si="2"/>
        <v>186041.53000003099</v>
      </c>
    </row>
    <row r="40" spans="2:14" ht="20.100000000000001" customHeight="1" x14ac:dyDescent="0.25">
      <c r="B40" s="25" t="s">
        <v>54</v>
      </c>
      <c r="C40" s="26">
        <v>322199115</v>
      </c>
      <c r="D40" s="26">
        <v>350795327</v>
      </c>
      <c r="E40" s="56">
        <v>349728047</v>
      </c>
      <c r="F40" s="56">
        <v>348513284.09000003</v>
      </c>
      <c r="G40" s="26">
        <v>348037024.80000001</v>
      </c>
      <c r="H40" s="26"/>
      <c r="I40" s="27"/>
      <c r="J40" s="27">
        <f t="shared" si="0"/>
        <v>0.99516475097005874</v>
      </c>
      <c r="K40" s="27">
        <f t="shared" si="1"/>
        <v>0</v>
      </c>
      <c r="L40" s="28">
        <f t="shared" si="2"/>
        <v>2758302.1999999881</v>
      </c>
    </row>
    <row r="41" spans="2:14" ht="20.100000000000001" customHeight="1" x14ac:dyDescent="0.25">
      <c r="B41" s="25" t="s">
        <v>55</v>
      </c>
      <c r="C41" s="26">
        <v>390947568</v>
      </c>
      <c r="D41" s="26">
        <v>437729987</v>
      </c>
      <c r="E41" s="56">
        <v>437287416</v>
      </c>
      <c r="F41" s="56">
        <v>436383779.91000003</v>
      </c>
      <c r="G41" s="26">
        <v>436341763.91000003</v>
      </c>
      <c r="H41" s="26"/>
      <c r="I41" s="27"/>
      <c r="J41" s="27">
        <f t="shared" si="0"/>
        <v>0.99783745871616858</v>
      </c>
      <c r="K41" s="27">
        <f t="shared" si="1"/>
        <v>0</v>
      </c>
      <c r="L41" s="28">
        <f t="shared" si="2"/>
        <v>1388223.0899999738</v>
      </c>
      <c r="N41" s="76"/>
    </row>
    <row r="42" spans="2:14" ht="20.100000000000001" customHeight="1" x14ac:dyDescent="0.25">
      <c r="B42" s="25" t="s">
        <v>56</v>
      </c>
      <c r="C42" s="26">
        <v>396520786</v>
      </c>
      <c r="D42" s="26">
        <v>436651787</v>
      </c>
      <c r="E42" s="56">
        <v>436651661</v>
      </c>
      <c r="F42" s="56">
        <v>436565084.37000018</v>
      </c>
      <c r="G42" s="26">
        <v>436564972.51000029</v>
      </c>
      <c r="H42" s="26"/>
      <c r="I42" s="27"/>
      <c r="J42" s="27">
        <f t="shared" si="0"/>
        <v>0.99980146991814667</v>
      </c>
      <c r="K42" s="27">
        <f t="shared" si="1"/>
        <v>0</v>
      </c>
      <c r="L42" s="28">
        <f t="shared" si="2"/>
        <v>86814.489999711514</v>
      </c>
    </row>
    <row r="43" spans="2:14" ht="20.100000000000001" customHeight="1" x14ac:dyDescent="0.25">
      <c r="B43" s="25" t="s">
        <v>57</v>
      </c>
      <c r="C43" s="26">
        <v>201544127</v>
      </c>
      <c r="D43" s="26">
        <v>239841528</v>
      </c>
      <c r="E43" s="56">
        <v>239592719</v>
      </c>
      <c r="F43" s="56">
        <v>239193901.73000008</v>
      </c>
      <c r="G43" s="26">
        <v>239175931.11000031</v>
      </c>
      <c r="H43" s="26"/>
      <c r="I43" s="27"/>
      <c r="J43" s="27">
        <f t="shared" si="0"/>
        <v>0.99826043173707757</v>
      </c>
      <c r="K43" s="27">
        <f t="shared" si="1"/>
        <v>0</v>
      </c>
      <c r="L43" s="28">
        <f t="shared" si="2"/>
        <v>665596.88999968767</v>
      </c>
    </row>
    <row r="44" spans="2:14" ht="20.100000000000001" customHeight="1" x14ac:dyDescent="0.25">
      <c r="B44" s="25" t="s">
        <v>59</v>
      </c>
      <c r="C44" s="26">
        <v>69644500</v>
      </c>
      <c r="D44" s="26">
        <v>36583352</v>
      </c>
      <c r="E44" s="56">
        <v>36582457</v>
      </c>
      <c r="F44" s="56">
        <v>36582456.32</v>
      </c>
      <c r="G44" s="26">
        <v>36569227.75</v>
      </c>
      <c r="H44" s="26"/>
      <c r="I44" s="27"/>
      <c r="J44" s="27">
        <f t="shared" ref="J44" si="3">IF(ISERROR(+G44/E44)=TRUE,0,++G44/E44)</f>
        <v>0.99963837174741976</v>
      </c>
      <c r="K44" s="27">
        <f t="shared" ref="K44" si="4">IF(ISERROR(+H44/E44)=TRUE,0,++H44/E44)</f>
        <v>0</v>
      </c>
      <c r="L44" s="28">
        <f t="shared" ref="L44" si="5">+D44-G44</f>
        <v>14124.25</v>
      </c>
    </row>
    <row r="45" spans="2:14" ht="20.100000000000001" customHeight="1" x14ac:dyDescent="0.25">
      <c r="B45" s="25" t="s">
        <v>62</v>
      </c>
      <c r="C45" s="26">
        <v>140515998</v>
      </c>
      <c r="D45" s="26">
        <v>151552763</v>
      </c>
      <c r="E45" s="56">
        <v>151326623</v>
      </c>
      <c r="F45" s="56">
        <v>151261010.34000003</v>
      </c>
      <c r="G45" s="26">
        <v>151169819.66000012</v>
      </c>
      <c r="H45" s="26"/>
      <c r="I45" s="27"/>
      <c r="J45" s="27">
        <f t="shared" ref="J45" si="6">IF(ISERROR(+G45/E45)=TRUE,0,++G45/E45)</f>
        <v>0.99896380863531276</v>
      </c>
      <c r="K45" s="27">
        <f t="shared" ref="K45" si="7">IF(ISERROR(+H45/E45)=TRUE,0,++H45/E45)</f>
        <v>0</v>
      </c>
      <c r="L45" s="28">
        <f t="shared" ref="L45" si="8">+D45-G45</f>
        <v>382943.33999988437</v>
      </c>
    </row>
    <row r="46" spans="2:14" ht="23.25" customHeight="1" x14ac:dyDescent="0.25">
      <c r="B46" s="51" t="s">
        <v>4</v>
      </c>
      <c r="C46" s="52">
        <f t="shared" ref="C46:H46" si="9">SUM(C13:C45)</f>
        <v>9499521897</v>
      </c>
      <c r="D46" s="52">
        <f t="shared" si="9"/>
        <v>9322663553</v>
      </c>
      <c r="E46" s="52">
        <f t="shared" si="9"/>
        <v>9301070740</v>
      </c>
      <c r="F46" s="52">
        <f t="shared" si="9"/>
        <v>9295445757.5799961</v>
      </c>
      <c r="G46" s="52">
        <f t="shared" si="9"/>
        <v>9290668294.9800034</v>
      </c>
      <c r="H46" s="52">
        <f t="shared" si="9"/>
        <v>0</v>
      </c>
      <c r="I46" s="53">
        <f>IF(ISERROR(+#REF!/E46)=TRUE,0,++#REF!/E46)</f>
        <v>0</v>
      </c>
      <c r="J46" s="53">
        <f>IF(ISERROR(+G46/E46)=TRUE,0,++G46/E46)</f>
        <v>0.99888158629142987</v>
      </c>
      <c r="K46" s="53">
        <f>IF(ISERROR(+H46/E46)=TRUE,0,++H46/E46)</f>
        <v>0</v>
      </c>
      <c r="L46" s="54">
        <f>SUM(L13:L45)</f>
        <v>31995258.019999422</v>
      </c>
    </row>
    <row r="47" spans="2:14" x14ac:dyDescent="0.2">
      <c r="B47" s="11" t="s">
        <v>66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DICIEMBRE
(4)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24</v>
      </c>
      <c r="C53" s="65">
        <f>+C46/$C$51</f>
        <v>9499.5218970000005</v>
      </c>
      <c r="D53" s="65">
        <f>+D46/$C$51</f>
        <v>9322.6635530000003</v>
      </c>
      <c r="E53" s="33">
        <f>+E46/$C$51</f>
        <v>9301.0707399999992</v>
      </c>
      <c r="F53" s="65">
        <f>+F46/$C$51</f>
        <v>9295.445757579997</v>
      </c>
      <c r="G53" s="65">
        <f>+G46/$C$51</f>
        <v>9290.6682949800033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A58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7" customFormat="1" x14ac:dyDescent="0.25">
      <c r="A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x14ac:dyDescent="0.25">
      <c r="A3"/>
      <c r="B3" s="46"/>
      <c r="C3" s="48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47" customFormat="1" x14ac:dyDescent="0.25">
      <c r="A4"/>
      <c r="B4" s="46"/>
      <c r="C4" s="48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7" t="s">
        <v>64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49" t="s">
        <v>3</v>
      </c>
      <c r="D12" s="49" t="s">
        <v>2</v>
      </c>
      <c r="E12" s="82"/>
      <c r="F12" s="82"/>
      <c r="G12" s="82"/>
      <c r="H12" s="82"/>
      <c r="I12" s="49" t="s">
        <v>9</v>
      </c>
      <c r="J12" s="49" t="s">
        <v>10</v>
      </c>
      <c r="K12" s="50" t="s">
        <v>11</v>
      </c>
      <c r="L12" s="80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5">
        <v>0</v>
      </c>
      <c r="F13" s="55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7">
        <v>0</v>
      </c>
      <c r="F14" s="58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7">
        <v>0</v>
      </c>
      <c r="F15" s="58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7">
        <v>0</v>
      </c>
      <c r="F16" s="58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7">
        <v>0</v>
      </c>
      <c r="F17" s="58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7">
        <v>0</v>
      </c>
      <c r="F18" s="58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7">
        <v>0</v>
      </c>
      <c r="F19" s="58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7">
        <v>0</v>
      </c>
      <c r="F20" s="58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7">
        <v>0</v>
      </c>
      <c r="F21" s="58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7">
        <v>0</v>
      </c>
      <c r="F22" s="58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7">
        <v>0</v>
      </c>
      <c r="F23" s="58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7">
        <v>0</v>
      </c>
      <c r="F24" s="58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7">
        <v>0</v>
      </c>
      <c r="F25" s="58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7">
        <v>0</v>
      </c>
      <c r="F26" s="58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7">
        <v>0</v>
      </c>
      <c r="F27" s="58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7">
        <v>0</v>
      </c>
      <c r="F28" s="58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7">
        <v>0</v>
      </c>
      <c r="F29" s="58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7">
        <v>0</v>
      </c>
      <c r="F30" s="58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7">
        <v>0</v>
      </c>
      <c r="F31" s="58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7">
        <v>0</v>
      </c>
      <c r="F32" s="58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7">
        <v>0</v>
      </c>
      <c r="F33" s="58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7">
        <v>0</v>
      </c>
      <c r="F34" s="58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7">
        <v>0</v>
      </c>
      <c r="F35" s="58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7">
        <v>0</v>
      </c>
      <c r="F36" s="58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7">
        <v>0</v>
      </c>
      <c r="F37" s="58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7">
        <v>0</v>
      </c>
      <c r="F38" s="58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7">
        <v>0</v>
      </c>
      <c r="F39" s="58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7">
        <v>0</v>
      </c>
      <c r="F40" s="58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7">
        <v>0</v>
      </c>
      <c r="F41" s="58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7">
        <v>0</v>
      </c>
      <c r="F42" s="58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7">
        <v>0</v>
      </c>
      <c r="F43" s="58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7">
        <v>0</v>
      </c>
      <c r="F44" s="58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7">
        <v>0</v>
      </c>
      <c r="F45" s="58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1" t="s">
        <v>4</v>
      </c>
      <c r="C46" s="52">
        <f t="shared" ref="C46:H46" si="6">SUM(C13:C45)</f>
        <v>0</v>
      </c>
      <c r="D46" s="52">
        <f t="shared" si="6"/>
        <v>0</v>
      </c>
      <c r="E46" s="52">
        <f t="shared" si="6"/>
        <v>0</v>
      </c>
      <c r="F46" s="52">
        <f t="shared" si="6"/>
        <v>0</v>
      </c>
      <c r="G46" s="52">
        <f t="shared" si="6"/>
        <v>0</v>
      </c>
      <c r="H46" s="52">
        <f t="shared" si="6"/>
        <v>0</v>
      </c>
      <c r="I46" s="53">
        <f>IF(ISERROR(+#REF!/E46)=TRUE,0,++#REF!/E46)</f>
        <v>0</v>
      </c>
      <c r="J46" s="53">
        <f>IF(ISERROR(+G46/E46)=TRUE,0,++G46/E46)</f>
        <v>0</v>
      </c>
      <c r="K46" s="53">
        <f>IF(ISERROR(+H46/E46)=TRUE,0,++H46/E46)</f>
        <v>0</v>
      </c>
      <c r="L46" s="54">
        <f>SUM(L13:L45)</f>
        <v>0</v>
      </c>
    </row>
    <row r="47" spans="2:12" x14ac:dyDescent="0.2">
      <c r="B47" s="11" t="s">
        <v>66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DICIEMBRE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E47" sqref="E4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7" customFormat="1" x14ac:dyDescent="0.25">
      <c r="A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x14ac:dyDescent="0.25">
      <c r="A3"/>
      <c r="B3" s="46"/>
      <c r="C3" s="48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47" customFormat="1" x14ac:dyDescent="0.25">
      <c r="A4"/>
      <c r="B4" s="46"/>
      <c r="C4" s="48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7" t="s">
        <v>64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49" t="s">
        <v>3</v>
      </c>
      <c r="D12" s="49" t="s">
        <v>2</v>
      </c>
      <c r="E12" s="82"/>
      <c r="F12" s="82"/>
      <c r="G12" s="82"/>
      <c r="H12" s="82"/>
      <c r="I12" s="49" t="s">
        <v>9</v>
      </c>
      <c r="J12" s="49" t="s">
        <v>10</v>
      </c>
      <c r="K12" s="50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0">
        <v>0</v>
      </c>
      <c r="F13" s="60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1">
        <v>0</v>
      </c>
      <c r="F14" s="61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1">
        <v>0</v>
      </c>
      <c r="F15" s="61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1">
        <v>0</v>
      </c>
      <c r="F16" s="61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1">
        <v>0</v>
      </c>
      <c r="F17" s="61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1">
        <v>0</v>
      </c>
      <c r="F18" s="61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1">
        <v>0</v>
      </c>
      <c r="F19" s="61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1">
        <v>0</v>
      </c>
      <c r="F20" s="61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1">
        <v>0</v>
      </c>
      <c r="F21" s="61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1">
        <v>0</v>
      </c>
      <c r="F22" s="61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1">
        <v>0</v>
      </c>
      <c r="F23" s="61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1">
        <v>0</v>
      </c>
      <c r="F24" s="61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1">
        <v>0</v>
      </c>
      <c r="F25" s="61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1">
        <v>0</v>
      </c>
      <c r="F26" s="61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1">
        <v>0</v>
      </c>
      <c r="F27" s="61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1">
        <v>0</v>
      </c>
      <c r="F28" s="61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1">
        <v>0</v>
      </c>
      <c r="F29" s="61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1">
        <v>0</v>
      </c>
      <c r="F30" s="61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1">
        <v>0</v>
      </c>
      <c r="F31" s="61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1">
        <v>0</v>
      </c>
      <c r="F32" s="61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1">
        <v>0</v>
      </c>
      <c r="F33" s="61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1">
        <v>0</v>
      </c>
      <c r="F34" s="61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1">
        <v>0</v>
      </c>
      <c r="F35" s="61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1">
        <v>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1">
        <v>0</v>
      </c>
      <c r="F38" s="61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1">
        <v>0</v>
      </c>
      <c r="F39" s="61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1">
        <v>0</v>
      </c>
      <c r="F40" s="61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1">
        <v>0</v>
      </c>
      <c r="F41" s="61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1">
        <v>0</v>
      </c>
      <c r="F42" s="61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1">
        <v>0</v>
      </c>
      <c r="F43" s="61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1">
        <v>0</v>
      </c>
      <c r="F44" s="61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1">
        <v>0</v>
      </c>
      <c r="F45" s="62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53125658</v>
      </c>
      <c r="E46" s="62">
        <v>47337507</v>
      </c>
      <c r="F46" s="62">
        <v>47335559.949999996</v>
      </c>
      <c r="G46" s="43">
        <v>46049407.090000004</v>
      </c>
      <c r="H46" s="9"/>
      <c r="I46" s="13">
        <f>IF(ISERROR(+#REF!/E46)=TRUE,0,++#REF!/E46)</f>
        <v>0</v>
      </c>
      <c r="J46" s="13">
        <f t="shared" si="0"/>
        <v>0.97278902097653774</v>
      </c>
      <c r="K46" s="13">
        <f t="shared" si="1"/>
        <v>0</v>
      </c>
      <c r="L46" s="15">
        <f t="shared" si="2"/>
        <v>7076250.9099999964</v>
      </c>
    </row>
    <row r="47" spans="2:12" ht="23.25" customHeight="1" x14ac:dyDescent="0.25">
      <c r="B47" s="51" t="s">
        <v>4</v>
      </c>
      <c r="C47" s="63">
        <f t="shared" ref="C47:H47" si="15">SUM(C13:C46)</f>
        <v>164314235</v>
      </c>
      <c r="D47" s="63">
        <f t="shared" si="15"/>
        <v>53125658</v>
      </c>
      <c r="E47" s="63">
        <f t="shared" si="15"/>
        <v>47337507</v>
      </c>
      <c r="F47" s="63">
        <f t="shared" si="15"/>
        <v>47335559.949999996</v>
      </c>
      <c r="G47" s="63">
        <f t="shared" si="15"/>
        <v>46049407.090000004</v>
      </c>
      <c r="H47" s="52">
        <f t="shared" si="15"/>
        <v>0</v>
      </c>
      <c r="I47" s="53">
        <f>IF(ISERROR(+#REF!/E47)=TRUE,0,++#REF!/E47)</f>
        <v>0</v>
      </c>
      <c r="J47" s="53">
        <f>IF(ISERROR(+G47/E47)=TRUE,0,++G47/E47)</f>
        <v>0.97278902097653774</v>
      </c>
      <c r="K47" s="53">
        <f>IF(ISERROR(+H47/E47)=TRUE,0,++H47/E47)</f>
        <v>0</v>
      </c>
      <c r="L47" s="54">
        <f>SUM(L13:L46)</f>
        <v>7076250.9099999964</v>
      </c>
    </row>
    <row r="48" spans="2:12" x14ac:dyDescent="0.2">
      <c r="B48" s="11" t="s">
        <v>66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DICIEMBRE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53.125658000000001</v>
      </c>
      <c r="E54" s="39">
        <f t="shared" si="16"/>
        <v>47.337507000000002</v>
      </c>
      <c r="F54" s="39">
        <f t="shared" si="16"/>
        <v>47.335559949999997</v>
      </c>
      <c r="G54" s="39">
        <f t="shared" si="16"/>
        <v>46.049407090000003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8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7" customFormat="1" x14ac:dyDescent="0.25">
      <c r="A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x14ac:dyDescent="0.25">
      <c r="A3"/>
      <c r="B3" s="46"/>
      <c r="C3" s="48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47" customFormat="1" x14ac:dyDescent="0.25">
      <c r="A4"/>
      <c r="B4" s="46"/>
      <c r="C4" s="48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7" t="s">
        <v>64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49" t="s">
        <v>3</v>
      </c>
      <c r="D12" s="49" t="s">
        <v>2</v>
      </c>
      <c r="E12" s="82"/>
      <c r="F12" s="82"/>
      <c r="G12" s="82"/>
      <c r="H12" s="82"/>
      <c r="I12" s="49" t="s">
        <v>9</v>
      </c>
      <c r="J12" s="49" t="s">
        <v>10</v>
      </c>
      <c r="K12" s="50" t="s">
        <v>11</v>
      </c>
      <c r="L12" s="80"/>
    </row>
    <row r="13" spans="1:13" ht="20.100000000000001" customHeight="1" x14ac:dyDescent="0.25">
      <c r="B13" s="29" t="s">
        <v>67</v>
      </c>
      <c r="C13" s="44">
        <v>0</v>
      </c>
      <c r="D13" s="44">
        <v>35000</v>
      </c>
      <c r="E13" s="59">
        <v>35000</v>
      </c>
      <c r="F13" s="59">
        <v>0</v>
      </c>
      <c r="G13" s="42">
        <v>0</v>
      </c>
      <c r="H13" s="26"/>
      <c r="I13" s="27">
        <f>IF(ISERROR(+#REF!/E13)=TRUE,0,++#REF!/E13)</f>
        <v>0</v>
      </c>
      <c r="J13" s="27">
        <f>IF(ISERROR(+G13/E13)=TRUE,0,++G13/E13)</f>
        <v>0</v>
      </c>
      <c r="K13" s="27">
        <f>IF(ISERROR(+H13/E13)=TRUE,0,++H13/E13)</f>
        <v>0</v>
      </c>
      <c r="L13" s="28">
        <f>+D13-G13</f>
        <v>35000</v>
      </c>
    </row>
    <row r="14" spans="1:13" ht="20.100000000000001" customHeight="1" x14ac:dyDescent="0.25">
      <c r="B14" s="29" t="s">
        <v>60</v>
      </c>
      <c r="C14" s="44">
        <v>531121</v>
      </c>
      <c r="D14" s="44">
        <v>2813734</v>
      </c>
      <c r="E14" s="59">
        <v>2703734</v>
      </c>
      <c r="F14" s="59">
        <v>2491038.7599999998</v>
      </c>
      <c r="G14" s="42">
        <v>2491038.7599999998</v>
      </c>
      <c r="H14" s="26"/>
      <c r="I14" s="27"/>
      <c r="J14" s="27">
        <f t="shared" ref="J14" si="0">IF(ISERROR(+G14/E14)=TRUE,0,++G14/E14)</f>
        <v>0.92133277903817457</v>
      </c>
      <c r="K14" s="27">
        <f t="shared" ref="K14" si="1">IF(ISERROR(+H14/E14)=TRUE,0,++H14/E14)</f>
        <v>0</v>
      </c>
      <c r="L14" s="28">
        <f t="shared" ref="L14" si="2">+D14-G14</f>
        <v>322695.24000000022</v>
      </c>
    </row>
    <row r="15" spans="1:13" ht="20.100000000000001" customHeight="1" x14ac:dyDescent="0.25">
      <c r="B15" s="29" t="s">
        <v>61</v>
      </c>
      <c r="C15" s="44">
        <v>399990</v>
      </c>
      <c r="D15" s="44">
        <v>13214403</v>
      </c>
      <c r="E15" s="59">
        <v>12827385</v>
      </c>
      <c r="F15" s="59">
        <v>12697956.360000001</v>
      </c>
      <c r="G15" s="42">
        <v>12692637.160000002</v>
      </c>
      <c r="H15" s="26"/>
      <c r="I15" s="27"/>
      <c r="J15" s="27">
        <f t="shared" ref="J15:J43" si="3">IF(ISERROR(+G15/E15)=TRUE,0,++G15/E15)</f>
        <v>0.98949529931470848</v>
      </c>
      <c r="K15" s="27">
        <f t="shared" ref="K15:K43" si="4">IF(ISERROR(+H15/E15)=TRUE,0,++H15/E15)</f>
        <v>0</v>
      </c>
      <c r="L15" s="28">
        <f t="shared" ref="L15:L43" si="5">+D15-G15</f>
        <v>521765.83999999799</v>
      </c>
    </row>
    <row r="16" spans="1:13" ht="20.100000000000001" customHeight="1" x14ac:dyDescent="0.25">
      <c r="B16" s="29" t="s">
        <v>29</v>
      </c>
      <c r="C16" s="44">
        <v>1192571</v>
      </c>
      <c r="D16" s="44">
        <v>16263338</v>
      </c>
      <c r="E16" s="59">
        <v>16126415</v>
      </c>
      <c r="F16" s="59">
        <v>16126042.790000003</v>
      </c>
      <c r="G16" s="42">
        <v>16126042.790000003</v>
      </c>
      <c r="H16" s="26"/>
      <c r="I16" s="27"/>
      <c r="J16" s="27">
        <f t="shared" si="3"/>
        <v>0.99997691923468435</v>
      </c>
      <c r="K16" s="27">
        <f t="shared" si="4"/>
        <v>0</v>
      </c>
      <c r="L16" s="28">
        <f t="shared" si="5"/>
        <v>137295.20999999717</v>
      </c>
    </row>
    <row r="17" spans="2:12" ht="20.100000000000001" customHeight="1" x14ac:dyDescent="0.25">
      <c r="B17" s="29" t="s">
        <v>30</v>
      </c>
      <c r="C17" s="44">
        <v>236367</v>
      </c>
      <c r="D17" s="44">
        <v>3798836</v>
      </c>
      <c r="E17" s="59">
        <v>3798836</v>
      </c>
      <c r="F17" s="59">
        <v>3793570.07</v>
      </c>
      <c r="G17" s="42">
        <v>3793570.07</v>
      </c>
      <c r="H17" s="26"/>
      <c r="I17" s="27"/>
      <c r="J17" s="27">
        <f t="shared" si="3"/>
        <v>0.99861380433374847</v>
      </c>
      <c r="K17" s="27">
        <f t="shared" si="4"/>
        <v>0</v>
      </c>
      <c r="L17" s="28">
        <f t="shared" si="5"/>
        <v>5265.9300000001676</v>
      </c>
    </row>
    <row r="18" spans="2:12" ht="20.100000000000001" customHeight="1" x14ac:dyDescent="0.25">
      <c r="B18" s="29" t="s">
        <v>31</v>
      </c>
      <c r="C18" s="44">
        <v>1444837</v>
      </c>
      <c r="D18" s="44">
        <v>49199613</v>
      </c>
      <c r="E18" s="59">
        <v>47739707</v>
      </c>
      <c r="F18" s="59">
        <v>47681816.829999991</v>
      </c>
      <c r="G18" s="42">
        <v>47681816.829999991</v>
      </c>
      <c r="H18" s="26"/>
      <c r="I18" s="27"/>
      <c r="J18" s="27">
        <f t="shared" si="3"/>
        <v>0.99878737902601689</v>
      </c>
      <c r="K18" s="27">
        <f t="shared" si="4"/>
        <v>0</v>
      </c>
      <c r="L18" s="28">
        <f t="shared" si="5"/>
        <v>1517796.1700000092</v>
      </c>
    </row>
    <row r="19" spans="2:12" ht="20.100000000000001" customHeight="1" x14ac:dyDescent="0.25">
      <c r="B19" s="29" t="s">
        <v>32</v>
      </c>
      <c r="C19" s="44">
        <v>124957</v>
      </c>
      <c r="D19" s="44">
        <v>30197814</v>
      </c>
      <c r="E19" s="59">
        <v>29790543</v>
      </c>
      <c r="F19" s="59">
        <v>29084928.34</v>
      </c>
      <c r="G19" s="42">
        <v>29050931.960000005</v>
      </c>
      <c r="H19" s="26"/>
      <c r="I19" s="27"/>
      <c r="J19" s="27">
        <f t="shared" si="3"/>
        <v>0.97517295874734489</v>
      </c>
      <c r="K19" s="27">
        <f t="shared" si="4"/>
        <v>0</v>
      </c>
      <c r="L19" s="28">
        <f t="shared" si="5"/>
        <v>1146882.0399999954</v>
      </c>
    </row>
    <row r="20" spans="2:12" ht="20.100000000000001" customHeight="1" x14ac:dyDescent="0.25">
      <c r="B20" s="29" t="s">
        <v>33</v>
      </c>
      <c r="C20" s="44">
        <v>1145140</v>
      </c>
      <c r="D20" s="44">
        <v>40307432</v>
      </c>
      <c r="E20" s="59">
        <v>40307432</v>
      </c>
      <c r="F20" s="59">
        <v>40062020.179999985</v>
      </c>
      <c r="G20" s="42">
        <v>40028045.019999981</v>
      </c>
      <c r="H20" s="26"/>
      <c r="I20" s="27"/>
      <c r="J20" s="27">
        <f t="shared" si="3"/>
        <v>0.99306859886285936</v>
      </c>
      <c r="K20" s="27">
        <f t="shared" si="4"/>
        <v>0</v>
      </c>
      <c r="L20" s="28">
        <f t="shared" si="5"/>
        <v>279386.98000001907</v>
      </c>
    </row>
    <row r="21" spans="2:12" ht="20.100000000000001" customHeight="1" x14ac:dyDescent="0.25">
      <c r="B21" s="29" t="s">
        <v>34</v>
      </c>
      <c r="C21" s="44">
        <v>443159</v>
      </c>
      <c r="D21" s="44">
        <v>6571433</v>
      </c>
      <c r="E21" s="59">
        <v>6571433</v>
      </c>
      <c r="F21" s="59">
        <v>6308813.3699999992</v>
      </c>
      <c r="G21" s="42">
        <v>6191917.2999999998</v>
      </c>
      <c r="H21" s="26"/>
      <c r="I21" s="27"/>
      <c r="J21" s="27">
        <f t="shared" si="3"/>
        <v>0.94224764978962727</v>
      </c>
      <c r="K21" s="27">
        <f t="shared" si="4"/>
        <v>0</v>
      </c>
      <c r="L21" s="28">
        <f t="shared" si="5"/>
        <v>379515.70000000019</v>
      </c>
    </row>
    <row r="22" spans="2:12" ht="20.100000000000001" customHeight="1" x14ac:dyDescent="0.25">
      <c r="B22" s="29" t="s">
        <v>35</v>
      </c>
      <c r="C22" s="44">
        <v>502232</v>
      </c>
      <c r="D22" s="44">
        <v>11816608</v>
      </c>
      <c r="E22" s="59">
        <v>11671529</v>
      </c>
      <c r="F22" s="59">
        <v>11595366.98</v>
      </c>
      <c r="G22" s="42">
        <v>11565045.76</v>
      </c>
      <c r="H22" s="26"/>
      <c r="I22" s="27"/>
      <c r="J22" s="27">
        <f t="shared" si="3"/>
        <v>0.99087666748718184</v>
      </c>
      <c r="K22" s="27">
        <f t="shared" si="4"/>
        <v>0</v>
      </c>
      <c r="L22" s="28">
        <f t="shared" si="5"/>
        <v>251562.24000000022</v>
      </c>
    </row>
    <row r="23" spans="2:12" ht="20.100000000000001" customHeight="1" x14ac:dyDescent="0.25">
      <c r="B23" s="29" t="s">
        <v>36</v>
      </c>
      <c r="C23" s="44">
        <v>435424</v>
      </c>
      <c r="D23" s="44">
        <v>59846164</v>
      </c>
      <c r="E23" s="59">
        <v>59766164</v>
      </c>
      <c r="F23" s="59">
        <v>59633042.420000024</v>
      </c>
      <c r="G23" s="42">
        <v>59578743.020000026</v>
      </c>
      <c r="H23" s="26"/>
      <c r="I23" s="27"/>
      <c r="J23" s="27">
        <f t="shared" si="3"/>
        <v>0.99686409554409461</v>
      </c>
      <c r="K23" s="27">
        <f t="shared" si="4"/>
        <v>0</v>
      </c>
      <c r="L23" s="28">
        <f t="shared" si="5"/>
        <v>267420.97999997437</v>
      </c>
    </row>
    <row r="24" spans="2:12" ht="20.100000000000001" customHeight="1" x14ac:dyDescent="0.25">
      <c r="B24" s="29" t="s">
        <v>37</v>
      </c>
      <c r="C24" s="44">
        <v>1303553</v>
      </c>
      <c r="D24" s="44">
        <v>45135984</v>
      </c>
      <c r="E24" s="59">
        <v>44733752</v>
      </c>
      <c r="F24" s="59">
        <v>44463099.180000022</v>
      </c>
      <c r="G24" s="42">
        <v>44429463.150000036</v>
      </c>
      <c r="H24" s="26"/>
      <c r="I24" s="27"/>
      <c r="J24" s="27">
        <f t="shared" si="3"/>
        <v>0.99319777938591058</v>
      </c>
      <c r="K24" s="27">
        <f t="shared" si="4"/>
        <v>0</v>
      </c>
      <c r="L24" s="28">
        <f t="shared" si="5"/>
        <v>706520.84999996424</v>
      </c>
    </row>
    <row r="25" spans="2:12" ht="20.100000000000001" customHeight="1" x14ac:dyDescent="0.25">
      <c r="B25" s="29" t="s">
        <v>38</v>
      </c>
      <c r="C25" s="44">
        <v>990022</v>
      </c>
      <c r="D25" s="44">
        <v>50312426</v>
      </c>
      <c r="E25" s="59">
        <v>48842593</v>
      </c>
      <c r="F25" s="59">
        <v>48363620.739999995</v>
      </c>
      <c r="G25" s="42">
        <v>48352001.339999996</v>
      </c>
      <c r="H25" s="26"/>
      <c r="I25" s="27"/>
      <c r="J25" s="27">
        <f t="shared" si="3"/>
        <v>0.98995565898804749</v>
      </c>
      <c r="K25" s="27">
        <f t="shared" si="4"/>
        <v>0</v>
      </c>
      <c r="L25" s="28">
        <f t="shared" si="5"/>
        <v>1960424.6600000039</v>
      </c>
    </row>
    <row r="26" spans="2:12" ht="20.100000000000001" customHeight="1" x14ac:dyDescent="0.25">
      <c r="B26" s="29" t="s">
        <v>39</v>
      </c>
      <c r="C26" s="44">
        <v>664466</v>
      </c>
      <c r="D26" s="44">
        <v>52722828</v>
      </c>
      <c r="E26" s="59">
        <v>52564828</v>
      </c>
      <c r="F26" s="59">
        <v>52390427.890000001</v>
      </c>
      <c r="G26" s="42">
        <v>52197581.519999988</v>
      </c>
      <c r="H26" s="26"/>
      <c r="I26" s="27"/>
      <c r="J26" s="27">
        <f t="shared" si="3"/>
        <v>0.99301345606990266</v>
      </c>
      <c r="K26" s="27">
        <f t="shared" si="4"/>
        <v>0</v>
      </c>
      <c r="L26" s="28">
        <f t="shared" si="5"/>
        <v>525246.48000001162</v>
      </c>
    </row>
    <row r="27" spans="2:12" ht="20.100000000000001" customHeight="1" x14ac:dyDescent="0.25">
      <c r="B27" s="29" t="s">
        <v>40</v>
      </c>
      <c r="C27" s="44">
        <v>478307</v>
      </c>
      <c r="D27" s="44">
        <v>17126296</v>
      </c>
      <c r="E27" s="59">
        <v>17126296</v>
      </c>
      <c r="F27" s="59">
        <v>17113106.850000001</v>
      </c>
      <c r="G27" s="42">
        <v>17112786.859999999</v>
      </c>
      <c r="H27" s="26"/>
      <c r="I27" s="27"/>
      <c r="J27" s="27">
        <f t="shared" si="3"/>
        <v>0.99921120480458814</v>
      </c>
      <c r="K27" s="27">
        <f t="shared" si="4"/>
        <v>0</v>
      </c>
      <c r="L27" s="28">
        <f t="shared" si="5"/>
        <v>13509.140000000596</v>
      </c>
    </row>
    <row r="28" spans="2:12" ht="20.100000000000001" customHeight="1" x14ac:dyDescent="0.25">
      <c r="B28" s="29" t="s">
        <v>41</v>
      </c>
      <c r="C28" s="44">
        <v>428965</v>
      </c>
      <c r="D28" s="44">
        <v>11863386</v>
      </c>
      <c r="E28" s="59">
        <v>11863378</v>
      </c>
      <c r="F28" s="59">
        <v>11828233.33</v>
      </c>
      <c r="G28" s="42">
        <v>11828233.329999998</v>
      </c>
      <c r="H28" s="26"/>
      <c r="I28" s="27"/>
      <c r="J28" s="27">
        <f t="shared" si="3"/>
        <v>0.99703754950739987</v>
      </c>
      <c r="K28" s="27">
        <f t="shared" si="4"/>
        <v>0</v>
      </c>
      <c r="L28" s="28">
        <f t="shared" si="5"/>
        <v>35152.670000001788</v>
      </c>
    </row>
    <row r="29" spans="2:12" ht="20.100000000000001" customHeight="1" x14ac:dyDescent="0.25">
      <c r="B29" s="29" t="s">
        <v>42</v>
      </c>
      <c r="C29" s="44">
        <v>77005</v>
      </c>
      <c r="D29" s="44">
        <v>6416868</v>
      </c>
      <c r="E29" s="59">
        <v>6356868</v>
      </c>
      <c r="F29" s="59">
        <v>6232169.2699999996</v>
      </c>
      <c r="G29" s="42">
        <v>6224043.3999999994</v>
      </c>
      <c r="H29" s="26"/>
      <c r="I29" s="27"/>
      <c r="J29" s="27">
        <f t="shared" si="3"/>
        <v>0.97910533929601806</v>
      </c>
      <c r="K29" s="27">
        <f t="shared" si="4"/>
        <v>0</v>
      </c>
      <c r="L29" s="28">
        <f t="shared" si="5"/>
        <v>192824.60000000056</v>
      </c>
    </row>
    <row r="30" spans="2:12" ht="20.100000000000001" customHeight="1" x14ac:dyDescent="0.25">
      <c r="B30" s="29" t="s">
        <v>43</v>
      </c>
      <c r="C30" s="44">
        <v>65454</v>
      </c>
      <c r="D30" s="44">
        <v>3415920</v>
      </c>
      <c r="E30" s="59">
        <v>3270887</v>
      </c>
      <c r="F30" s="59">
        <v>3258293.95</v>
      </c>
      <c r="G30" s="42">
        <v>3257880.5300000003</v>
      </c>
      <c r="H30" s="26"/>
      <c r="I30" s="27"/>
      <c r="J30" s="27">
        <f t="shared" si="3"/>
        <v>0.99602356486176391</v>
      </c>
      <c r="K30" s="27">
        <f t="shared" si="4"/>
        <v>0</v>
      </c>
      <c r="L30" s="28">
        <f t="shared" si="5"/>
        <v>158039.46999999974</v>
      </c>
    </row>
    <row r="31" spans="2:12" ht="20.100000000000001" customHeight="1" x14ac:dyDescent="0.25">
      <c r="B31" s="29" t="s">
        <v>44</v>
      </c>
      <c r="C31" s="44">
        <v>378742</v>
      </c>
      <c r="D31" s="44">
        <v>24096907</v>
      </c>
      <c r="E31" s="59">
        <v>23822299</v>
      </c>
      <c r="F31" s="59">
        <v>23562237.73</v>
      </c>
      <c r="G31" s="42">
        <v>23555498.73</v>
      </c>
      <c r="H31" s="26"/>
      <c r="I31" s="27"/>
      <c r="J31" s="27">
        <f t="shared" si="3"/>
        <v>0.98880039789610563</v>
      </c>
      <c r="K31" s="27">
        <f t="shared" si="4"/>
        <v>0</v>
      </c>
      <c r="L31" s="28">
        <f t="shared" si="5"/>
        <v>541408.26999999955</v>
      </c>
    </row>
    <row r="32" spans="2:12" ht="20.100000000000001" customHeight="1" x14ac:dyDescent="0.25">
      <c r="B32" s="29" t="s">
        <v>45</v>
      </c>
      <c r="C32" s="44">
        <v>330849</v>
      </c>
      <c r="D32" s="44">
        <v>7216622</v>
      </c>
      <c r="E32" s="59">
        <v>6966622</v>
      </c>
      <c r="F32" s="59">
        <v>6839860.3799999999</v>
      </c>
      <c r="G32" s="42">
        <v>6834592.29</v>
      </c>
      <c r="H32" s="26"/>
      <c r="I32" s="27"/>
      <c r="J32" s="27">
        <f t="shared" ref="J32" si="6">IF(ISERROR(+G32/E32)=TRUE,0,++G32/E32)</f>
        <v>0.98104824547678915</v>
      </c>
      <c r="K32" s="27">
        <f t="shared" ref="K32" si="7">IF(ISERROR(+H32/E32)=TRUE,0,++H32/E32)</f>
        <v>0</v>
      </c>
      <c r="L32" s="28">
        <f t="shared" ref="L32" si="8">+D32-G32</f>
        <v>382029.70999999996</v>
      </c>
    </row>
    <row r="33" spans="2:12" ht="20.100000000000001" customHeight="1" x14ac:dyDescent="0.25">
      <c r="B33" s="29" t="s">
        <v>46</v>
      </c>
      <c r="C33" s="44">
        <v>113263</v>
      </c>
      <c r="D33" s="44">
        <v>5046289</v>
      </c>
      <c r="E33" s="59">
        <v>5046289</v>
      </c>
      <c r="F33" s="59">
        <v>4963450.7700000005</v>
      </c>
      <c r="G33" s="42">
        <v>4923441.9000000004</v>
      </c>
      <c r="H33" s="26"/>
      <c r="I33" s="27"/>
      <c r="J33" s="27">
        <f t="shared" si="3"/>
        <v>0.9756559523245697</v>
      </c>
      <c r="K33" s="27">
        <f t="shared" si="4"/>
        <v>0</v>
      </c>
      <c r="L33" s="28">
        <f t="shared" si="5"/>
        <v>122847.09999999963</v>
      </c>
    </row>
    <row r="34" spans="2:12" ht="20.100000000000001" customHeight="1" x14ac:dyDescent="0.25">
      <c r="B34" s="29" t="s">
        <v>47</v>
      </c>
      <c r="C34" s="44">
        <v>323140</v>
      </c>
      <c r="D34" s="44">
        <v>13797662</v>
      </c>
      <c r="E34" s="59">
        <v>13797662</v>
      </c>
      <c r="F34" s="59">
        <v>13797630.350000001</v>
      </c>
      <c r="G34" s="42">
        <v>13797630.35</v>
      </c>
      <c r="H34" s="26"/>
      <c r="I34" s="27"/>
      <c r="J34" s="27">
        <f t="shared" si="3"/>
        <v>0.99999770613311156</v>
      </c>
      <c r="K34" s="27">
        <f t="shared" si="4"/>
        <v>0</v>
      </c>
      <c r="L34" s="28">
        <f t="shared" si="5"/>
        <v>31.650000000372529</v>
      </c>
    </row>
    <row r="35" spans="2:12" ht="20.100000000000001" customHeight="1" x14ac:dyDescent="0.25">
      <c r="B35" s="29" t="s">
        <v>50</v>
      </c>
      <c r="C35" s="44">
        <v>0</v>
      </c>
      <c r="D35" s="44">
        <v>7157741</v>
      </c>
      <c r="E35" s="59">
        <v>7157741</v>
      </c>
      <c r="F35" s="59">
        <v>7157740.75</v>
      </c>
      <c r="G35" s="42">
        <v>7157740.25</v>
      </c>
      <c r="H35" s="26"/>
      <c r="I35" s="27"/>
      <c r="J35" s="27">
        <f t="shared" si="3"/>
        <v>0.99999989521833776</v>
      </c>
      <c r="K35" s="27">
        <f t="shared" si="4"/>
        <v>0</v>
      </c>
      <c r="L35" s="28">
        <f t="shared" si="5"/>
        <v>0.75</v>
      </c>
    </row>
    <row r="36" spans="2:12" ht="20.100000000000001" customHeight="1" x14ac:dyDescent="0.25">
      <c r="B36" s="29" t="s">
        <v>51</v>
      </c>
      <c r="C36" s="44">
        <v>1764266</v>
      </c>
      <c r="D36" s="44">
        <v>80356774</v>
      </c>
      <c r="E36" s="59">
        <v>73034256</v>
      </c>
      <c r="F36" s="59">
        <v>71947188.269999981</v>
      </c>
      <c r="G36" s="42">
        <v>71947188.269999981</v>
      </c>
      <c r="H36" s="26"/>
      <c r="I36" s="27"/>
      <c r="J36" s="27">
        <f t="shared" si="3"/>
        <v>0.98511564586897393</v>
      </c>
      <c r="K36" s="27">
        <f t="shared" si="4"/>
        <v>0</v>
      </c>
      <c r="L36" s="28">
        <f t="shared" si="5"/>
        <v>8409585.7300000191</v>
      </c>
    </row>
    <row r="37" spans="2:12" ht="20.100000000000001" customHeight="1" x14ac:dyDescent="0.25">
      <c r="B37" s="29" t="s">
        <v>52</v>
      </c>
      <c r="C37" s="44">
        <v>88503</v>
      </c>
      <c r="D37" s="44">
        <v>3040275</v>
      </c>
      <c r="E37" s="59">
        <v>2860275</v>
      </c>
      <c r="F37" s="59">
        <v>2851802.3200000003</v>
      </c>
      <c r="G37" s="42">
        <v>2847288.47</v>
      </c>
      <c r="H37" s="26"/>
      <c r="I37" s="27"/>
      <c r="J37" s="27">
        <f t="shared" si="3"/>
        <v>0.99545969181285021</v>
      </c>
      <c r="K37" s="27">
        <f t="shared" si="4"/>
        <v>0</v>
      </c>
      <c r="L37" s="28">
        <f t="shared" si="5"/>
        <v>192986.5299999998</v>
      </c>
    </row>
    <row r="38" spans="2:12" ht="20.100000000000001" customHeight="1" x14ac:dyDescent="0.25">
      <c r="B38" s="29" t="s">
        <v>53</v>
      </c>
      <c r="C38" s="44">
        <v>3601773</v>
      </c>
      <c r="D38" s="44">
        <v>44780920</v>
      </c>
      <c r="E38" s="59">
        <v>44780920</v>
      </c>
      <c r="F38" s="59">
        <v>44735426.969999999</v>
      </c>
      <c r="G38" s="42">
        <v>44731460.299999997</v>
      </c>
      <c r="H38" s="26"/>
      <c r="I38" s="27"/>
      <c r="J38" s="27">
        <f t="shared" si="3"/>
        <v>0.99889551844848201</v>
      </c>
      <c r="K38" s="27">
        <f t="shared" si="4"/>
        <v>0</v>
      </c>
      <c r="L38" s="28">
        <f t="shared" si="5"/>
        <v>49459.70000000298</v>
      </c>
    </row>
    <row r="39" spans="2:12" ht="20.100000000000001" customHeight="1" x14ac:dyDescent="0.25">
      <c r="B39" s="29" t="s">
        <v>54</v>
      </c>
      <c r="C39" s="44">
        <v>7249818</v>
      </c>
      <c r="D39" s="44">
        <v>34132502</v>
      </c>
      <c r="E39" s="59">
        <v>33884322</v>
      </c>
      <c r="F39" s="59">
        <v>33181312.590000011</v>
      </c>
      <c r="G39" s="42">
        <v>33181312.590000011</v>
      </c>
      <c r="H39" s="26"/>
      <c r="I39" s="27"/>
      <c r="J39" s="27">
        <f t="shared" si="3"/>
        <v>0.97925266410819767</v>
      </c>
      <c r="K39" s="27">
        <f t="shared" si="4"/>
        <v>0</v>
      </c>
      <c r="L39" s="28">
        <f t="shared" si="5"/>
        <v>951189.40999998897</v>
      </c>
    </row>
    <row r="40" spans="2:12" ht="20.100000000000001" customHeight="1" x14ac:dyDescent="0.25">
      <c r="B40" s="29" t="s">
        <v>55</v>
      </c>
      <c r="C40" s="44">
        <v>6293834</v>
      </c>
      <c r="D40" s="44">
        <v>39357233</v>
      </c>
      <c r="E40" s="59">
        <v>36562369</v>
      </c>
      <c r="F40" s="59">
        <v>35942742.79999999</v>
      </c>
      <c r="G40" s="42">
        <v>35852494.609999992</v>
      </c>
      <c r="H40" s="26"/>
      <c r="I40" s="27"/>
      <c r="J40" s="27">
        <f t="shared" ref="J40:J42" si="9">IF(ISERROR(+G40/E40)=TRUE,0,++G40/E40)</f>
        <v>0.98058456250468873</v>
      </c>
      <c r="K40" s="27">
        <f t="shared" ref="K40:K42" si="10">IF(ISERROR(+H40/E40)=TRUE,0,++H40/E40)</f>
        <v>0</v>
      </c>
      <c r="L40" s="28">
        <f t="shared" ref="L40:L42" si="11">+D40-G40</f>
        <v>3504738.390000008</v>
      </c>
    </row>
    <row r="41" spans="2:12" ht="20.100000000000001" customHeight="1" x14ac:dyDescent="0.25">
      <c r="B41" s="29" t="s">
        <v>56</v>
      </c>
      <c r="C41" s="44">
        <v>9101376</v>
      </c>
      <c r="D41" s="44">
        <v>40647532</v>
      </c>
      <c r="E41" s="59">
        <v>40647532</v>
      </c>
      <c r="F41" s="59">
        <v>40643493.780000031</v>
      </c>
      <c r="G41" s="42">
        <v>40643493.780000031</v>
      </c>
      <c r="H41" s="26"/>
      <c r="I41" s="27"/>
      <c r="J41" s="27">
        <f t="shared" si="9"/>
        <v>0.99990065276287943</v>
      </c>
      <c r="K41" s="27">
        <f t="shared" si="10"/>
        <v>0</v>
      </c>
      <c r="L41" s="28">
        <f t="shared" si="11"/>
        <v>4038.2199999690056</v>
      </c>
    </row>
    <row r="42" spans="2:12" ht="20.100000000000001" customHeight="1" x14ac:dyDescent="0.25">
      <c r="B42" s="29" t="s">
        <v>57</v>
      </c>
      <c r="C42" s="44">
        <v>5905325</v>
      </c>
      <c r="D42" s="44">
        <v>14185468</v>
      </c>
      <c r="E42" s="59">
        <v>12475468</v>
      </c>
      <c r="F42" s="59">
        <v>12380238.190000001</v>
      </c>
      <c r="G42" s="42">
        <v>12377738.190000001</v>
      </c>
      <c r="H42" s="26"/>
      <c r="I42" s="27"/>
      <c r="J42" s="27">
        <f t="shared" si="9"/>
        <v>0.99216624097789363</v>
      </c>
      <c r="K42" s="27">
        <f t="shared" si="10"/>
        <v>0</v>
      </c>
      <c r="L42" s="28">
        <f t="shared" si="11"/>
        <v>1807729.8099999987</v>
      </c>
    </row>
    <row r="43" spans="2:12" ht="20.100000000000001" customHeight="1" x14ac:dyDescent="0.25">
      <c r="B43" s="29" t="s">
        <v>62</v>
      </c>
      <c r="C43" s="44">
        <v>701673</v>
      </c>
      <c r="D43" s="44">
        <v>22034615</v>
      </c>
      <c r="E43" s="59">
        <v>20508847</v>
      </c>
      <c r="F43" s="59">
        <v>20304882.500000004</v>
      </c>
      <c r="G43" s="42">
        <v>20229407.820000004</v>
      </c>
      <c r="H43" s="26"/>
      <c r="I43" s="27"/>
      <c r="J43" s="27">
        <f t="shared" si="3"/>
        <v>0.98637470063529187</v>
      </c>
      <c r="K43" s="27">
        <f t="shared" si="4"/>
        <v>0</v>
      </c>
      <c r="L43" s="28">
        <f t="shared" si="5"/>
        <v>1805207.179999996</v>
      </c>
    </row>
    <row r="44" spans="2:12" ht="23.25" customHeight="1" x14ac:dyDescent="0.25">
      <c r="B44" s="51" t="s">
        <v>4</v>
      </c>
      <c r="C44" s="63">
        <f t="shared" ref="C44:H44" si="12">SUM(C13:C43)</f>
        <v>46316132</v>
      </c>
      <c r="D44" s="63">
        <f t="shared" si="12"/>
        <v>756908623</v>
      </c>
      <c r="E44" s="63">
        <f t="shared" si="12"/>
        <v>737641382</v>
      </c>
      <c r="F44" s="63">
        <f t="shared" si="12"/>
        <v>731431554.71000004</v>
      </c>
      <c r="G44" s="63">
        <f t="shared" si="12"/>
        <v>730681066.35000002</v>
      </c>
      <c r="H44" s="52">
        <f t="shared" si="12"/>
        <v>0</v>
      </c>
      <c r="I44" s="53">
        <f>IF(ISERROR(+#REF!/E44)=TRUE,0,++#REF!/E44)</f>
        <v>0</v>
      </c>
      <c r="J44" s="53">
        <f>IF(ISERROR(+G44/E44)=TRUE,0,++G44/E44)</f>
        <v>0.99056409276940494</v>
      </c>
      <c r="K44" s="53">
        <f>IF(ISERROR(+H44/E44)=TRUE,0,++H44/E44)</f>
        <v>0</v>
      </c>
      <c r="L44" s="54">
        <f>SUM(L13:L43)</f>
        <v>26227556.649999961</v>
      </c>
    </row>
    <row r="45" spans="2:12" x14ac:dyDescent="0.2">
      <c r="B45" s="11" t="s">
        <v>66</v>
      </c>
    </row>
    <row r="48" spans="2:12" s="22" customFormat="1" x14ac:dyDescent="0.25">
      <c r="K48" s="23"/>
    </row>
    <row r="49" spans="2:11" s="22" customFormat="1" x14ac:dyDescent="0.25">
      <c r="C49" s="22">
        <v>1000000</v>
      </c>
      <c r="K49" s="23"/>
    </row>
    <row r="50" spans="2:11" s="22" customFormat="1" ht="45" x14ac:dyDescent="0.25">
      <c r="B50" s="30" t="s">
        <v>23</v>
      </c>
      <c r="C50" s="30" t="s">
        <v>3</v>
      </c>
      <c r="D50" s="30" t="s">
        <v>2</v>
      </c>
      <c r="E50" s="31" t="s">
        <v>18</v>
      </c>
      <c r="F50" s="31" t="s">
        <v>19</v>
      </c>
      <c r="G50" s="31" t="str">
        <f>MID(G11,1,25)</f>
        <v>DEVENGADO
A DICIEMBRE
(4)</v>
      </c>
      <c r="K50" s="23"/>
    </row>
    <row r="51" spans="2:11" s="22" customFormat="1" x14ac:dyDescent="0.25">
      <c r="B51" s="22" t="s">
        <v>24</v>
      </c>
      <c r="C51" s="64">
        <f>+C44/$C$49</f>
        <v>46.316132000000003</v>
      </c>
      <c r="D51" s="40">
        <f>+D44/$C$49</f>
        <v>756.90862300000003</v>
      </c>
      <c r="E51" s="40">
        <f>+E44/$C$49</f>
        <v>737.64138200000002</v>
      </c>
      <c r="F51" s="40">
        <f>+F44/$C$49</f>
        <v>731.43155471</v>
      </c>
      <c r="G51" s="40">
        <f>+G44/$C$49</f>
        <v>730.68106635000004</v>
      </c>
      <c r="H51" s="22">
        <v>1373981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5072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3078714.9799999995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0</v>
      </c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7" customFormat="1" x14ac:dyDescent="0.25">
      <c r="A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ht="15" customHeigh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7" customFormat="1" ht="15" customHeight="1" x14ac:dyDescent="0.25">
      <c r="A3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s="47" customFormat="1" ht="15" customHeight="1" x14ac:dyDescent="0.25">
      <c r="A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1:13" ht="5.0999999999999996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43.5" customHeight="1" x14ac:dyDescent="0.25">
      <c r="B6" s="77" t="s">
        <v>64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65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49" t="s">
        <v>3</v>
      </c>
      <c r="D12" s="49" t="s">
        <v>2</v>
      </c>
      <c r="E12" s="82"/>
      <c r="F12" s="82"/>
      <c r="G12" s="82"/>
      <c r="H12" s="82"/>
      <c r="I12" s="49" t="s">
        <v>9</v>
      </c>
      <c r="J12" s="49" t="s">
        <v>10</v>
      </c>
      <c r="K12" s="50" t="s">
        <v>11</v>
      </c>
      <c r="L12" s="80"/>
    </row>
    <row r="13" spans="1:13" ht="20.100000000000001" customHeight="1" x14ac:dyDescent="0.25">
      <c r="B13" s="17" t="s">
        <v>54</v>
      </c>
      <c r="C13" s="18">
        <v>59561</v>
      </c>
      <c r="D13" s="18">
        <v>1135275</v>
      </c>
      <c r="E13" s="74">
        <v>832220</v>
      </c>
      <c r="F13" s="71">
        <v>721111.19000000006</v>
      </c>
      <c r="G13" s="8">
        <v>720757.19000000006</v>
      </c>
      <c r="H13" s="8"/>
      <c r="I13" s="12">
        <f>IF(ISERROR(+#REF!/E13)=TRUE,0,++#REF!/E13)</f>
        <v>0</v>
      </c>
      <c r="J13" s="12">
        <f>IF(ISERROR(+G13/E13)=TRUE,0,++G13/E13)</f>
        <v>0.86606569176419701</v>
      </c>
      <c r="K13" s="12">
        <f>IF(ISERROR(+H13/E13)=TRUE,0,++H13/E13)</f>
        <v>0</v>
      </c>
      <c r="L13" s="14">
        <f>+D13-G13</f>
        <v>414517.80999999994</v>
      </c>
    </row>
    <row r="14" spans="1:13" ht="20.100000000000001" customHeight="1" x14ac:dyDescent="0.25">
      <c r="B14" s="16" t="s">
        <v>55</v>
      </c>
      <c r="C14" s="19">
        <v>12790</v>
      </c>
      <c r="D14" s="19">
        <v>1332927</v>
      </c>
      <c r="E14" s="58">
        <v>495927</v>
      </c>
      <c r="F14" s="58">
        <v>491508.8</v>
      </c>
      <c r="G14" s="9">
        <v>491508.8</v>
      </c>
      <c r="H14" s="9"/>
      <c r="I14" s="13">
        <f>IF(ISERROR(+#REF!/E14)=TRUE,0,++#REF!/E14)</f>
        <v>0</v>
      </c>
      <c r="J14" s="13">
        <f>IF(ISERROR(+G14/E14)=TRUE,0,++G14/E14)</f>
        <v>0.99109102751009726</v>
      </c>
      <c r="K14" s="13">
        <f>IF(ISERROR(+H14/E14)=TRUE,0,++H14/E14)</f>
        <v>0</v>
      </c>
      <c r="L14" s="15">
        <f>+D14-G14</f>
        <v>841418.2</v>
      </c>
    </row>
    <row r="15" spans="1:13" ht="20.100000000000001" customHeight="1" x14ac:dyDescent="0.25">
      <c r="B15" s="16" t="s">
        <v>56</v>
      </c>
      <c r="C15" s="19">
        <v>168616</v>
      </c>
      <c r="D15" s="19">
        <v>1354779</v>
      </c>
      <c r="E15" s="58">
        <v>1254779</v>
      </c>
      <c r="F15" s="58">
        <v>1229031.28</v>
      </c>
      <c r="G15" s="9">
        <v>1229031.28</v>
      </c>
      <c r="H15" s="9"/>
      <c r="I15" s="13">
        <f>IF(ISERROR(+#REF!/E15)=TRUE,0,++#REF!/E15)</f>
        <v>0</v>
      </c>
      <c r="J15" s="13">
        <f>IF(ISERROR(+G15/E15)=TRUE,0,++G15/E15)</f>
        <v>0.97948027501257195</v>
      </c>
      <c r="K15" s="13">
        <f>IF(ISERROR(+H15/E15)=TRUE,0,++H15/E15)</f>
        <v>0</v>
      </c>
      <c r="L15" s="15">
        <f>+D15-G15</f>
        <v>125747.71999999997</v>
      </c>
    </row>
    <row r="16" spans="1:13" ht="20.100000000000001" customHeight="1" x14ac:dyDescent="0.25">
      <c r="B16" s="66" t="s">
        <v>57</v>
      </c>
      <c r="C16" s="67">
        <v>161492</v>
      </c>
      <c r="D16" s="67">
        <v>1450385</v>
      </c>
      <c r="E16" s="72">
        <v>481968</v>
      </c>
      <c r="F16" s="72">
        <v>474597.9</v>
      </c>
      <c r="G16" s="68">
        <v>468597.9</v>
      </c>
      <c r="H16" s="68"/>
      <c r="I16" s="69">
        <f>IF(ISERROR(+#REF!/E16)=TRUE,0,++#REF!/E16)</f>
        <v>0</v>
      </c>
      <c r="J16" s="69">
        <f>IF(ISERROR(+G16/E16)=TRUE,0,++G16/E16)</f>
        <v>0.97225936161736881</v>
      </c>
      <c r="K16" s="69">
        <f>IF(ISERROR(+H16/E16)=TRUE,0,++H16/E16)</f>
        <v>0</v>
      </c>
      <c r="L16" s="70">
        <f>+D16-G16</f>
        <v>981787.1</v>
      </c>
    </row>
    <row r="17" spans="2:12" ht="23.25" customHeight="1" x14ac:dyDescent="0.25">
      <c r="B17" s="51" t="s">
        <v>4</v>
      </c>
      <c r="C17" s="63">
        <f t="shared" ref="C17:H17" si="0">SUM(C13:C16)</f>
        <v>402459</v>
      </c>
      <c r="D17" s="63">
        <f t="shared" si="0"/>
        <v>5273366</v>
      </c>
      <c r="E17" s="63">
        <f t="shared" si="0"/>
        <v>3064894</v>
      </c>
      <c r="F17" s="63">
        <f t="shared" si="0"/>
        <v>2916249.17</v>
      </c>
      <c r="G17" s="63">
        <f t="shared" si="0"/>
        <v>2909895.17</v>
      </c>
      <c r="H17" s="52">
        <f t="shared" si="0"/>
        <v>0</v>
      </c>
      <c r="I17" s="53">
        <f>IF(ISERROR(+#REF!/E17)=TRUE,0,++#REF!/E17)</f>
        <v>0</v>
      </c>
      <c r="J17" s="53">
        <f>IF(ISERROR(+G17/E17)=TRUE,0,++G17/E17)</f>
        <v>0.94942767025548025</v>
      </c>
      <c r="K17" s="53">
        <f>IF(ISERROR(+H17/E17)=TRUE,0,++H17/E17)</f>
        <v>0</v>
      </c>
      <c r="L17" s="54">
        <f>SUM(L13:L16)</f>
        <v>2363470.8299999996</v>
      </c>
    </row>
    <row r="18" spans="2:12" x14ac:dyDescent="0.2">
      <c r="B18" s="11" t="s">
        <v>66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DICIEMBRE
(4)</v>
      </c>
      <c r="K23" s="23"/>
    </row>
    <row r="24" spans="2:12" s="22" customFormat="1" x14ac:dyDescent="0.25">
      <c r="B24" s="22" t="s">
        <v>24</v>
      </c>
      <c r="C24" s="64">
        <f>+C17/$C$22</f>
        <v>0.40245900000000001</v>
      </c>
      <c r="D24" s="40">
        <f>+D17/$C$22</f>
        <v>5.2733660000000002</v>
      </c>
      <c r="E24" s="40">
        <f>+E17/$C$22</f>
        <v>3.0648939999999998</v>
      </c>
      <c r="F24" s="40">
        <f>+F17/$C$22</f>
        <v>2.9162491699999999</v>
      </c>
      <c r="G24" s="40">
        <f>+G17/$C$22</f>
        <v>2.90989517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2025-01-17T19:59:31Z</dcterms:modified>
</cp:coreProperties>
</file>