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arpeta VICENTE GALLO-2025\2.- DOCUMENTOS - AÑO 2025\ATENCIÓN DE DOCUMENTOS - 2025\ARCHIVOS PARA EL PORTAL DE TRANSPARENCIA\01. MES DE ENERO\"/>
    </mc:Choice>
  </mc:AlternateContent>
  <xr:revisionPtr revIDLastSave="0" documentId="13_ncr:1_{538B3832-FED5-450F-A9F5-355648928EDB}" xr6:coauthVersionLast="47" xr6:coauthVersionMax="47" xr10:uidLastSave="{00000000-0000-0000-0000-000000000000}"/>
  <bookViews>
    <workbookView xWindow="-120" yWindow="-120" windowWidth="38640" windowHeight="21120" activeTab="4" xr2:uid="{00000000-000D-0000-FFFF-FFFF00000000}"/>
  </bookViews>
  <sheets>
    <sheet name="RO" sheetId="1" r:id="rId1"/>
    <sheet name="RDR" sheetId="4" r:id="rId2"/>
    <sheet name="ROOC" sheetId="5" r:id="rId3"/>
    <sheet name="DYT" sheetId="6" r:id="rId4"/>
    <sheet name="RD" sheetId="7" r:id="rId5"/>
  </sheets>
  <definedNames>
    <definedName name="_xlnm._FilterDatabase" localSheetId="0" hidden="1">RO!$B$11:$L$45</definedName>
    <definedName name="_xlnm.Print_Area" localSheetId="3">DYT!$B$2:$L$45</definedName>
    <definedName name="_xlnm.Print_Area" localSheetId="4">RD!$B$2:$L$19</definedName>
    <definedName name="_xlnm.Print_Area" localSheetId="1">RDR!$B$2:$L$41</definedName>
    <definedName name="_xlnm.Print_Area" localSheetId="0">RO!$B$2:$L$48</definedName>
    <definedName name="_xlnm.Print_Area" localSheetId="2">ROOC!$B$2:$L$49</definedName>
  </definedNames>
  <calcPr calcId="191029"/>
</workbook>
</file>

<file path=xl/calcChain.xml><?xml version="1.0" encoding="utf-8"?>
<calcChain xmlns="http://schemas.openxmlformats.org/spreadsheetml/2006/main">
  <c r="L14" i="6" l="1"/>
  <c r="K14" i="6"/>
  <c r="J14" i="6"/>
  <c r="C43" i="6"/>
  <c r="D43" i="6"/>
  <c r="L32" i="6" l="1"/>
  <c r="K32" i="6"/>
  <c r="J32" i="6"/>
  <c r="L45" i="1" l="1"/>
  <c r="K45" i="1"/>
  <c r="J45" i="1"/>
  <c r="C46" i="1"/>
  <c r="D46" i="1"/>
  <c r="L16" i="5" l="1"/>
  <c r="J16" i="5"/>
  <c r="C47" i="5"/>
  <c r="D47" i="5"/>
  <c r="L44" i="5"/>
  <c r="K44" i="5"/>
  <c r="J44" i="5"/>
  <c r="L38" i="6" l="1"/>
  <c r="L17" i="5" l="1"/>
  <c r="K17" i="5"/>
  <c r="J17" i="5"/>
  <c r="E47" i="5" l="1"/>
  <c r="L20" i="5"/>
  <c r="K20" i="5"/>
  <c r="J20" i="5"/>
  <c r="L42" i="5" l="1"/>
  <c r="K42" i="5"/>
  <c r="J42" i="5"/>
  <c r="L41" i="5"/>
  <c r="K41" i="5"/>
  <c r="J41" i="5"/>
  <c r="J38" i="6" l="1"/>
  <c r="K38" i="6"/>
  <c r="L46" i="5" l="1"/>
  <c r="L45" i="5"/>
  <c r="L43" i="5"/>
  <c r="L40" i="5"/>
  <c r="L39" i="5"/>
  <c r="L38" i="5"/>
  <c r="L37" i="5"/>
  <c r="L36" i="5"/>
  <c r="L35" i="5"/>
  <c r="L34" i="5"/>
  <c r="L33" i="5"/>
  <c r="L32" i="5"/>
  <c r="L31" i="5"/>
  <c r="L30" i="5"/>
  <c r="L29" i="5"/>
  <c r="L28" i="5"/>
  <c r="L27" i="5"/>
  <c r="L26" i="5"/>
  <c r="L25" i="5"/>
  <c r="L24" i="5"/>
  <c r="L23" i="5"/>
  <c r="L22" i="5"/>
  <c r="L21" i="5"/>
  <c r="L19" i="5"/>
  <c r="L18" i="5"/>
  <c r="L15" i="5"/>
  <c r="L14" i="5"/>
  <c r="K14" i="5"/>
  <c r="J14" i="5"/>
  <c r="K15" i="5" l="1"/>
  <c r="J15" i="5"/>
  <c r="L44" i="1"/>
  <c r="K44" i="1"/>
  <c r="J44" i="1"/>
  <c r="J18" i="5" l="1"/>
  <c r="K18" i="5"/>
  <c r="E46" i="1"/>
  <c r="K19" i="5" l="1"/>
  <c r="J19" i="5"/>
  <c r="K21" i="5" l="1"/>
  <c r="J21" i="5"/>
  <c r="J40" i="6"/>
  <c r="K22" i="5" l="1"/>
  <c r="J22" i="5"/>
  <c r="G23" i="7"/>
  <c r="G49" i="6"/>
  <c r="G53" i="5"/>
  <c r="G45" i="4"/>
  <c r="G52" i="1"/>
  <c r="K23" i="5" l="1"/>
  <c r="J23" i="5"/>
  <c r="K39" i="6"/>
  <c r="J24" i="5" l="1"/>
  <c r="K24" i="5"/>
  <c r="J39" i="6"/>
  <c r="L39" i="6"/>
  <c r="K25" i="5" l="1"/>
  <c r="J25" i="5"/>
  <c r="L42" i="6"/>
  <c r="K42" i="6"/>
  <c r="J42" i="6"/>
  <c r="L41" i="6"/>
  <c r="K41" i="6"/>
  <c r="J41" i="6"/>
  <c r="L40" i="6"/>
  <c r="K40" i="6"/>
  <c r="C50" i="6"/>
  <c r="D50" i="6"/>
  <c r="K26" i="5" l="1"/>
  <c r="J26" i="5"/>
  <c r="G47" i="5"/>
  <c r="G54" i="5" s="1"/>
  <c r="F47" i="5"/>
  <c r="F54" i="5" s="1"/>
  <c r="D54" i="5"/>
  <c r="C54" i="5"/>
  <c r="J27" i="5" l="1"/>
  <c r="K27" i="5"/>
  <c r="G43" i="6"/>
  <c r="G50" i="6" s="1"/>
  <c r="F43" i="6"/>
  <c r="F50" i="6" s="1"/>
  <c r="E43" i="6"/>
  <c r="E50" i="6" s="1"/>
  <c r="K28" i="5" l="1"/>
  <c r="J28" i="5"/>
  <c r="L37" i="6"/>
  <c r="K37" i="6"/>
  <c r="J37" i="6"/>
  <c r="L36" i="6"/>
  <c r="K36" i="6"/>
  <c r="J36" i="6"/>
  <c r="L35" i="6"/>
  <c r="K35" i="6"/>
  <c r="J35" i="6"/>
  <c r="L34" i="6"/>
  <c r="K34" i="6"/>
  <c r="J34" i="6"/>
  <c r="L33" i="6"/>
  <c r="K33" i="6"/>
  <c r="J33" i="6"/>
  <c r="L31" i="6"/>
  <c r="K31" i="6"/>
  <c r="J31" i="6"/>
  <c r="L30" i="6"/>
  <c r="K30" i="6"/>
  <c r="J30" i="6"/>
  <c r="L29" i="6"/>
  <c r="K29" i="6"/>
  <c r="J29" i="6"/>
  <c r="L28" i="6"/>
  <c r="K28" i="6"/>
  <c r="J28" i="6"/>
  <c r="L27" i="6"/>
  <c r="K27" i="6"/>
  <c r="J27" i="6"/>
  <c r="L26" i="6"/>
  <c r="K26" i="6"/>
  <c r="J26" i="6"/>
  <c r="L25" i="6"/>
  <c r="K25" i="6"/>
  <c r="J25" i="6"/>
  <c r="L24" i="6"/>
  <c r="K24" i="6"/>
  <c r="J24" i="6"/>
  <c r="L23" i="6"/>
  <c r="K23" i="6"/>
  <c r="J23" i="6"/>
  <c r="L22" i="6"/>
  <c r="K22" i="6"/>
  <c r="J22" i="6"/>
  <c r="L21" i="6"/>
  <c r="K21" i="6"/>
  <c r="J21" i="6"/>
  <c r="L20" i="6"/>
  <c r="K20" i="6"/>
  <c r="J20" i="6"/>
  <c r="L19" i="6"/>
  <c r="K19" i="6"/>
  <c r="J19" i="6"/>
  <c r="L18" i="6"/>
  <c r="K18" i="6"/>
  <c r="J18" i="6"/>
  <c r="L17" i="6"/>
  <c r="K17" i="6"/>
  <c r="J17" i="6"/>
  <c r="L16" i="6"/>
  <c r="K16" i="6"/>
  <c r="J16" i="6"/>
  <c r="L15" i="6"/>
  <c r="K15" i="6"/>
  <c r="J15" i="6"/>
  <c r="K29" i="5" l="1"/>
  <c r="J29" i="5"/>
  <c r="L38" i="4"/>
  <c r="K38" i="4"/>
  <c r="J38" i="4"/>
  <c r="L37" i="4"/>
  <c r="K37" i="4"/>
  <c r="J37" i="4"/>
  <c r="L36" i="4"/>
  <c r="K36" i="4"/>
  <c r="J36" i="4"/>
  <c r="L35" i="4"/>
  <c r="K35" i="4"/>
  <c r="J35" i="4"/>
  <c r="L34" i="4"/>
  <c r="K34" i="4"/>
  <c r="J34" i="4"/>
  <c r="L33" i="4"/>
  <c r="K33" i="4"/>
  <c r="J33" i="4"/>
  <c r="L32" i="4"/>
  <c r="K32" i="4"/>
  <c r="J32" i="4"/>
  <c r="L31" i="4"/>
  <c r="K31" i="4"/>
  <c r="J31" i="4"/>
  <c r="L30" i="4"/>
  <c r="K30" i="4"/>
  <c r="J30" i="4"/>
  <c r="L29" i="4"/>
  <c r="K29" i="4"/>
  <c r="J29" i="4"/>
  <c r="L28" i="4"/>
  <c r="K28" i="4"/>
  <c r="J28" i="4"/>
  <c r="L27" i="4"/>
  <c r="K27" i="4"/>
  <c r="J27" i="4"/>
  <c r="L26" i="4"/>
  <c r="K26" i="4"/>
  <c r="J26" i="4"/>
  <c r="L25" i="4"/>
  <c r="K25" i="4"/>
  <c r="J25" i="4"/>
  <c r="L24" i="4"/>
  <c r="K24" i="4"/>
  <c r="J24" i="4"/>
  <c r="L23" i="4"/>
  <c r="K23" i="4"/>
  <c r="J23" i="4"/>
  <c r="L22" i="4"/>
  <c r="K22" i="4"/>
  <c r="J22" i="4"/>
  <c r="L21" i="4"/>
  <c r="K21" i="4"/>
  <c r="J21" i="4"/>
  <c r="L20" i="4"/>
  <c r="K20" i="4"/>
  <c r="J20" i="4"/>
  <c r="L19" i="4"/>
  <c r="K19" i="4"/>
  <c r="J19" i="4"/>
  <c r="L18" i="4"/>
  <c r="K18" i="4"/>
  <c r="J18" i="4"/>
  <c r="L17" i="4"/>
  <c r="K17" i="4"/>
  <c r="J17" i="4"/>
  <c r="L16" i="4"/>
  <c r="K16" i="4"/>
  <c r="J16" i="4"/>
  <c r="L15" i="4"/>
  <c r="K15" i="4"/>
  <c r="J15" i="4"/>
  <c r="L14" i="4"/>
  <c r="K14" i="4"/>
  <c r="J14" i="4"/>
  <c r="K42" i="1"/>
  <c r="K40" i="1"/>
  <c r="J39" i="1"/>
  <c r="K38" i="1"/>
  <c r="J37" i="1"/>
  <c r="K36" i="1"/>
  <c r="K34" i="1"/>
  <c r="J32" i="1"/>
  <c r="J31" i="1"/>
  <c r="K30" i="1"/>
  <c r="K29" i="1"/>
  <c r="K28" i="1"/>
  <c r="K26" i="1"/>
  <c r="K24" i="1"/>
  <c r="J23" i="1"/>
  <c r="J22" i="1"/>
  <c r="K21" i="1"/>
  <c r="K20" i="1"/>
  <c r="K18" i="1"/>
  <c r="J16" i="1"/>
  <c r="J15" i="1"/>
  <c r="J14" i="1"/>
  <c r="L43" i="1"/>
  <c r="K43" i="1"/>
  <c r="J43" i="1"/>
  <c r="L42" i="1"/>
  <c r="L41" i="1"/>
  <c r="K41" i="1"/>
  <c r="J41" i="1"/>
  <c r="L40" i="1"/>
  <c r="J40" i="1"/>
  <c r="L39" i="1"/>
  <c r="K39" i="1"/>
  <c r="L38" i="1"/>
  <c r="L37" i="1"/>
  <c r="L36" i="1"/>
  <c r="L35" i="1"/>
  <c r="K35" i="1"/>
  <c r="J35" i="1"/>
  <c r="L34" i="1"/>
  <c r="L33" i="1"/>
  <c r="K33" i="1"/>
  <c r="J33" i="1"/>
  <c r="L32" i="1"/>
  <c r="K32" i="1"/>
  <c r="L31" i="1"/>
  <c r="L30" i="1"/>
  <c r="L29" i="1"/>
  <c r="J29" i="1"/>
  <c r="L28" i="1"/>
  <c r="L27" i="1"/>
  <c r="K27" i="1"/>
  <c r="J27" i="1"/>
  <c r="L26" i="1"/>
  <c r="L25" i="1"/>
  <c r="K25" i="1"/>
  <c r="J25" i="1"/>
  <c r="L24" i="1"/>
  <c r="J24" i="1"/>
  <c r="L23" i="1"/>
  <c r="K23" i="1"/>
  <c r="L22" i="1"/>
  <c r="L21" i="1"/>
  <c r="J21" i="1"/>
  <c r="L20" i="1"/>
  <c r="L19" i="1"/>
  <c r="K19" i="1"/>
  <c r="J19" i="1"/>
  <c r="L18" i="1"/>
  <c r="L17" i="1"/>
  <c r="K17" i="1"/>
  <c r="J17" i="1"/>
  <c r="L16" i="1"/>
  <c r="K16" i="1"/>
  <c r="L15" i="1"/>
  <c r="L14" i="1"/>
  <c r="K14" i="1"/>
  <c r="K30" i="5" l="1"/>
  <c r="J30" i="5"/>
  <c r="J18" i="1"/>
  <c r="J26" i="1"/>
  <c r="J34" i="1"/>
  <c r="J42" i="1"/>
  <c r="K22" i="1"/>
  <c r="K31" i="1"/>
  <c r="J38" i="1"/>
  <c r="J30" i="1"/>
  <c r="K15" i="1"/>
  <c r="K37" i="1"/>
  <c r="J20" i="1"/>
  <c r="J28" i="1"/>
  <c r="J36" i="1"/>
  <c r="C53" i="1"/>
  <c r="D53" i="1"/>
  <c r="K31" i="5" l="1"/>
  <c r="J31" i="5"/>
  <c r="C39" i="4"/>
  <c r="C46" i="4" s="1"/>
  <c r="J32" i="5" l="1"/>
  <c r="K32" i="5"/>
  <c r="G39" i="4"/>
  <c r="G46" i="4" s="1"/>
  <c r="F39" i="4"/>
  <c r="F46" i="4" s="1"/>
  <c r="D39" i="4"/>
  <c r="D46" i="4" s="1"/>
  <c r="G17" i="7"/>
  <c r="G24" i="7" s="1"/>
  <c r="F17" i="7"/>
  <c r="F24" i="7" s="1"/>
  <c r="E17" i="7"/>
  <c r="E24" i="7" s="1"/>
  <c r="D17" i="7"/>
  <c r="D24" i="7" s="1"/>
  <c r="G46" i="1"/>
  <c r="G53" i="1" s="1"/>
  <c r="F46" i="1"/>
  <c r="F53" i="1" s="1"/>
  <c r="C17" i="7"/>
  <c r="C24" i="7" s="1"/>
  <c r="K33" i="5" l="1"/>
  <c r="J33" i="5"/>
  <c r="L16" i="7"/>
  <c r="L15" i="7"/>
  <c r="L14" i="7"/>
  <c r="L13" i="4"/>
  <c r="L13" i="6"/>
  <c r="L13" i="5"/>
  <c r="L13" i="7"/>
  <c r="L13" i="1"/>
  <c r="E39" i="4"/>
  <c r="E46" i="4" s="1"/>
  <c r="K34" i="5" l="1"/>
  <c r="J34" i="5"/>
  <c r="E53" i="1"/>
  <c r="J35" i="5" l="1"/>
  <c r="K35" i="5"/>
  <c r="H17" i="7"/>
  <c r="K16" i="7"/>
  <c r="J16" i="7"/>
  <c r="I16" i="7"/>
  <c r="K15" i="7"/>
  <c r="J15" i="7"/>
  <c r="I15" i="7"/>
  <c r="K14" i="7"/>
  <c r="J14" i="7"/>
  <c r="I14" i="7"/>
  <c r="L17" i="7"/>
  <c r="K13" i="7"/>
  <c r="J13" i="7"/>
  <c r="I13" i="7"/>
  <c r="H46" i="1"/>
  <c r="I13" i="1"/>
  <c r="H43" i="6"/>
  <c r="K13" i="6"/>
  <c r="J13" i="6"/>
  <c r="I13" i="6"/>
  <c r="H47" i="5"/>
  <c r="K13" i="5"/>
  <c r="J13" i="5"/>
  <c r="I13" i="5"/>
  <c r="H39" i="4"/>
  <c r="I14" i="4"/>
  <c r="K13" i="4"/>
  <c r="J13" i="4"/>
  <c r="I13" i="4"/>
  <c r="K13" i="1"/>
  <c r="J13" i="1"/>
  <c r="K36" i="5" l="1"/>
  <c r="J36" i="5"/>
  <c r="L47" i="5"/>
  <c r="L43" i="6"/>
  <c r="L39" i="4"/>
  <c r="L46" i="1"/>
  <c r="I17" i="7"/>
  <c r="K17" i="7"/>
  <c r="J17" i="7"/>
  <c r="J43" i="6"/>
  <c r="I43" i="6"/>
  <c r="K43" i="6"/>
  <c r="I39" i="4"/>
  <c r="K39" i="4"/>
  <c r="J39" i="4"/>
  <c r="K46" i="1"/>
  <c r="K37" i="5" l="1"/>
  <c r="J37" i="5"/>
  <c r="I46" i="1"/>
  <c r="J46" i="1"/>
  <c r="K38" i="5" l="1"/>
  <c r="J38" i="5"/>
  <c r="K39" i="5" l="1"/>
  <c r="J39" i="5"/>
  <c r="J40" i="5" l="1"/>
  <c r="K40" i="5"/>
  <c r="K43" i="5" l="1"/>
  <c r="J43" i="5"/>
  <c r="K45" i="5" l="1"/>
  <c r="J45" i="5"/>
  <c r="J46" i="5" l="1"/>
  <c r="K46" i="5"/>
  <c r="I46" i="5"/>
  <c r="E54" i="5" l="1"/>
  <c r="J47" i="5"/>
  <c r="I47" i="5"/>
  <c r="K47" i="5"/>
</calcChain>
</file>

<file path=xl/sharedStrings.xml><?xml version="1.0" encoding="utf-8"?>
<sst xmlns="http://schemas.openxmlformats.org/spreadsheetml/2006/main" count="254" uniqueCount="98">
  <si>
    <t>PRESUPUESTO</t>
  </si>
  <si>
    <t>PLIEGO 011 MINISTERIO DE SALUD</t>
  </si>
  <si>
    <t>PIM</t>
  </si>
  <si>
    <t>PIA</t>
  </si>
  <si>
    <t>TOTAL PLIEGO &gt;&gt;&gt;&gt;&gt;&gt;&gt;&gt;&gt;&gt;&gt;&gt;&gt;&gt;&gt;&gt;&gt;&gt;</t>
  </si>
  <si>
    <t>SEGÚN FUENTE DE FINANCIAMIENTO 1: RECURSOS ORDINARIOS</t>
  </si>
  <si>
    <t>SEGÚN FUENTE DE FINANCIAMIENTO 2: RECURSOS DIRECTAMENTE RECAUDADOS</t>
  </si>
  <si>
    <t>SEGÚN FUENTE DE FINANCIAMIENTO 4: DONACIONES Y TRANSFERENCIAS</t>
  </si>
  <si>
    <t>PCA
(1)</t>
  </si>
  <si>
    <t>(COM/PCA)
(3/1)</t>
  </si>
  <si>
    <t>(DEV/PCA)
(4/1)</t>
  </si>
  <si>
    <t>(GIR/PCA)
(5/1)</t>
  </si>
  <si>
    <t>SEGÚN FUENTE DE FINANCIAMIENTO 3: RECURSOS POR OPERACIONES OFICIALES DE CREDITO</t>
  </si>
  <si>
    <t xml:space="preserve">PCA
(1) </t>
  </si>
  <si>
    <t>SEGÚN FUENTE DE FINANCIAMIENTO 5: RECURSOS DETERMINADOS</t>
  </si>
  <si>
    <t>GIRO
ENE-SET
(5)</t>
  </si>
  <si>
    <t>SALDO
PIM - DEV</t>
  </si>
  <si>
    <t>INDICADOR</t>
  </si>
  <si>
    <t>PCA</t>
  </si>
  <si>
    <t>COMP. ANUAL</t>
  </si>
  <si>
    <t>UNIDADES EJECUTORAS</t>
  </si>
  <si>
    <t>(EN SOLES)</t>
  </si>
  <si>
    <t>COMPROMETIDO
ANUAL
(2)</t>
  </si>
  <si>
    <t>PLIEGO</t>
  </si>
  <si>
    <t>011 MINISTERIO DE SALUD</t>
  </si>
  <si>
    <t>COMP ANUAL</t>
  </si>
  <si>
    <t>001-117: ADMINISTRACION CENTRAL - MINSA</t>
  </si>
  <si>
    <t xml:space="preserve">005-121: INSTITUTO NACIONAL DE SALUD MENTAL </t>
  </si>
  <si>
    <t xml:space="preserve">007-123: INSTITUTO NACIONAL DE CIENCIAS NEUROLOGICAS </t>
  </si>
  <si>
    <t>008-124: INSTITUTO NACIONAL DE OFTALMOLOGIA</t>
  </si>
  <si>
    <t>009-125: INSTITUTO NACIONAL DE REHABILITACION</t>
  </si>
  <si>
    <t>010-126: INSTITUTO NACIONAL DE SALUD DEL NIÑO</t>
  </si>
  <si>
    <t>011-127: INSTITUTO NACIONAL MATERNO PERINATAL</t>
  </si>
  <si>
    <t>016-132: HOSPITAL NACIONAL HIPOLITO UNANUE</t>
  </si>
  <si>
    <t>017-133: HOSPITAL HERMILIO VALDIZAN</t>
  </si>
  <si>
    <t>020-136: HOSPITAL SERGIO BERNALES</t>
  </si>
  <si>
    <t>021-137: HOSPITAL CAYETANO HEREDIA</t>
  </si>
  <si>
    <t>025-141: HOSPITAL DE APOYO DEPARTAMENTAL MARIA AUXILIADORA</t>
  </si>
  <si>
    <t>027-143: HOSPITAL NACIONAL ARZOBISPO LOAYZA</t>
  </si>
  <si>
    <t>028-144: HOSPITAL NACIONAL DOS DE MAYO</t>
  </si>
  <si>
    <t>029-145: HOSPITAL DE APOYO SANTA ROSA</t>
  </si>
  <si>
    <t>030-146: HOSPITAL DE EMERGENCIAS CASIMIRO ULLOA</t>
  </si>
  <si>
    <t>031-147: HOSPITAL DE EMERGENCIAS PEDIATRICAS</t>
  </si>
  <si>
    <t>032-148: HOSPITAL NACIONAL VICTOR LARCO HERRERA</t>
  </si>
  <si>
    <t>033-149: HOSPITAL NACIONAL DOCENTE MADRE NIÑO - SAN BARTOLOME</t>
  </si>
  <si>
    <t>036-522: HOSPITAL CARLOS LANFRANCO LA HOZ</t>
  </si>
  <si>
    <t>042-1138: HOSPITAL "JOSE AGURTO TELLO DE CHOSICA"</t>
  </si>
  <si>
    <t>049-1216: HOSPITAL SAN JUAN DE LURIGANCHO</t>
  </si>
  <si>
    <t>050-1217: HOSPITAL VITARTE</t>
  </si>
  <si>
    <t>124-1345: CENTRO NACIONAL DE ABASTECIMIENTOS DE RECURSOS ESTRATEGICOS DE SALUD</t>
  </si>
  <si>
    <t>125-1655: PROGRAMA NACIONAL DE INVERSIONES EN SALUD</t>
  </si>
  <si>
    <t>139-1512: INSTITUTO NACIONAL DE SALUD DEL NIÑO - SAN BORJA</t>
  </si>
  <si>
    <t>140-1528: HOSPITAL DE HUAYCAN</t>
  </si>
  <si>
    <t>142-1670: HOSPITAL DE EMERGENCIAS VILLA EL SALVADOR</t>
  </si>
  <si>
    <t>143-1683: DIRECCION DE REDES INTEGRADAS DE SALUD LIMA CENTRO</t>
  </si>
  <si>
    <t>144-1684: DIRECCION DE REDES INTEGRADAS DE SALUD LIMA NORTE</t>
  </si>
  <si>
    <t>145-1685: DIRECCION DE REDES INTEGRADAS DE SALUD LIMA SUR</t>
  </si>
  <si>
    <t>146-1686: DIRECCION DE REDES INTEGRADAS DE SALUD LIMA ESTE</t>
  </si>
  <si>
    <t>148-1726: HOSPITAL EMERGENCIA ATE VITARTE</t>
  </si>
  <si>
    <t>149-1734: PROGRAMA DE CREACIÓN DE REDES INTEGRADAS EN SALUD</t>
  </si>
  <si>
    <t xml:space="preserve">PLIEGO 011 MINISTERIO DE SALUD </t>
  </si>
  <si>
    <t>Fuente: SIAF, Consulta Amigable y Base de Datos al 31 de diciembre del 2024</t>
  </si>
  <si>
    <t>EJECUCION PRESUPUESTAL MENSUALIZADA DE GASTOS 
AL MES DE ENERO 2025</t>
  </si>
  <si>
    <t>Fuente: SIAF, Consulta Amigable y Base de Datos al 31 de enero del 2025</t>
  </si>
  <si>
    <t>DEVENGADO
A ENERO
(4)</t>
  </si>
  <si>
    <t>005-121. INSTITUTO NACIONAL DE SALUD MENTAL</t>
  </si>
  <si>
    <t>007-123. INSTITUTO NACIONAL DE CIENCIAS NEUROLOGICAS</t>
  </si>
  <si>
    <t>008-124. INSTITUTO NACIONAL DE OFTALMOLOGIA</t>
  </si>
  <si>
    <t>009-125. INSTITUTO NACIONAL DE REHABILITACION</t>
  </si>
  <si>
    <t>010-126. INSTITUTO NACIONAL DE SALUD DEL NIÑO</t>
  </si>
  <si>
    <t>011-127. INSTITUTO NACIONAL MATERNO PERINATAL</t>
  </si>
  <si>
    <t>016-132. HOSPITAL NACIONAL HIPOLITO UNANUE</t>
  </si>
  <si>
    <t>020-136. HOSPITAL SERGIO BERNALES</t>
  </si>
  <si>
    <t>021-137. HOSPITAL CAYETANO HEREDIA</t>
  </si>
  <si>
    <t>025-141. HOSPITAL DE APOYO DEPARTAMENTAL MARIA AUXILIADORA</t>
  </si>
  <si>
    <t>027-143. HOSPITAL NACIONAL ARZOBISPO LOAYZA</t>
  </si>
  <si>
    <t>028-144. HOSPITAL NACIONAL DOS DE MAYO</t>
  </si>
  <si>
    <t>029-145. HOSPITAL DE APOYO SANTA ROSA</t>
  </si>
  <si>
    <t>030-146. HOSPITAL DE EMERGENCIAS CASIMIRO ULLOA</t>
  </si>
  <si>
    <t>031-147. HOSPITAL DE EMERGENCIAS PEDIATRICAS</t>
  </si>
  <si>
    <t>032-148. HOSPITAL NACIONAL VICTOR LARCO HERRERA</t>
  </si>
  <si>
    <t>033-149. HOSPITAL NACIONAL DOCENTE MADRE NIÑO - SAN BARTOLOME</t>
  </si>
  <si>
    <t>036-522. HOSPITAL CARLOS LANFRANCO LA HOZ</t>
  </si>
  <si>
    <t>042-113. HOSPITAL "JOSE AGURTO TELLO DE CHOSICA"</t>
  </si>
  <si>
    <t>049-121. HOSPITAL SAN JUAN DE LURIGANCHO</t>
  </si>
  <si>
    <t>139-151. INSTITUTO NACIONAL DE SALUD DEL NIÑO - SAN BORJA</t>
  </si>
  <si>
    <t>142-167. HOSPITAL DE EMERGENCIAS VILLA EL SALVADOR</t>
  </si>
  <si>
    <t>143-168. DIRECCION DE REDES INTEGRADAS DE SALUD LIMA CENTRO</t>
  </si>
  <si>
    <t>144-168. DIRECCION DE REDES INTEGRADAS DE SALUD LIMA NORTE</t>
  </si>
  <si>
    <t>145-168. DIRECCION DE REDES INTEGRADAS DE SALUD LIMA SUR</t>
  </si>
  <si>
    <t>146-168. DIRECCION DE REDES INTEGRADAS DE SALUD LIMA ESTE</t>
  </si>
  <si>
    <t>001-117. ADMINISTRACION CENTRAL - MINSA</t>
  </si>
  <si>
    <t>017-133. HOSPITAL HERMILIO VALDIZAN</t>
  </si>
  <si>
    <t>140-152. HOSPITAL DE HUAYCAN</t>
  </si>
  <si>
    <t>150-174. HOSPITAL DE LIMA ESTE - VITARTE</t>
  </si>
  <si>
    <t>124-134. CENTRO NACIONAL DE ABASTECIMIENTOS DE RECURSOS ESTRATEGICOS DE SALUD</t>
  </si>
  <si>
    <t>125-165. PROGRAMA NACIONAL DE INVERSIONES EN SALUD</t>
  </si>
  <si>
    <t>149-173. PROGRAMA DE CREACIÓN DE REDES INTEGRADAS EN SALUD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</si>
</sst>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-* #,##0_-;\-* #,##0_-;_-* &quot;-&quot;_-;_-@_-"/>
    <numFmt numFmtId="43" formatCode="_-* #,##0.00_-;\-* #,##0.00_-;_-* &quot;-&quot;??_-;_-@_-"/>
    <numFmt numFmtId="164" formatCode="_ * #,##0_ ;_ * \-#,##0_ ;_ * &quot;-&quot;_ ;_ @_ "/>
    <numFmt numFmtId="165" formatCode="0.0%"/>
    <numFmt numFmtId="166" formatCode="#,##0.0"/>
    <numFmt numFmtId="167" formatCode="0.0"/>
    <numFmt numFmtId="168" formatCode="_ * #,##0.0_ ;_ * \-#,##0.0_ ;_ * &quot;-&quot;??_ ;_ @_ "/>
  </numFmts>
  <fonts count="2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indexed="18"/>
      <name val="Arial Narrow"/>
      <family val="2"/>
    </font>
    <font>
      <b/>
      <sz val="10"/>
      <color indexed="18"/>
      <name val="Arial Narrow"/>
      <family val="2"/>
    </font>
    <font>
      <sz val="11"/>
      <color theme="1"/>
      <name val="Calibri"/>
      <family val="2"/>
      <scheme val="minor"/>
    </font>
    <font>
      <b/>
      <sz val="18"/>
      <color indexed="18"/>
      <name val="Arial Narrow"/>
      <family val="2"/>
    </font>
    <font>
      <b/>
      <sz val="12"/>
      <color theme="1"/>
      <name val="Calibri"/>
      <family val="2"/>
      <scheme val="minor"/>
    </font>
    <font>
      <sz val="10"/>
      <name val="Arial Narrow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Arial Narrow"/>
      <family val="2"/>
    </font>
    <font>
      <sz val="10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46">
    <xf numFmtId="0" fontId="0" fillId="0" borderId="0"/>
    <xf numFmtId="9" fontId="4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4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1" fillId="0" borderId="13" applyNumberFormat="0" applyFill="0" applyAlignment="0" applyProtection="0"/>
    <xf numFmtId="0" fontId="22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22" fillId="24" borderId="0" applyNumberFormat="0" applyBorder="0" applyAlignment="0" applyProtection="0"/>
    <xf numFmtId="0" fontId="22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22" fillId="28" borderId="0" applyNumberFormat="0" applyBorder="0" applyAlignment="0" applyProtection="0"/>
    <xf numFmtId="0" fontId="22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22" fillId="32" borderId="0" applyNumberFormat="0" applyBorder="0" applyAlignment="0" applyProtection="0"/>
    <xf numFmtId="0" fontId="26" fillId="0" borderId="0"/>
    <xf numFmtId="43" fontId="26" fillId="0" borderId="0" applyNumberFormat="0" applyFill="0" applyBorder="0" applyAlignment="0" applyProtection="0"/>
    <xf numFmtId="43" fontId="26" fillId="0" borderId="0" applyNumberFormat="0" applyFill="0" applyBorder="0" applyAlignment="0" applyProtection="0"/>
  </cellStyleXfs>
  <cellXfs count="87">
    <xf numFmtId="0" fontId="0" fillId="0" borderId="0" xfId="0"/>
    <xf numFmtId="3" fontId="0" fillId="0" borderId="0" xfId="0" applyNumberFormat="1" applyAlignment="1">
      <alignment vertical="center"/>
    </xf>
    <xf numFmtId="3" fontId="2" fillId="0" borderId="0" xfId="0" applyNumberFormat="1" applyFont="1"/>
    <xf numFmtId="3" fontId="3" fillId="0" borderId="0" xfId="0" applyNumberFormat="1" applyFont="1"/>
    <xf numFmtId="3" fontId="1" fillId="0" borderId="0" xfId="0" applyNumberFormat="1" applyFont="1" applyAlignment="1">
      <alignment vertical="center"/>
    </xf>
    <xf numFmtId="3" fontId="1" fillId="0" borderId="0" xfId="0" applyNumberFormat="1" applyFont="1" applyAlignment="1">
      <alignment horizontal="center" vertical="center"/>
    </xf>
    <xf numFmtId="3" fontId="0" fillId="0" borderId="2" xfId="0" applyNumberFormat="1" applyBorder="1" applyAlignment="1">
      <alignment vertical="center"/>
    </xf>
    <xf numFmtId="3" fontId="0" fillId="0" borderId="3" xfId="0" applyNumberFormat="1" applyBorder="1" applyAlignment="1">
      <alignment vertical="center"/>
    </xf>
    <xf numFmtId="164" fontId="0" fillId="0" borderId="2" xfId="0" applyNumberFormat="1" applyBorder="1" applyAlignment="1">
      <alignment vertical="center"/>
    </xf>
    <xf numFmtId="164" fontId="0" fillId="0" borderId="3" xfId="0" applyNumberFormat="1" applyBorder="1" applyAlignment="1">
      <alignment vertical="center"/>
    </xf>
    <xf numFmtId="165" fontId="0" fillId="0" borderId="0" xfId="1" applyNumberFormat="1" applyFont="1" applyAlignment="1">
      <alignment vertical="center"/>
    </xf>
    <xf numFmtId="0" fontId="7" fillId="0" borderId="0" xfId="0" applyFont="1" applyAlignment="1">
      <alignment horizontal="left"/>
    </xf>
    <xf numFmtId="165" fontId="1" fillId="33" borderId="2" xfId="1" applyNumberFormat="1" applyFont="1" applyFill="1" applyBorder="1" applyAlignment="1">
      <alignment vertical="center"/>
    </xf>
    <xf numFmtId="165" fontId="1" fillId="33" borderId="3" xfId="1" applyNumberFormat="1" applyFont="1" applyFill="1" applyBorder="1" applyAlignment="1">
      <alignment vertical="center"/>
    </xf>
    <xf numFmtId="3" fontId="1" fillId="33" borderId="2" xfId="1" applyNumberFormat="1" applyFont="1" applyFill="1" applyBorder="1" applyAlignment="1">
      <alignment vertical="center"/>
    </xf>
    <xf numFmtId="3" fontId="1" fillId="33" borderId="3" xfId="1" applyNumberFormat="1" applyFont="1" applyFill="1" applyBorder="1" applyAlignment="1">
      <alignment vertical="center"/>
    </xf>
    <xf numFmtId="3" fontId="23" fillId="0" borderId="3" xfId="0" applyNumberFormat="1" applyFont="1" applyBorder="1" applyAlignment="1">
      <alignment vertical="center"/>
    </xf>
    <xf numFmtId="3" fontId="23" fillId="0" borderId="2" xfId="0" applyNumberFormat="1" applyFont="1" applyBorder="1" applyAlignment="1">
      <alignment vertical="center"/>
    </xf>
    <xf numFmtId="164" fontId="23" fillId="0" borderId="2" xfId="0" applyNumberFormat="1" applyFont="1" applyBorder="1" applyAlignment="1">
      <alignment vertical="center"/>
    </xf>
    <xf numFmtId="164" fontId="23" fillId="0" borderId="3" xfId="0" applyNumberFormat="1" applyFont="1" applyBorder="1" applyAlignment="1">
      <alignment vertical="center"/>
    </xf>
    <xf numFmtId="3" fontId="22" fillId="0" borderId="0" xfId="0" applyNumberFormat="1" applyFont="1" applyAlignment="1">
      <alignment vertical="center"/>
    </xf>
    <xf numFmtId="3" fontId="0" fillId="0" borderId="0" xfId="0" applyNumberFormat="1" applyAlignment="1">
      <alignment horizontal="right" vertical="center"/>
    </xf>
    <xf numFmtId="3" fontId="23" fillId="0" borderId="0" xfId="0" applyNumberFormat="1" applyFont="1" applyAlignment="1">
      <alignment vertical="center"/>
    </xf>
    <xf numFmtId="165" fontId="23" fillId="0" borderId="0" xfId="1" applyNumberFormat="1" applyFont="1" applyAlignment="1">
      <alignment vertical="center"/>
    </xf>
    <xf numFmtId="165" fontId="22" fillId="0" borderId="0" xfId="1" applyNumberFormat="1" applyFont="1" applyAlignment="1">
      <alignment vertical="center"/>
    </xf>
    <xf numFmtId="3" fontId="0" fillId="0" borderId="23" xfId="0" applyNumberFormat="1" applyBorder="1" applyAlignment="1">
      <alignment vertical="center"/>
    </xf>
    <xf numFmtId="164" fontId="0" fillId="0" borderId="23" xfId="0" applyNumberFormat="1" applyBorder="1" applyAlignment="1">
      <alignment vertical="center"/>
    </xf>
    <xf numFmtId="165" fontId="1" fillId="33" borderId="23" xfId="1" applyNumberFormat="1" applyFont="1" applyFill="1" applyBorder="1" applyAlignment="1">
      <alignment vertical="center"/>
    </xf>
    <xf numFmtId="3" fontId="1" fillId="33" borderId="23" xfId="1" applyNumberFormat="1" applyFont="1" applyFill="1" applyBorder="1" applyAlignment="1">
      <alignment vertical="center"/>
    </xf>
    <xf numFmtId="3" fontId="23" fillId="0" borderId="23" xfId="0" applyNumberFormat="1" applyFont="1" applyBorder="1" applyAlignment="1">
      <alignment vertical="center"/>
    </xf>
    <xf numFmtId="3" fontId="24" fillId="0" borderId="0" xfId="0" applyNumberFormat="1" applyFont="1" applyAlignment="1">
      <alignment horizontal="center" vertical="center"/>
    </xf>
    <xf numFmtId="3" fontId="24" fillId="0" borderId="0" xfId="0" applyNumberFormat="1" applyFont="1" applyAlignment="1">
      <alignment horizontal="center" vertical="center" wrapText="1"/>
    </xf>
    <xf numFmtId="3" fontId="24" fillId="34" borderId="20" xfId="0" applyNumberFormat="1" applyFont="1" applyFill="1" applyBorder="1" applyAlignment="1">
      <alignment horizontal="center" vertical="center" wrapText="1"/>
    </xf>
    <xf numFmtId="164" fontId="23" fillId="0" borderId="0" xfId="0" applyNumberFormat="1" applyFont="1" applyAlignment="1">
      <alignment vertical="center"/>
    </xf>
    <xf numFmtId="164" fontId="23" fillId="0" borderId="21" xfId="0" applyNumberFormat="1" applyFont="1" applyBorder="1" applyAlignment="1">
      <alignment vertical="center"/>
    </xf>
    <xf numFmtId="165" fontId="24" fillId="0" borderId="0" xfId="1" applyNumberFormat="1" applyFont="1" applyFill="1" applyBorder="1" applyAlignment="1">
      <alignment vertical="center"/>
    </xf>
    <xf numFmtId="3" fontId="24" fillId="0" borderId="0" xfId="1" applyNumberFormat="1" applyFont="1" applyFill="1" applyBorder="1" applyAlignment="1">
      <alignment vertical="center"/>
    </xf>
    <xf numFmtId="164" fontId="23" fillId="0" borderId="22" xfId="0" applyNumberFormat="1" applyFont="1" applyBorder="1" applyAlignment="1">
      <alignment vertical="center"/>
    </xf>
    <xf numFmtId="166" fontId="23" fillId="0" borderId="0" xfId="0" applyNumberFormat="1" applyFont="1" applyAlignment="1">
      <alignment vertical="center"/>
    </xf>
    <xf numFmtId="167" fontId="23" fillId="0" borderId="0" xfId="0" applyNumberFormat="1" applyFont="1" applyAlignment="1">
      <alignment vertical="center"/>
    </xf>
    <xf numFmtId="41" fontId="0" fillId="0" borderId="2" xfId="0" applyNumberFormat="1" applyBorder="1" applyAlignment="1">
      <alignment vertical="center"/>
    </xf>
    <xf numFmtId="41" fontId="0" fillId="0" borderId="23" xfId="0" applyNumberFormat="1" applyBorder="1" applyAlignment="1">
      <alignment vertical="center"/>
    </xf>
    <xf numFmtId="41" fontId="0" fillId="0" borderId="3" xfId="0" applyNumberFormat="1" applyBorder="1" applyAlignment="1">
      <alignment vertical="center"/>
    </xf>
    <xf numFmtId="41" fontId="23" fillId="0" borderId="23" xfId="0" applyNumberFormat="1" applyFont="1" applyBorder="1" applyAlignment="1">
      <alignment vertical="center"/>
    </xf>
    <xf numFmtId="3" fontId="5" fillId="0" borderId="0" xfId="0" applyNumberFormat="1" applyFont="1" applyAlignment="1">
      <alignment vertical="center" wrapText="1"/>
    </xf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25" fillId="0" borderId="0" xfId="0" applyFont="1" applyAlignment="1">
      <alignment vertical="center"/>
    </xf>
    <xf numFmtId="3" fontId="24" fillId="35" borderId="18" xfId="0" applyNumberFormat="1" applyFont="1" applyFill="1" applyBorder="1" applyAlignment="1">
      <alignment horizontal="center" vertical="center" wrapText="1"/>
    </xf>
    <xf numFmtId="165" fontId="24" fillId="35" borderId="18" xfId="1" applyNumberFormat="1" applyFont="1" applyFill="1" applyBorder="1" applyAlignment="1">
      <alignment horizontal="center" vertical="center" wrapText="1"/>
    </xf>
    <xf numFmtId="3" fontId="6" fillId="35" borderId="1" xfId="0" applyNumberFormat="1" applyFont="1" applyFill="1" applyBorder="1" applyAlignment="1">
      <alignment horizontal="center" vertical="center"/>
    </xf>
    <xf numFmtId="3" fontId="6" fillId="35" borderId="1" xfId="0" applyNumberFormat="1" applyFont="1" applyFill="1" applyBorder="1" applyAlignment="1">
      <alignment vertical="center"/>
    </xf>
    <xf numFmtId="165" fontId="6" fillId="35" borderId="1" xfId="1" applyNumberFormat="1" applyFont="1" applyFill="1" applyBorder="1" applyAlignment="1">
      <alignment vertical="center"/>
    </xf>
    <xf numFmtId="3" fontId="6" fillId="35" borderId="1" xfId="1" applyNumberFormat="1" applyFont="1" applyFill="1" applyBorder="1" applyAlignment="1">
      <alignment vertical="center"/>
    </xf>
    <xf numFmtId="164" fontId="0" fillId="36" borderId="2" xfId="0" applyNumberFormat="1" applyFill="1" applyBorder="1" applyAlignment="1">
      <alignment vertical="center"/>
    </xf>
    <xf numFmtId="164" fontId="0" fillId="36" borderId="23" xfId="0" applyNumberFormat="1" applyFill="1" applyBorder="1" applyAlignment="1">
      <alignment vertical="center"/>
    </xf>
    <xf numFmtId="164" fontId="0" fillId="36" borderId="3" xfId="0" applyNumberFormat="1" applyFill="1" applyBorder="1" applyAlignment="1">
      <alignment vertical="center"/>
    </xf>
    <xf numFmtId="164" fontId="23" fillId="36" borderId="3" xfId="0" applyNumberFormat="1" applyFont="1" applyFill="1" applyBorder="1" applyAlignment="1">
      <alignment vertical="center"/>
    </xf>
    <xf numFmtId="41" fontId="23" fillId="36" borderId="23" xfId="0" applyNumberFormat="1" applyFont="1" applyFill="1" applyBorder="1" applyAlignment="1">
      <alignment vertical="center"/>
    </xf>
    <xf numFmtId="41" fontId="0" fillId="36" borderId="2" xfId="0" applyNumberFormat="1" applyFill="1" applyBorder="1" applyAlignment="1">
      <alignment vertical="center"/>
    </xf>
    <xf numFmtId="41" fontId="0" fillId="36" borderId="23" xfId="0" applyNumberFormat="1" applyFill="1" applyBorder="1" applyAlignment="1">
      <alignment vertical="center"/>
    </xf>
    <xf numFmtId="41" fontId="0" fillId="36" borderId="3" xfId="0" applyNumberFormat="1" applyFill="1" applyBorder="1" applyAlignment="1">
      <alignment vertical="center"/>
    </xf>
    <xf numFmtId="41" fontId="6" fillId="35" borderId="1" xfId="0" applyNumberFormat="1" applyFont="1" applyFill="1" applyBorder="1" applyAlignment="1">
      <alignment vertical="center"/>
    </xf>
    <xf numFmtId="0" fontId="23" fillId="0" borderId="0" xfId="0" applyFont="1" applyAlignment="1">
      <alignment vertical="center"/>
    </xf>
    <xf numFmtId="168" fontId="23" fillId="0" borderId="0" xfId="0" applyNumberFormat="1" applyFont="1" applyAlignment="1">
      <alignment vertical="center"/>
    </xf>
    <xf numFmtId="3" fontId="23" fillId="0" borderId="24" xfId="0" applyNumberFormat="1" applyFont="1" applyBorder="1" applyAlignment="1">
      <alignment vertical="center"/>
    </xf>
    <xf numFmtId="164" fontId="23" fillId="0" borderId="24" xfId="0" applyNumberFormat="1" applyFont="1" applyBorder="1" applyAlignment="1">
      <alignment vertical="center"/>
    </xf>
    <xf numFmtId="164" fontId="0" fillId="0" borderId="24" xfId="0" applyNumberFormat="1" applyBorder="1" applyAlignment="1">
      <alignment vertical="center"/>
    </xf>
    <xf numFmtId="165" fontId="1" fillId="33" borderId="24" xfId="1" applyNumberFormat="1" applyFont="1" applyFill="1" applyBorder="1" applyAlignment="1">
      <alignment vertical="center"/>
    </xf>
    <xf numFmtId="3" fontId="1" fillId="33" borderId="24" xfId="1" applyNumberFormat="1" applyFont="1" applyFill="1" applyBorder="1" applyAlignment="1">
      <alignment vertical="center"/>
    </xf>
    <xf numFmtId="164" fontId="23" fillId="36" borderId="2" xfId="0" applyNumberFormat="1" applyFont="1" applyFill="1" applyBorder="1" applyAlignment="1">
      <alignment vertical="center"/>
    </xf>
    <xf numFmtId="164" fontId="23" fillId="36" borderId="24" xfId="0" applyNumberFormat="1" applyFont="1" applyFill="1" applyBorder="1" applyAlignment="1">
      <alignment vertical="center"/>
    </xf>
    <xf numFmtId="3" fontId="7" fillId="0" borderId="0" xfId="0" applyNumberFormat="1" applyFont="1" applyAlignment="1">
      <alignment vertical="center"/>
    </xf>
    <xf numFmtId="43" fontId="23" fillId="36" borderId="2" xfId="0" applyNumberFormat="1" applyFont="1" applyFill="1" applyBorder="1" applyAlignment="1">
      <alignment vertical="center"/>
    </xf>
    <xf numFmtId="43" fontId="0" fillId="36" borderId="2" xfId="0" applyNumberFormat="1" applyFill="1" applyBorder="1" applyAlignment="1">
      <alignment vertical="center"/>
    </xf>
    <xf numFmtId="166" fontId="0" fillId="0" borderId="0" xfId="0" applyNumberFormat="1" applyAlignment="1">
      <alignment vertical="center"/>
    </xf>
    <xf numFmtId="3" fontId="5" fillId="0" borderId="0" xfId="0" applyNumberFormat="1" applyFont="1" applyAlignment="1">
      <alignment horizontal="center" vertical="center" wrapText="1"/>
    </xf>
    <xf numFmtId="165" fontId="24" fillId="0" borderId="0" xfId="1" applyNumberFormat="1" applyFont="1" applyFill="1" applyBorder="1" applyAlignment="1">
      <alignment horizontal="center" vertical="center"/>
    </xf>
    <xf numFmtId="3" fontId="24" fillId="35" borderId="16" xfId="0" applyNumberFormat="1" applyFont="1" applyFill="1" applyBorder="1" applyAlignment="1">
      <alignment horizontal="center" vertical="center" wrapText="1"/>
    </xf>
    <xf numFmtId="3" fontId="24" fillId="35" borderId="19" xfId="0" applyNumberFormat="1" applyFont="1" applyFill="1" applyBorder="1" applyAlignment="1">
      <alignment horizontal="center" vertical="center"/>
    </xf>
    <xf numFmtId="3" fontId="24" fillId="35" borderId="15" xfId="0" applyNumberFormat="1" applyFont="1" applyFill="1" applyBorder="1" applyAlignment="1">
      <alignment horizontal="center" vertical="center" wrapText="1"/>
    </xf>
    <xf numFmtId="3" fontId="24" fillId="35" borderId="18" xfId="0" applyNumberFormat="1" applyFont="1" applyFill="1" applyBorder="1" applyAlignment="1">
      <alignment horizontal="center" vertical="center"/>
    </xf>
    <xf numFmtId="3" fontId="24" fillId="35" borderId="15" xfId="0" applyNumberFormat="1" applyFont="1" applyFill="1" applyBorder="1" applyAlignment="1">
      <alignment horizontal="center" vertical="center"/>
    </xf>
    <xf numFmtId="3" fontId="24" fillId="35" borderId="14" xfId="0" applyNumberFormat="1" applyFont="1" applyFill="1" applyBorder="1" applyAlignment="1">
      <alignment horizontal="center" vertical="center"/>
    </xf>
    <xf numFmtId="3" fontId="24" fillId="35" borderId="17" xfId="0" applyNumberFormat="1" applyFont="1" applyFill="1" applyBorder="1" applyAlignment="1">
      <alignment horizontal="center" vertical="center"/>
    </xf>
    <xf numFmtId="3" fontId="1" fillId="0" borderId="4" xfId="0" applyNumberFormat="1" applyFont="1" applyBorder="1" applyAlignment="1">
      <alignment horizontal="right" vertical="center"/>
    </xf>
    <xf numFmtId="165" fontId="24" fillId="35" borderId="15" xfId="1" applyNumberFormat="1" applyFont="1" applyFill="1" applyBorder="1" applyAlignment="1">
      <alignment horizontal="center" vertical="center"/>
    </xf>
  </cellXfs>
  <cellStyles count="46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 2" xfId="44" xr:uid="{00000000-0005-0000-0000-000020000000}"/>
    <cellStyle name="Millares 3" xfId="45" xr:uid="{00000000-0005-0000-0000-000021000000}"/>
    <cellStyle name="Neutral" xfId="9" builtinId="28" customBuiltin="1"/>
    <cellStyle name="Normal" xfId="0" builtinId="0"/>
    <cellStyle name="Normal 2" xfId="43" xr:uid="{00000000-0005-0000-0000-000024000000}"/>
    <cellStyle name="Notas" xfId="16" builtinId="10" customBuiltin="1"/>
    <cellStyle name="Porcentaje" xfId="1" builtinId="5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RO!$B$53</c:f>
              <c:strCache>
                <c:ptCount val="1"/>
                <c:pt idx="0">
                  <c:v>011 MINISTERIO DE SALUD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5585-4DA9-A368-E84D3FF24551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5585-4DA9-A368-E84D3FF24551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5585-4DA9-A368-E84D3FF24551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>
                  <a:lumMod val="20000"/>
                  <a:lumOff val="8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5585-4DA9-A368-E84D3FF24551}"/>
              </c:ext>
            </c:extLst>
          </c:dPt>
          <c:dPt>
            <c:idx val="4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9-5585-4DA9-A368-E84D3FF24551}"/>
              </c:ext>
            </c:extLst>
          </c:dPt>
          <c:dLbls>
            <c:dLbl>
              <c:idx val="0"/>
              <c:layout>
                <c:manualLayout>
                  <c:x val="1.0069101521650001E-2"/>
                  <c:y val="-1.46551679372620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585-4DA9-A368-E84D3FF24551}"/>
                </c:ext>
              </c:extLst>
            </c:dLbl>
            <c:dLbl>
              <c:idx val="1"/>
              <c:layout>
                <c:manualLayout>
                  <c:x val="1.1187890579611053E-2"/>
                  <c:y val="-1.22126399477184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585-4DA9-A368-E84D3FF24551}"/>
                </c:ext>
              </c:extLst>
            </c:dLbl>
            <c:dLbl>
              <c:idx val="2"/>
              <c:layout>
                <c:manualLayout>
                  <c:x val="1.0069101521649939E-2"/>
                  <c:y val="-1.22126399477183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585-4DA9-A368-E84D3FF24551}"/>
                </c:ext>
              </c:extLst>
            </c:dLbl>
            <c:dLbl>
              <c:idx val="3"/>
              <c:layout>
                <c:manualLayout>
                  <c:x val="1.1187890579611136E-2"/>
                  <c:y val="-7.327583968631016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585-4DA9-A368-E84D3FF24551}"/>
                </c:ext>
              </c:extLst>
            </c:dLbl>
            <c:dLbl>
              <c:idx val="4"/>
              <c:layout>
                <c:manualLayout>
                  <c:x val="1.1187890579610971E-2"/>
                  <c:y val="-4.885055979087344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585-4DA9-A368-E84D3FF2455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RO!$C$52:$G$52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DEVENGADO
A ENERO
(4)</c:v>
                </c:pt>
              </c:strCache>
            </c:strRef>
          </c:cat>
          <c:val>
            <c:numRef>
              <c:f>RO!$C$53:$G$53</c:f>
              <c:numCache>
                <c:formatCode>_ * #,##0.0_ ;_ * \-#,##0.0_ ;_ * "-"??_ ;_ @_ </c:formatCode>
                <c:ptCount val="5"/>
                <c:pt idx="0">
                  <c:v>10778.179169999999</c:v>
                </c:pt>
                <c:pt idx="1">
                  <c:v>10687.895193</c:v>
                </c:pt>
                <c:pt idx="2" formatCode="#,##0">
                  <c:v>7050.3631690000002</c:v>
                </c:pt>
                <c:pt idx="3">
                  <c:v>5583.5196370900003</c:v>
                </c:pt>
                <c:pt idx="4">
                  <c:v>575.77460472000018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5585-4DA9-A368-E84D3FF2455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540555776"/>
        <c:axId val="540550336"/>
        <c:axId val="0"/>
      </c:bar3DChart>
      <c:catAx>
        <c:axId val="5405557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540550336"/>
        <c:crosses val="autoZero"/>
        <c:auto val="1"/>
        <c:lblAlgn val="ctr"/>
        <c:lblOffset val="100"/>
        <c:noMultiLvlLbl val="0"/>
      </c:catAx>
      <c:valAx>
        <c:axId val="540550336"/>
        <c:scaling>
          <c:orientation val="minMax"/>
        </c:scaling>
        <c:delete val="0"/>
        <c:axPos val="l"/>
        <c:numFmt formatCode="_ * #,##0.0_ ;_ * \-#,##0.0_ ;_ * &quot;-&quot;??_ ;_ @_ " sourceLinked="1"/>
        <c:majorTickMark val="out"/>
        <c:minorTickMark val="none"/>
        <c:tickLblPos val="nextTo"/>
        <c:crossAx val="54055577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RDR!$B$46</c:f>
              <c:strCache>
                <c:ptCount val="1"/>
                <c:pt idx="0">
                  <c:v>011 MINISTERIO DE SALUD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5E59-459B-A063-30CD63376309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5E59-459B-A063-30CD63376309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5E59-459B-A063-30CD63376309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5E59-459B-A063-30CD63376309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9-5E59-459B-A063-30CD63376309}"/>
              </c:ext>
            </c:extLst>
          </c:dPt>
          <c:dLbls>
            <c:dLbl>
              <c:idx val="0"/>
              <c:layout>
                <c:manualLayout>
                  <c:x val="7.8392621464252483E-3"/>
                  <c:y val="-2.1800109730079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E59-459B-A063-30CD63376309}"/>
                </c:ext>
              </c:extLst>
            </c:dLbl>
            <c:dLbl>
              <c:idx val="1"/>
              <c:layout>
                <c:manualLayout>
                  <c:x val="1.1198945923464598E-2"/>
                  <c:y val="-1.36250685812999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E59-459B-A063-30CD63376309}"/>
                </c:ext>
              </c:extLst>
            </c:dLbl>
            <c:dLbl>
              <c:idx val="2"/>
              <c:layout>
                <c:manualLayout>
                  <c:x val="7.8392621464252483E-3"/>
                  <c:y val="-2.1800109730079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E59-459B-A063-30CD63376309}"/>
                </c:ext>
              </c:extLst>
            </c:dLbl>
            <c:dLbl>
              <c:idx val="3"/>
              <c:layout>
                <c:manualLayout>
                  <c:x val="1.2318840515811103E-2"/>
                  <c:y val="-1.90750960138198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E59-459B-A063-30CD63376309}"/>
                </c:ext>
              </c:extLst>
            </c:dLbl>
            <c:dLbl>
              <c:idx val="4"/>
              <c:layout>
                <c:manualLayout>
                  <c:x val="7.8392621464252483E-3"/>
                  <c:y val="-1.63500822975599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E59-459B-A063-30CD6337630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RDR!$C$45:$G$45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DEVENGADO
A ENERO
(4)</c:v>
                </c:pt>
              </c:strCache>
            </c:strRef>
          </c:cat>
          <c:val>
            <c:numRef>
              <c:f>RDR!$C$46:$G$46</c:f>
              <c:numCache>
                <c:formatCode>#,##0.0</c:formatCode>
                <c:ptCount val="5"/>
                <c:pt idx="0">
                  <c:v>3.1038320000000001</c:v>
                </c:pt>
                <c:pt idx="1">
                  <c:v>13.379906</c:v>
                </c:pt>
                <c:pt idx="2">
                  <c:v>10.634297</c:v>
                </c:pt>
                <c:pt idx="3">
                  <c:v>0.72334155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5E59-459B-A063-30CD6337630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540558496"/>
        <c:axId val="540563936"/>
        <c:axId val="0"/>
      </c:bar3DChart>
      <c:catAx>
        <c:axId val="54055849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540563936"/>
        <c:crosses val="autoZero"/>
        <c:auto val="1"/>
        <c:lblAlgn val="ctr"/>
        <c:lblOffset val="100"/>
        <c:noMultiLvlLbl val="0"/>
      </c:catAx>
      <c:valAx>
        <c:axId val="540563936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crossAx val="54055849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ROOC!$B$54</c:f>
              <c:strCache>
                <c:ptCount val="1"/>
                <c:pt idx="0">
                  <c:v>011 MINISTERIO DE SALUD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99EB-47E0-B94E-B082B07EC669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3-99EB-47E0-B94E-B082B07EC669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5-99EB-47E0-B94E-B082B07EC669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7-99EB-47E0-B94E-B082B07EC669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9-99EB-47E0-B94E-B082B07EC669}"/>
              </c:ext>
            </c:extLst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ROOC!$C$53:$G$53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 ANUAL</c:v>
                </c:pt>
                <c:pt idx="4">
                  <c:v>DEVENGADO
A ENERO
(4)</c:v>
                </c:pt>
              </c:strCache>
            </c:strRef>
          </c:cat>
          <c:val>
            <c:numRef>
              <c:f>ROOC!$C$54:$G$54</c:f>
              <c:numCache>
                <c:formatCode>#,##0.0</c:formatCode>
                <c:ptCount val="5"/>
                <c:pt idx="0">
                  <c:v>267.976361</c:v>
                </c:pt>
                <c:pt idx="1">
                  <c:v>267.976361</c:v>
                </c:pt>
                <c:pt idx="2">
                  <c:v>117.349935</c:v>
                </c:pt>
                <c:pt idx="3">
                  <c:v>58.263290439999984</c:v>
                </c:pt>
                <c:pt idx="4">
                  <c:v>2.7682854300000002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9EB-47E0-B94E-B082B07EC66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540562304"/>
        <c:axId val="540549248"/>
        <c:axId val="0"/>
      </c:bar3DChart>
      <c:catAx>
        <c:axId val="54056230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540549248"/>
        <c:crosses val="autoZero"/>
        <c:auto val="1"/>
        <c:lblAlgn val="ctr"/>
        <c:lblOffset val="100"/>
        <c:noMultiLvlLbl val="0"/>
      </c:catAx>
      <c:valAx>
        <c:axId val="540549248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crossAx val="54056230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DYT!$B$50</c:f>
              <c:strCache>
                <c:ptCount val="1"/>
                <c:pt idx="0">
                  <c:v>011 MINISTERIO DE SALUD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279A-4661-BCDB-99F4EB9F6690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279A-4661-BCDB-99F4EB9F6690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279A-4661-BCDB-99F4EB9F6690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279A-4661-BCDB-99F4EB9F6690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9-279A-4661-BCDB-99F4EB9F6690}"/>
              </c:ext>
            </c:extLst>
          </c:dPt>
          <c:dLbls>
            <c:dLbl>
              <c:idx val="1"/>
              <c:layout>
                <c:manualLayout>
                  <c:x val="5.610561143586058E-3"/>
                  <c:y val="-1.4533639539189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79A-4661-BCDB-99F4EB9F6690}"/>
                </c:ext>
              </c:extLst>
            </c:dLbl>
            <c:dLbl>
              <c:idx val="2"/>
              <c:layout>
                <c:manualLayout>
                  <c:x val="7.8547856010205384E-3"/>
                  <c:y val="-1.45336395391898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79A-4661-BCDB-99F4EB9F6690}"/>
                </c:ext>
              </c:extLst>
            </c:dLbl>
            <c:dLbl>
              <c:idx val="3"/>
              <c:layout>
                <c:manualLayout>
                  <c:x val="5.6105611435860996E-3"/>
                  <c:y val="-1.74403674470278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79A-4661-BCDB-99F4EB9F6690}"/>
                </c:ext>
              </c:extLst>
            </c:dLbl>
            <c:dLbl>
              <c:idx val="4"/>
              <c:layout>
                <c:manualLayout>
                  <c:x val="8.9768978297377587E-3"/>
                  <c:y val="-1.1626911631351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79A-4661-BCDB-99F4EB9F6690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DYT!$C$49:$G$49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DEVENGADO
A ENERO
(4)</c:v>
                </c:pt>
              </c:strCache>
            </c:strRef>
          </c:cat>
          <c:val>
            <c:numRef>
              <c:f>DYT!$C$50:$G$50</c:f>
              <c:numCache>
                <c:formatCode>0.0</c:formatCode>
                <c:ptCount val="5"/>
                <c:pt idx="0" formatCode="General">
                  <c:v>0</c:v>
                </c:pt>
                <c:pt idx="1">
                  <c:v>433.86686500000002</c:v>
                </c:pt>
                <c:pt idx="2">
                  <c:v>338.57645500000001</c:v>
                </c:pt>
                <c:pt idx="3">
                  <c:v>198.95106793000008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79A-4661-BCDB-99F4EB9F669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540564480"/>
        <c:axId val="540549792"/>
        <c:axId val="0"/>
      </c:bar3DChart>
      <c:catAx>
        <c:axId val="54056448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540549792"/>
        <c:crosses val="autoZero"/>
        <c:auto val="1"/>
        <c:lblAlgn val="ctr"/>
        <c:lblOffset val="100"/>
        <c:noMultiLvlLbl val="0"/>
      </c:catAx>
      <c:valAx>
        <c:axId val="5405497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crossAx val="5405644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2.9017914482763904E-2"/>
          <c:y val="8.7079054648118118E-2"/>
          <c:w val="0.95881716189458277"/>
          <c:h val="0.81883756561759846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RD!$B$24</c:f>
              <c:strCache>
                <c:ptCount val="1"/>
                <c:pt idx="0">
                  <c:v>011 MINISTERIO DE SALUD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p3d/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A36C-4201-80E6-B25E8D660418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2-A36C-4201-80E6-B25E8D660418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4-A36C-4201-80E6-B25E8D660418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6-A36C-4201-80E6-B25E8D660418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8-A36C-4201-80E6-B25E8D660418}"/>
              </c:ext>
            </c:extLst>
          </c:dPt>
          <c:dLbls>
            <c:dLbl>
              <c:idx val="0"/>
              <c:layout>
                <c:manualLayout>
                  <c:x val="-2.0031256317887031E-17"/>
                  <c:y val="9.86066404750865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36C-4201-80E6-B25E8D660418}"/>
                </c:ext>
              </c:extLst>
            </c:dLbl>
            <c:dLbl>
              <c:idx val="1"/>
              <c:layout>
                <c:manualLayout>
                  <c:x val="1.0926266029456409E-3"/>
                  <c:y val="9.391108616674911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36C-4201-80E6-B25E8D660418}"/>
                </c:ext>
              </c:extLst>
            </c:dLbl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36C-4201-80E6-B25E8D660418}"/>
                </c:ext>
              </c:extLst>
            </c:dLbl>
            <c:dLbl>
              <c:idx val="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36C-4201-80E6-B25E8D660418}"/>
                </c:ext>
              </c:extLst>
            </c:dLbl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36C-4201-80E6-B25E8D66041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RD!$C$23:$G$23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DEVENGADO
A ENERO
(4)</c:v>
                </c:pt>
              </c:strCache>
            </c:strRef>
          </c:cat>
          <c:val>
            <c:numRef>
              <c:f>RD!$C$24:$G$24</c:f>
              <c:numCache>
                <c:formatCode>0.0</c:formatCode>
                <c:ptCount val="5"/>
                <c:pt idx="0" formatCode="General">
                  <c:v>0</c:v>
                </c:pt>
                <c:pt idx="1">
                  <c:v>2.1358619999999999</c:v>
                </c:pt>
                <c:pt idx="2">
                  <c:v>1.8149090000000001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A36C-4201-80E6-B25E8D6604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540553600"/>
        <c:axId val="540550880"/>
        <c:axId val="0"/>
      </c:bar3DChart>
      <c:catAx>
        <c:axId val="5405536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540550880"/>
        <c:crosses val="autoZero"/>
        <c:auto val="1"/>
        <c:lblAlgn val="ctr"/>
        <c:lblOffset val="100"/>
        <c:noMultiLvlLbl val="0"/>
      </c:catAx>
      <c:valAx>
        <c:axId val="540550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54055360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0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303420</xdr:colOff>
      <xdr:row>47</xdr:row>
      <xdr:rowOff>145246</xdr:rowOff>
    </xdr:from>
    <xdr:to>
      <xdr:col>11</xdr:col>
      <xdr:colOff>964567</xdr:colOff>
      <xdr:row>78</xdr:row>
      <xdr:rowOff>124557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36635</xdr:colOff>
      <xdr:row>0</xdr:row>
      <xdr:rowOff>168519</xdr:rowOff>
    </xdr:from>
    <xdr:to>
      <xdr:col>1</xdr:col>
      <xdr:colOff>4313360</xdr:colOff>
      <xdr:row>3</xdr:row>
      <xdr:rowOff>69697</xdr:rowOff>
    </xdr:to>
    <xdr:grpSp>
      <xdr:nvGrpSpPr>
        <xdr:cNvPr id="7" name="Grup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pSpPr>
          <a:grpSpLocks/>
        </xdr:cNvGrpSpPr>
      </xdr:nvGrpSpPr>
      <xdr:grpSpPr bwMode="auto">
        <a:xfrm>
          <a:off x="424962" y="168519"/>
          <a:ext cx="4276725" cy="472678"/>
          <a:chOff x="76200" y="76200"/>
          <a:chExt cx="4257675" cy="476250"/>
        </a:xfrm>
      </xdr:grpSpPr>
      <xdr:pic>
        <xdr:nvPicPr>
          <xdr:cNvPr id="8" name="Imagen 2" descr="Imagen relacionada">
            <a:extLst>
              <a:ext uri="{FF2B5EF4-FFF2-40B4-BE49-F238E27FC236}">
                <a16:creationId xmlns:a16="http://schemas.microsoft.com/office/drawing/2014/main" id="{00000000-0008-0000-0000-000008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9" name="CuadroTexto 8">
            <a:extLst>
              <a:ext uri="{FF2B5EF4-FFF2-40B4-BE49-F238E27FC236}">
                <a16:creationId xmlns:a16="http://schemas.microsoft.com/office/drawing/2014/main" id="{00000000-0008-0000-0000-000009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10" name="CuadroTexto 9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1158</xdr:colOff>
      <xdr:row>41</xdr:row>
      <xdr:rowOff>49072</xdr:rowOff>
    </xdr:from>
    <xdr:to>
      <xdr:col>12</xdr:col>
      <xdr:colOff>20478</xdr:colOff>
      <xdr:row>83</xdr:row>
      <xdr:rowOff>15455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6569</xdr:colOff>
      <xdr:row>0</xdr:row>
      <xdr:rowOff>170793</xdr:rowOff>
    </xdr:from>
    <xdr:to>
      <xdr:col>1</xdr:col>
      <xdr:colOff>4283294</xdr:colOff>
      <xdr:row>3</xdr:row>
      <xdr:rowOff>71971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GrpSpPr>
          <a:grpSpLocks/>
        </xdr:cNvGrpSpPr>
      </xdr:nvGrpSpPr>
      <xdr:grpSpPr bwMode="auto">
        <a:xfrm>
          <a:off x="394896" y="170793"/>
          <a:ext cx="4276725" cy="472678"/>
          <a:chOff x="76200" y="76200"/>
          <a:chExt cx="4257675" cy="476250"/>
        </a:xfrm>
      </xdr:grpSpPr>
      <xdr:pic>
        <xdr:nvPicPr>
          <xdr:cNvPr id="7" name="Imagen 2" descr="Imagen relacionada">
            <a:extLst>
              <a:ext uri="{FF2B5EF4-FFF2-40B4-BE49-F238E27FC236}">
                <a16:creationId xmlns:a16="http://schemas.microsoft.com/office/drawing/2014/main" id="{00000000-0008-0000-0100-000007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8" name="CuadroTexto 7">
            <a:extLst>
              <a:ext uri="{FF2B5EF4-FFF2-40B4-BE49-F238E27FC236}">
                <a16:creationId xmlns:a16="http://schemas.microsoft.com/office/drawing/2014/main" id="{00000000-0008-0000-0100-000008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9" name="CuadroTexto 8">
            <a:extLst>
              <a:ext uri="{FF2B5EF4-FFF2-40B4-BE49-F238E27FC236}">
                <a16:creationId xmlns:a16="http://schemas.microsoft.com/office/drawing/2014/main" id="{00000000-0008-0000-0100-000009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376528</xdr:colOff>
      <xdr:row>49</xdr:row>
      <xdr:rowOff>108929</xdr:rowOff>
    </xdr:from>
    <xdr:to>
      <xdr:col>12</xdr:col>
      <xdr:colOff>51557</xdr:colOff>
      <xdr:row>75</xdr:row>
      <xdr:rowOff>40575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5443</xdr:colOff>
      <xdr:row>0</xdr:row>
      <xdr:rowOff>168729</xdr:rowOff>
    </xdr:from>
    <xdr:to>
      <xdr:col>1</xdr:col>
      <xdr:colOff>4282168</xdr:colOff>
      <xdr:row>3</xdr:row>
      <xdr:rowOff>69907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pSpPr>
          <a:grpSpLocks/>
        </xdr:cNvGrpSpPr>
      </xdr:nvGrpSpPr>
      <xdr:grpSpPr bwMode="auto">
        <a:xfrm>
          <a:off x="393770" y="168729"/>
          <a:ext cx="4276725" cy="472678"/>
          <a:chOff x="76200" y="76200"/>
          <a:chExt cx="4257675" cy="476250"/>
        </a:xfrm>
      </xdr:grpSpPr>
      <xdr:pic>
        <xdr:nvPicPr>
          <xdr:cNvPr id="7" name="Imagen 2" descr="Imagen relacionada">
            <a:extLst>
              <a:ext uri="{FF2B5EF4-FFF2-40B4-BE49-F238E27FC236}">
                <a16:creationId xmlns:a16="http://schemas.microsoft.com/office/drawing/2014/main" id="{00000000-0008-0000-0200-000007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8" name="CuadroTexto 7">
            <a:extLst>
              <a:ext uri="{FF2B5EF4-FFF2-40B4-BE49-F238E27FC236}">
                <a16:creationId xmlns:a16="http://schemas.microsoft.com/office/drawing/2014/main" id="{00000000-0008-0000-0200-000008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9" name="CuadroTexto 8">
            <a:extLst>
              <a:ext uri="{FF2B5EF4-FFF2-40B4-BE49-F238E27FC236}">
                <a16:creationId xmlns:a16="http://schemas.microsoft.com/office/drawing/2014/main" id="{00000000-0008-0000-0200-000009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363839</xdr:colOff>
      <xdr:row>45</xdr:row>
      <xdr:rowOff>5953</xdr:rowOff>
    </xdr:from>
    <xdr:to>
      <xdr:col>11</xdr:col>
      <xdr:colOff>991368</xdr:colOff>
      <xdr:row>81</xdr:row>
      <xdr:rowOff>104706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47625</xdr:colOff>
      <xdr:row>0</xdr:row>
      <xdr:rowOff>160734</xdr:rowOff>
    </xdr:from>
    <xdr:to>
      <xdr:col>1</xdr:col>
      <xdr:colOff>4324350</xdr:colOff>
      <xdr:row>3</xdr:row>
      <xdr:rowOff>61912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GrpSpPr>
          <a:grpSpLocks/>
        </xdr:cNvGrpSpPr>
      </xdr:nvGrpSpPr>
      <xdr:grpSpPr bwMode="auto">
        <a:xfrm>
          <a:off x="435952" y="160734"/>
          <a:ext cx="4276725" cy="472678"/>
          <a:chOff x="76200" y="76200"/>
          <a:chExt cx="4257675" cy="476250"/>
        </a:xfrm>
      </xdr:grpSpPr>
      <xdr:pic>
        <xdr:nvPicPr>
          <xdr:cNvPr id="7" name="Imagen 2" descr="Imagen relacionada">
            <a:extLst>
              <a:ext uri="{FF2B5EF4-FFF2-40B4-BE49-F238E27FC236}">
                <a16:creationId xmlns:a16="http://schemas.microsoft.com/office/drawing/2014/main" id="{00000000-0008-0000-0300-000007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8" name="CuadroTexto 7">
            <a:extLst>
              <a:ext uri="{FF2B5EF4-FFF2-40B4-BE49-F238E27FC236}">
                <a16:creationId xmlns:a16="http://schemas.microsoft.com/office/drawing/2014/main" id="{00000000-0008-0000-0300-000008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9" name="CuadroTexto 8">
            <a:extLst>
              <a:ext uri="{FF2B5EF4-FFF2-40B4-BE49-F238E27FC236}">
                <a16:creationId xmlns:a16="http://schemas.microsoft.com/office/drawing/2014/main" id="{00000000-0008-0000-0300-000009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333927</xdr:colOff>
      <xdr:row>18</xdr:row>
      <xdr:rowOff>86502</xdr:rowOff>
    </xdr:from>
    <xdr:to>
      <xdr:col>12</xdr:col>
      <xdr:colOff>73025</xdr:colOff>
      <xdr:row>45</xdr:row>
      <xdr:rowOff>161874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39414</xdr:colOff>
      <xdr:row>0</xdr:row>
      <xdr:rowOff>151086</xdr:rowOff>
    </xdr:from>
    <xdr:to>
      <xdr:col>1</xdr:col>
      <xdr:colOff>4316139</xdr:colOff>
      <xdr:row>3</xdr:row>
      <xdr:rowOff>52264</xdr:rowOff>
    </xdr:to>
    <xdr:grpSp>
      <xdr:nvGrpSpPr>
        <xdr:cNvPr id="6" name="Grupo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pSpPr>
          <a:grpSpLocks/>
        </xdr:cNvGrpSpPr>
      </xdr:nvGrpSpPr>
      <xdr:grpSpPr bwMode="auto">
        <a:xfrm>
          <a:off x="427741" y="151086"/>
          <a:ext cx="4276725" cy="472678"/>
          <a:chOff x="76200" y="76200"/>
          <a:chExt cx="4257675" cy="476250"/>
        </a:xfrm>
      </xdr:grpSpPr>
      <xdr:pic>
        <xdr:nvPicPr>
          <xdr:cNvPr id="7" name="Imagen 2" descr="Imagen relacionada">
            <a:extLst>
              <a:ext uri="{FF2B5EF4-FFF2-40B4-BE49-F238E27FC236}">
                <a16:creationId xmlns:a16="http://schemas.microsoft.com/office/drawing/2014/main" id="{00000000-0008-0000-0400-000007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3403" t="37210" b="37872"/>
          <a:stretch>
            <a:fillRect/>
          </a:stretch>
        </xdr:blipFill>
        <xdr:spPr bwMode="auto">
          <a:xfrm>
            <a:off x="76200" y="76200"/>
            <a:ext cx="1702400" cy="4762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8" name="CuadroTexto 7">
            <a:extLst>
              <a:ext uri="{FF2B5EF4-FFF2-40B4-BE49-F238E27FC236}">
                <a16:creationId xmlns:a16="http://schemas.microsoft.com/office/drawing/2014/main" id="{00000000-0008-0000-0400-000008000000}"/>
              </a:ext>
            </a:extLst>
          </xdr:cNvPr>
          <xdr:cNvSpPr txBox="1"/>
        </xdr:nvSpPr>
        <xdr:spPr bwMode="auto">
          <a:xfrm>
            <a:off x="2712355" y="104775"/>
            <a:ext cx="1631002" cy="428625"/>
          </a:xfrm>
          <a:prstGeom prst="rect">
            <a:avLst/>
          </a:prstGeom>
          <a:solidFill>
            <a:schemeClr val="bg1">
              <a:lumMod val="75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300" b="1">
              <a:solidFill>
                <a:sysClr val="windowText" lastClr="000000"/>
              </a:solidFill>
            </a:endParaRPr>
          </a:p>
          <a:p>
            <a:r>
              <a:rPr lang="es-PE" sz="700" b="1">
                <a:solidFill>
                  <a:sysClr val="windowText" lastClr="000000"/>
                </a:solidFill>
              </a:rPr>
              <a:t>OFICINA GENERAL DE PLANEAMIENTO, </a:t>
            </a:r>
          </a:p>
          <a:p>
            <a:r>
              <a:rPr lang="es-PE" sz="700" b="1">
                <a:solidFill>
                  <a:sysClr val="windowText" lastClr="000000"/>
                </a:solidFill>
              </a:rPr>
              <a:t>PRESUPUESTO Y MODERNIZACIÓN</a:t>
            </a:r>
          </a:p>
        </xdr:txBody>
      </xdr:sp>
      <xdr:sp macro="" textlink="">
        <xdr:nvSpPr>
          <xdr:cNvPr id="9" name="CuadroTexto 8">
            <a:extLst>
              <a:ext uri="{FF2B5EF4-FFF2-40B4-BE49-F238E27FC236}">
                <a16:creationId xmlns:a16="http://schemas.microsoft.com/office/drawing/2014/main" id="{00000000-0008-0000-0400-000009000000}"/>
              </a:ext>
            </a:extLst>
          </xdr:cNvPr>
          <xdr:cNvSpPr txBox="1"/>
        </xdr:nvSpPr>
        <xdr:spPr bwMode="auto">
          <a:xfrm>
            <a:off x="1697720" y="104775"/>
            <a:ext cx="1005153" cy="428625"/>
          </a:xfrm>
          <a:prstGeom prst="rect">
            <a:avLst/>
          </a:prstGeom>
          <a:solidFill>
            <a:schemeClr val="bg1">
              <a:lumMod val="50000"/>
            </a:schemeClr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endParaRPr lang="es-PE" sz="700" b="1">
              <a:solidFill>
                <a:schemeClr val="bg1"/>
              </a:solidFill>
            </a:endParaRPr>
          </a:p>
          <a:p>
            <a:r>
              <a:rPr lang="es-PE" sz="700" b="1">
                <a:solidFill>
                  <a:schemeClr val="bg1"/>
                </a:solidFill>
              </a:rPr>
              <a:t>SECRETARIA GENERAL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 tint="0.39997558519241921"/>
    <pageSetUpPr fitToPage="1"/>
  </sheetPr>
  <dimension ref="A1:N72"/>
  <sheetViews>
    <sheetView showGridLines="0" zoomScale="130" zoomScaleNormal="130" workbookViewId="0">
      <selection activeCell="B11" sqref="B11:B12"/>
    </sheetView>
  </sheetViews>
  <sheetFormatPr baseColWidth="10" defaultRowHeight="15" x14ac:dyDescent="0.25"/>
  <cols>
    <col min="1" max="1" width="5.85546875" style="1" customWidth="1"/>
    <col min="2" max="2" width="81.42578125" style="1" bestFit="1" customWidth="1"/>
    <col min="3" max="4" width="16" style="1" bestFit="1" customWidth="1"/>
    <col min="5" max="5" width="17.85546875" style="1" bestFit="1" customWidth="1"/>
    <col min="6" max="6" width="20.7109375" style="1" customWidth="1"/>
    <col min="7" max="7" width="17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6" style="1" bestFit="1" customWidth="1"/>
    <col min="13" max="13" width="13.7109375" style="1" bestFit="1" customWidth="1"/>
    <col min="14" max="14" width="12.7109375" style="1" bestFit="1" customWidth="1"/>
    <col min="15" max="16384" width="11.42578125" style="1"/>
  </cols>
  <sheetData>
    <row r="1" spans="1:13" s="46" customFormat="1" x14ac:dyDescent="0.25">
      <c r="A1"/>
      <c r="B1" s="45"/>
      <c r="C1" s="45"/>
      <c r="D1" s="45"/>
      <c r="E1" s="72"/>
      <c r="F1" s="45"/>
      <c r="G1" s="45"/>
      <c r="H1" s="45"/>
      <c r="I1" s="45"/>
      <c r="J1" s="45"/>
      <c r="K1" s="45"/>
      <c r="L1" s="45"/>
      <c r="M1" s="45"/>
    </row>
    <row r="2" spans="1:13" s="46" customFormat="1" x14ac:dyDescent="0.25">
      <c r="A2"/>
      <c r="B2" s="45"/>
      <c r="C2" s="45"/>
      <c r="D2" s="45"/>
      <c r="E2" s="72"/>
      <c r="F2" s="45"/>
      <c r="G2" s="45"/>
      <c r="H2" s="45"/>
      <c r="I2" s="45"/>
      <c r="J2" s="45"/>
      <c r="K2" s="45"/>
      <c r="L2" s="45"/>
      <c r="M2" s="45"/>
    </row>
    <row r="3" spans="1:13" s="46" customFormat="1" x14ac:dyDescent="0.25">
      <c r="A3"/>
      <c r="B3" s="45"/>
      <c r="C3" s="47"/>
      <c r="D3" s="45"/>
      <c r="E3" s="72"/>
      <c r="F3" s="45"/>
      <c r="G3" s="45"/>
      <c r="H3" s="45"/>
      <c r="I3" s="45"/>
      <c r="J3" s="45"/>
      <c r="K3" s="45"/>
      <c r="L3" s="45"/>
      <c r="M3" s="45"/>
    </row>
    <row r="4" spans="1:13" s="46" customFormat="1" x14ac:dyDescent="0.25">
      <c r="A4"/>
      <c r="B4" s="45"/>
      <c r="C4" s="47"/>
      <c r="D4" s="45"/>
      <c r="E4" s="72"/>
      <c r="F4" s="45"/>
      <c r="G4" s="45"/>
      <c r="H4" s="45"/>
      <c r="I4" s="45"/>
      <c r="J4" s="45"/>
      <c r="K4" s="45"/>
      <c r="L4" s="45"/>
      <c r="M4" s="45"/>
    </row>
    <row r="5" spans="1:13" ht="5.0999999999999996" customHeight="1" x14ac:dyDescent="0.25"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</row>
    <row r="6" spans="1:13" ht="43.5" customHeight="1" x14ac:dyDescent="0.25">
      <c r="B6" s="76" t="s">
        <v>62</v>
      </c>
      <c r="C6" s="76"/>
      <c r="D6" s="76"/>
      <c r="E6" s="76"/>
      <c r="F6" s="76"/>
      <c r="G6" s="76"/>
      <c r="H6" s="76"/>
      <c r="I6" s="76"/>
      <c r="J6" s="76"/>
      <c r="K6" s="76"/>
      <c r="L6" s="76"/>
    </row>
    <row r="8" spans="1:13" ht="15.75" x14ac:dyDescent="0.25">
      <c r="B8" s="2" t="s">
        <v>5</v>
      </c>
    </row>
    <row r="9" spans="1:13" x14ac:dyDescent="0.2">
      <c r="B9" s="3" t="s">
        <v>60</v>
      </c>
    </row>
    <row r="10" spans="1:13" x14ac:dyDescent="0.25">
      <c r="B10" s="4"/>
      <c r="I10" s="85"/>
      <c r="J10" s="85"/>
      <c r="K10" s="85"/>
      <c r="L10" s="21" t="s">
        <v>21</v>
      </c>
    </row>
    <row r="11" spans="1:13" s="5" customFormat="1" ht="15" customHeight="1" x14ac:dyDescent="0.25">
      <c r="B11" s="83" t="s">
        <v>20</v>
      </c>
      <c r="C11" s="82" t="s">
        <v>0</v>
      </c>
      <c r="D11" s="82"/>
      <c r="E11" s="80" t="s">
        <v>13</v>
      </c>
      <c r="F11" s="80" t="s">
        <v>22</v>
      </c>
      <c r="G11" s="80" t="s">
        <v>64</v>
      </c>
      <c r="H11" s="80" t="s">
        <v>15</v>
      </c>
      <c r="I11" s="86" t="s">
        <v>17</v>
      </c>
      <c r="J11" s="86"/>
      <c r="K11" s="86"/>
      <c r="L11" s="78" t="s">
        <v>16</v>
      </c>
    </row>
    <row r="12" spans="1:13" s="5" customFormat="1" ht="50.1" customHeight="1" x14ac:dyDescent="0.25">
      <c r="B12" s="84"/>
      <c r="C12" s="48" t="s">
        <v>3</v>
      </c>
      <c r="D12" s="48" t="s">
        <v>2</v>
      </c>
      <c r="E12" s="81"/>
      <c r="F12" s="81"/>
      <c r="G12" s="81"/>
      <c r="H12" s="81"/>
      <c r="I12" s="48" t="s">
        <v>9</v>
      </c>
      <c r="J12" s="48" t="s">
        <v>10</v>
      </c>
      <c r="K12" s="49" t="s">
        <v>11</v>
      </c>
      <c r="L12" s="79"/>
    </row>
    <row r="13" spans="1:13" ht="20.100000000000001" customHeight="1" x14ac:dyDescent="0.25">
      <c r="B13" s="6" t="s">
        <v>91</v>
      </c>
      <c r="C13" s="8">
        <v>2565675336</v>
      </c>
      <c r="D13" s="8">
        <v>2475784382</v>
      </c>
      <c r="E13" s="74">
        <v>1249259552</v>
      </c>
      <c r="F13" s="54">
        <v>1168228672.2599995</v>
      </c>
      <c r="G13" s="8">
        <v>114345689.15000002</v>
      </c>
      <c r="H13" s="8"/>
      <c r="I13" s="12">
        <f>IF(ISERROR(+#REF!/E13)=TRUE,0,++#REF!/E13)</f>
        <v>0</v>
      </c>
      <c r="J13" s="12">
        <f>IF(ISERROR(+G13/E13)=TRUE,0,++G13/E13)</f>
        <v>9.1530770340669781E-2</v>
      </c>
      <c r="K13" s="12">
        <f>IF(ISERROR(+H13/E13)=TRUE,0,++H13/E13)</f>
        <v>0</v>
      </c>
      <c r="L13" s="14">
        <f>+D13-G13</f>
        <v>2361438692.8499999</v>
      </c>
    </row>
    <row r="14" spans="1:13" ht="20.100000000000001" customHeight="1" x14ac:dyDescent="0.25">
      <c r="B14" s="25" t="s">
        <v>65</v>
      </c>
      <c r="C14" s="26">
        <v>56086733</v>
      </c>
      <c r="D14" s="26">
        <v>56148253</v>
      </c>
      <c r="E14" s="55">
        <v>43670099</v>
      </c>
      <c r="F14" s="55">
        <v>36988906.320000008</v>
      </c>
      <c r="G14" s="26">
        <v>3610527.6099999994</v>
      </c>
      <c r="H14" s="26"/>
      <c r="I14" s="27"/>
      <c r="J14" s="27">
        <f t="shared" ref="J14:J43" si="0">IF(ISERROR(+G14/E14)=TRUE,0,++G14/E14)</f>
        <v>8.2677339705595793E-2</v>
      </c>
      <c r="K14" s="27">
        <f t="shared" ref="K14:K43" si="1">IF(ISERROR(+H14/E14)=TRUE,0,++H14/E14)</f>
        <v>0</v>
      </c>
      <c r="L14" s="28">
        <f t="shared" ref="L14:L43" si="2">+D14-G14</f>
        <v>52537725.390000001</v>
      </c>
    </row>
    <row r="15" spans="1:13" ht="20.100000000000001" customHeight="1" x14ac:dyDescent="0.25">
      <c r="B15" s="25" t="s">
        <v>66</v>
      </c>
      <c r="C15" s="26">
        <v>70801447</v>
      </c>
      <c r="D15" s="26">
        <v>70895367</v>
      </c>
      <c r="E15" s="55">
        <v>53458933</v>
      </c>
      <c r="F15" s="55">
        <v>47978735.139999993</v>
      </c>
      <c r="G15" s="26">
        <v>4412756.9699999969</v>
      </c>
      <c r="H15" s="26"/>
      <c r="I15" s="27"/>
      <c r="J15" s="27">
        <f t="shared" si="0"/>
        <v>8.2544800697761725E-2</v>
      </c>
      <c r="K15" s="27">
        <f t="shared" si="1"/>
        <v>0</v>
      </c>
      <c r="L15" s="28">
        <f t="shared" si="2"/>
        <v>66482610.030000001</v>
      </c>
    </row>
    <row r="16" spans="1:13" ht="20.100000000000001" customHeight="1" x14ac:dyDescent="0.25">
      <c r="B16" s="25" t="s">
        <v>67</v>
      </c>
      <c r="C16" s="26">
        <v>53131777</v>
      </c>
      <c r="D16" s="26">
        <v>53178697</v>
      </c>
      <c r="E16" s="55">
        <v>42728161</v>
      </c>
      <c r="F16" s="55">
        <v>28345941.270000003</v>
      </c>
      <c r="G16" s="26">
        <v>2434474.5200000019</v>
      </c>
      <c r="H16" s="26"/>
      <c r="I16" s="27"/>
      <c r="J16" s="27">
        <f t="shared" si="0"/>
        <v>5.6975878741891132E-2</v>
      </c>
      <c r="K16" s="27">
        <f t="shared" si="1"/>
        <v>0</v>
      </c>
      <c r="L16" s="28">
        <f t="shared" si="2"/>
        <v>50744222.479999997</v>
      </c>
    </row>
    <row r="17" spans="2:12" ht="20.100000000000001" customHeight="1" x14ac:dyDescent="0.25">
      <c r="B17" s="25" t="s">
        <v>68</v>
      </c>
      <c r="C17" s="26">
        <v>65564651</v>
      </c>
      <c r="D17" s="26">
        <v>65676171</v>
      </c>
      <c r="E17" s="55">
        <v>50856863</v>
      </c>
      <c r="F17" s="55">
        <v>45483394.420000039</v>
      </c>
      <c r="G17" s="26">
        <v>4850930.7299999986</v>
      </c>
      <c r="H17" s="26"/>
      <c r="I17" s="27"/>
      <c r="J17" s="27">
        <f t="shared" si="0"/>
        <v>9.5383994290013499E-2</v>
      </c>
      <c r="K17" s="27">
        <f t="shared" si="1"/>
        <v>0</v>
      </c>
      <c r="L17" s="28">
        <f t="shared" si="2"/>
        <v>60825240.270000003</v>
      </c>
    </row>
    <row r="18" spans="2:12" ht="20.100000000000001" customHeight="1" x14ac:dyDescent="0.25">
      <c r="B18" s="25" t="s">
        <v>69</v>
      </c>
      <c r="C18" s="26">
        <v>244066564</v>
      </c>
      <c r="D18" s="26">
        <v>244467044</v>
      </c>
      <c r="E18" s="55">
        <v>187206449</v>
      </c>
      <c r="F18" s="55">
        <v>163522098.46999997</v>
      </c>
      <c r="G18" s="26">
        <v>16762290.030000003</v>
      </c>
      <c r="H18" s="26"/>
      <c r="I18" s="27"/>
      <c r="J18" s="27">
        <f t="shared" si="0"/>
        <v>8.9539062994565974E-2</v>
      </c>
      <c r="K18" s="27">
        <f t="shared" si="1"/>
        <v>0</v>
      </c>
      <c r="L18" s="28">
        <f t="shared" si="2"/>
        <v>227704753.97</v>
      </c>
    </row>
    <row r="19" spans="2:12" ht="20.100000000000001" customHeight="1" x14ac:dyDescent="0.25">
      <c r="B19" s="25" t="s">
        <v>70</v>
      </c>
      <c r="C19" s="26">
        <v>186752015</v>
      </c>
      <c r="D19" s="26">
        <v>187039895</v>
      </c>
      <c r="E19" s="55">
        <v>139790065</v>
      </c>
      <c r="F19" s="55">
        <v>123027200.58999999</v>
      </c>
      <c r="G19" s="26">
        <v>13135730.839999998</v>
      </c>
      <c r="H19" s="26"/>
      <c r="I19" s="27"/>
      <c r="J19" s="27">
        <f t="shared" si="0"/>
        <v>9.3967556564195018E-2</v>
      </c>
      <c r="K19" s="27">
        <f t="shared" si="1"/>
        <v>0</v>
      </c>
      <c r="L19" s="28">
        <f t="shared" si="2"/>
        <v>173904164.16</v>
      </c>
    </row>
    <row r="20" spans="2:12" ht="20.100000000000001" customHeight="1" x14ac:dyDescent="0.25">
      <c r="B20" s="25" t="s">
        <v>71</v>
      </c>
      <c r="C20" s="26">
        <v>233256297</v>
      </c>
      <c r="D20" s="26">
        <v>233668857</v>
      </c>
      <c r="E20" s="55">
        <v>176420628</v>
      </c>
      <c r="F20" s="55">
        <v>72448955.899999976</v>
      </c>
      <c r="G20" s="26">
        <v>18549922.000000019</v>
      </c>
      <c r="H20" s="26"/>
      <c r="I20" s="27"/>
      <c r="J20" s="27">
        <f t="shared" si="0"/>
        <v>0.10514599233826567</v>
      </c>
      <c r="K20" s="27">
        <f t="shared" si="1"/>
        <v>0</v>
      </c>
      <c r="L20" s="28">
        <f t="shared" si="2"/>
        <v>215118934.99999997</v>
      </c>
    </row>
    <row r="21" spans="2:12" ht="20.100000000000001" customHeight="1" x14ac:dyDescent="0.25">
      <c r="B21" s="25" t="s">
        <v>92</v>
      </c>
      <c r="C21" s="26">
        <v>51035921</v>
      </c>
      <c r="D21" s="26">
        <v>51112241</v>
      </c>
      <c r="E21" s="55">
        <v>38686208</v>
      </c>
      <c r="F21" s="55">
        <v>35516218.890000001</v>
      </c>
      <c r="G21" s="26">
        <v>3612263.5599999996</v>
      </c>
      <c r="H21" s="26"/>
      <c r="I21" s="27"/>
      <c r="J21" s="27">
        <f t="shared" si="0"/>
        <v>9.3373420315581185E-2</v>
      </c>
      <c r="K21" s="27">
        <f t="shared" si="1"/>
        <v>0</v>
      </c>
      <c r="L21" s="28">
        <f t="shared" si="2"/>
        <v>47499977.439999998</v>
      </c>
    </row>
    <row r="22" spans="2:12" ht="20.100000000000001" customHeight="1" x14ac:dyDescent="0.25">
      <c r="B22" s="25" t="s">
        <v>72</v>
      </c>
      <c r="C22" s="26">
        <v>133025569</v>
      </c>
      <c r="D22" s="26">
        <v>133245689</v>
      </c>
      <c r="E22" s="55">
        <v>100104978</v>
      </c>
      <c r="F22" s="55">
        <v>85448011.560000002</v>
      </c>
      <c r="G22" s="26">
        <v>9165116.2800000049</v>
      </c>
      <c r="H22" s="26"/>
      <c r="I22" s="27"/>
      <c r="J22" s="27">
        <f t="shared" si="0"/>
        <v>9.1555050139464647E-2</v>
      </c>
      <c r="K22" s="27">
        <f t="shared" si="1"/>
        <v>0</v>
      </c>
      <c r="L22" s="28">
        <f t="shared" si="2"/>
        <v>124080572.72</v>
      </c>
    </row>
    <row r="23" spans="2:12" ht="20.100000000000001" customHeight="1" x14ac:dyDescent="0.25">
      <c r="B23" s="25" t="s">
        <v>73</v>
      </c>
      <c r="C23" s="26">
        <v>240320809</v>
      </c>
      <c r="D23" s="26">
        <v>240766729</v>
      </c>
      <c r="E23" s="55">
        <v>184990087</v>
      </c>
      <c r="F23" s="55">
        <v>170911334.44000009</v>
      </c>
      <c r="G23" s="26">
        <v>21085305.120000008</v>
      </c>
      <c r="H23" s="26"/>
      <c r="I23" s="27"/>
      <c r="J23" s="27">
        <f t="shared" si="0"/>
        <v>0.11398072978905086</v>
      </c>
      <c r="K23" s="27">
        <f t="shared" si="1"/>
        <v>0</v>
      </c>
      <c r="L23" s="28">
        <f t="shared" si="2"/>
        <v>219681423.88</v>
      </c>
    </row>
    <row r="24" spans="2:12" ht="20.100000000000001" customHeight="1" x14ac:dyDescent="0.25">
      <c r="B24" s="25" t="s">
        <v>74</v>
      </c>
      <c r="C24" s="26">
        <v>197585774</v>
      </c>
      <c r="D24" s="26">
        <v>197800854</v>
      </c>
      <c r="E24" s="55">
        <v>150817117</v>
      </c>
      <c r="F24" s="55">
        <v>135318910.57999998</v>
      </c>
      <c r="G24" s="26">
        <v>14931847.949999997</v>
      </c>
      <c r="H24" s="26"/>
      <c r="I24" s="27"/>
      <c r="J24" s="27">
        <f t="shared" si="0"/>
        <v>9.9006321344811257E-2</v>
      </c>
      <c r="K24" s="27">
        <f t="shared" si="1"/>
        <v>0</v>
      </c>
      <c r="L24" s="28">
        <f t="shared" si="2"/>
        <v>182869006.05000001</v>
      </c>
    </row>
    <row r="25" spans="2:12" ht="20.100000000000001" customHeight="1" x14ac:dyDescent="0.25">
      <c r="B25" s="25" t="s">
        <v>75</v>
      </c>
      <c r="C25" s="26">
        <v>301174024</v>
      </c>
      <c r="D25" s="26">
        <v>301718624</v>
      </c>
      <c r="E25" s="55">
        <v>221936117</v>
      </c>
      <c r="F25" s="55">
        <v>206019528.21000004</v>
      </c>
      <c r="G25" s="26">
        <v>24899582.300000004</v>
      </c>
      <c r="H25" s="26"/>
      <c r="I25" s="27"/>
      <c r="J25" s="27">
        <f t="shared" si="0"/>
        <v>0.11219256530472688</v>
      </c>
      <c r="K25" s="27">
        <f t="shared" si="1"/>
        <v>0</v>
      </c>
      <c r="L25" s="28">
        <f t="shared" si="2"/>
        <v>276819041.69999999</v>
      </c>
    </row>
    <row r="26" spans="2:12" ht="20.100000000000001" customHeight="1" x14ac:dyDescent="0.25">
      <c r="B26" s="25" t="s">
        <v>76</v>
      </c>
      <c r="C26" s="26">
        <v>270337130</v>
      </c>
      <c r="D26" s="26">
        <v>270797130</v>
      </c>
      <c r="E26" s="55">
        <v>214612642</v>
      </c>
      <c r="F26" s="55">
        <v>182856093.80999997</v>
      </c>
      <c r="G26" s="26">
        <v>19055126.549999997</v>
      </c>
      <c r="H26" s="26"/>
      <c r="I26" s="27"/>
      <c r="J26" s="27">
        <f t="shared" si="0"/>
        <v>8.8788462657293024E-2</v>
      </c>
      <c r="K26" s="27">
        <f t="shared" si="1"/>
        <v>0</v>
      </c>
      <c r="L26" s="28">
        <f t="shared" si="2"/>
        <v>251742003.44999999</v>
      </c>
    </row>
    <row r="27" spans="2:12" ht="20.100000000000001" customHeight="1" x14ac:dyDescent="0.25">
      <c r="B27" s="25" t="s">
        <v>77</v>
      </c>
      <c r="C27" s="26">
        <v>136286161</v>
      </c>
      <c r="D27" s="26">
        <v>136584321</v>
      </c>
      <c r="E27" s="55">
        <v>104123691</v>
      </c>
      <c r="F27" s="55">
        <v>90567425.190000013</v>
      </c>
      <c r="G27" s="26">
        <v>11066839.930000007</v>
      </c>
      <c r="H27" s="26"/>
      <c r="I27" s="27"/>
      <c r="J27" s="27">
        <f t="shared" si="0"/>
        <v>0.10628551315953645</v>
      </c>
      <c r="K27" s="27">
        <f t="shared" si="1"/>
        <v>0</v>
      </c>
      <c r="L27" s="28">
        <f t="shared" si="2"/>
        <v>125517481.06999999</v>
      </c>
    </row>
    <row r="28" spans="2:12" ht="20.100000000000001" customHeight="1" x14ac:dyDescent="0.25">
      <c r="B28" s="25" t="s">
        <v>78</v>
      </c>
      <c r="C28" s="26">
        <v>93663736</v>
      </c>
      <c r="D28" s="26">
        <v>94129215</v>
      </c>
      <c r="E28" s="55">
        <v>71787665</v>
      </c>
      <c r="F28" s="55">
        <v>57444128.840000004</v>
      </c>
      <c r="G28" s="26">
        <v>6384814.1300000018</v>
      </c>
      <c r="H28" s="26"/>
      <c r="I28" s="27"/>
      <c r="J28" s="27">
        <f t="shared" si="0"/>
        <v>8.8940267523675579E-2</v>
      </c>
      <c r="K28" s="27">
        <f t="shared" si="1"/>
        <v>0</v>
      </c>
      <c r="L28" s="28">
        <f t="shared" si="2"/>
        <v>87744400.870000005</v>
      </c>
    </row>
    <row r="29" spans="2:12" ht="20.100000000000001" customHeight="1" x14ac:dyDescent="0.25">
      <c r="B29" s="25" t="s">
        <v>79</v>
      </c>
      <c r="C29" s="26">
        <v>68618575</v>
      </c>
      <c r="D29" s="26">
        <v>68663455</v>
      </c>
      <c r="E29" s="55">
        <v>51484409</v>
      </c>
      <c r="F29" s="55">
        <v>40247335.449999996</v>
      </c>
      <c r="G29" s="26">
        <v>4173608.5900000003</v>
      </c>
      <c r="H29" s="26"/>
      <c r="I29" s="27"/>
      <c r="J29" s="27">
        <f t="shared" si="0"/>
        <v>8.1065485086951286E-2</v>
      </c>
      <c r="K29" s="27">
        <f t="shared" si="1"/>
        <v>0</v>
      </c>
      <c r="L29" s="28">
        <f t="shared" si="2"/>
        <v>64489846.409999996</v>
      </c>
    </row>
    <row r="30" spans="2:12" ht="20.100000000000001" customHeight="1" x14ac:dyDescent="0.25">
      <c r="B30" s="25" t="s">
        <v>80</v>
      </c>
      <c r="C30" s="26">
        <v>73648490</v>
      </c>
      <c r="D30" s="26">
        <v>73756490</v>
      </c>
      <c r="E30" s="55">
        <v>56867122</v>
      </c>
      <c r="F30" s="55">
        <v>53343994.440000013</v>
      </c>
      <c r="G30" s="26">
        <v>5695742.7399999993</v>
      </c>
      <c r="H30" s="26"/>
      <c r="I30" s="27"/>
      <c r="J30" s="27">
        <f t="shared" si="0"/>
        <v>0.10015880072144322</v>
      </c>
      <c r="K30" s="27">
        <f t="shared" si="1"/>
        <v>0</v>
      </c>
      <c r="L30" s="28">
        <f t="shared" si="2"/>
        <v>68060747.260000005</v>
      </c>
    </row>
    <row r="31" spans="2:12" ht="20.100000000000001" customHeight="1" x14ac:dyDescent="0.25">
      <c r="B31" s="25" t="s">
        <v>81</v>
      </c>
      <c r="C31" s="26">
        <v>152024837</v>
      </c>
      <c r="D31" s="26">
        <v>152223877</v>
      </c>
      <c r="E31" s="55">
        <v>116321576</v>
      </c>
      <c r="F31" s="55">
        <v>91686898.709999993</v>
      </c>
      <c r="G31" s="26">
        <v>9773297.1400000118</v>
      </c>
      <c r="H31" s="26"/>
      <c r="I31" s="27"/>
      <c r="J31" s="27">
        <f t="shared" si="0"/>
        <v>8.4019641721498103E-2</v>
      </c>
      <c r="K31" s="27">
        <f t="shared" si="1"/>
        <v>0</v>
      </c>
      <c r="L31" s="28">
        <f t="shared" si="2"/>
        <v>142450579.85999998</v>
      </c>
    </row>
    <row r="32" spans="2:12" ht="20.100000000000001" customHeight="1" x14ac:dyDescent="0.25">
      <c r="B32" s="25" t="s">
        <v>82</v>
      </c>
      <c r="C32" s="26">
        <v>83896944</v>
      </c>
      <c r="D32" s="26">
        <v>84031624</v>
      </c>
      <c r="E32" s="55">
        <v>61541908</v>
      </c>
      <c r="F32" s="55">
        <v>52124683.809999995</v>
      </c>
      <c r="G32" s="26">
        <v>7162313</v>
      </c>
      <c r="H32" s="26"/>
      <c r="I32" s="27"/>
      <c r="J32" s="27">
        <f t="shared" si="0"/>
        <v>0.11638106832826828</v>
      </c>
      <c r="K32" s="27">
        <f t="shared" si="1"/>
        <v>0</v>
      </c>
      <c r="L32" s="28">
        <f t="shared" si="2"/>
        <v>76869311</v>
      </c>
    </row>
    <row r="33" spans="2:14" ht="20.100000000000001" customHeight="1" x14ac:dyDescent="0.25">
      <c r="B33" s="25" t="s">
        <v>83</v>
      </c>
      <c r="C33" s="26">
        <v>42251922</v>
      </c>
      <c r="D33" s="26">
        <v>42279042</v>
      </c>
      <c r="E33" s="55">
        <v>31455915</v>
      </c>
      <c r="F33" s="55">
        <v>24173769.069999993</v>
      </c>
      <c r="G33" s="26">
        <v>2662309.6299999994</v>
      </c>
      <c r="H33" s="26"/>
      <c r="I33" s="27"/>
      <c r="J33" s="27">
        <f t="shared" si="0"/>
        <v>8.4636216431790312E-2</v>
      </c>
      <c r="K33" s="27">
        <f t="shared" si="1"/>
        <v>0</v>
      </c>
      <c r="L33" s="28">
        <f t="shared" si="2"/>
        <v>39616732.369999997</v>
      </c>
    </row>
    <row r="34" spans="2:14" ht="20.100000000000001" customHeight="1" x14ac:dyDescent="0.25">
      <c r="B34" s="25" t="s">
        <v>84</v>
      </c>
      <c r="C34" s="26">
        <v>100287225</v>
      </c>
      <c r="D34" s="26">
        <v>100444605</v>
      </c>
      <c r="E34" s="55">
        <v>71968272</v>
      </c>
      <c r="F34" s="55">
        <v>33255133.649999972</v>
      </c>
      <c r="G34" s="26">
        <v>8684898.4499999993</v>
      </c>
      <c r="H34" s="26"/>
      <c r="I34" s="27"/>
      <c r="J34" s="27">
        <f t="shared" si="0"/>
        <v>0.1206767678123493</v>
      </c>
      <c r="K34" s="27">
        <f t="shared" si="1"/>
        <v>0</v>
      </c>
      <c r="L34" s="28">
        <f t="shared" si="2"/>
        <v>91759706.549999997</v>
      </c>
    </row>
    <row r="35" spans="2:14" ht="20.100000000000001" customHeight="1" x14ac:dyDescent="0.25">
      <c r="B35" s="25" t="s">
        <v>95</v>
      </c>
      <c r="C35" s="26">
        <v>2267878941</v>
      </c>
      <c r="D35" s="26">
        <v>2267890541</v>
      </c>
      <c r="E35" s="55">
        <v>1190393439</v>
      </c>
      <c r="F35" s="55">
        <v>797348848.29000044</v>
      </c>
      <c r="G35" s="26">
        <v>5689271.4300000025</v>
      </c>
      <c r="H35" s="26"/>
      <c r="I35" s="27"/>
      <c r="J35" s="27">
        <f t="shared" si="0"/>
        <v>4.77932021767469E-3</v>
      </c>
      <c r="K35" s="27">
        <f t="shared" si="1"/>
        <v>0</v>
      </c>
      <c r="L35" s="28">
        <f t="shared" si="2"/>
        <v>2262201269.5700002</v>
      </c>
    </row>
    <row r="36" spans="2:14" ht="20.100000000000001" customHeight="1" x14ac:dyDescent="0.25">
      <c r="B36" s="25" t="s">
        <v>96</v>
      </c>
      <c r="C36" s="26">
        <v>1156631592</v>
      </c>
      <c r="D36" s="26">
        <v>1009969902</v>
      </c>
      <c r="E36" s="55">
        <v>884772262</v>
      </c>
      <c r="F36" s="55">
        <v>525865169.68999988</v>
      </c>
      <c r="G36" s="26">
        <v>105851911.39000002</v>
      </c>
      <c r="H36" s="26"/>
      <c r="I36" s="27"/>
      <c r="J36" s="27">
        <f t="shared" si="0"/>
        <v>0.11963746597426674</v>
      </c>
      <c r="K36" s="27">
        <f t="shared" si="1"/>
        <v>0</v>
      </c>
      <c r="L36" s="28">
        <f t="shared" si="2"/>
        <v>904117990.61000001</v>
      </c>
    </row>
    <row r="37" spans="2:14" ht="20.100000000000001" customHeight="1" x14ac:dyDescent="0.25">
      <c r="B37" s="25" t="s">
        <v>85</v>
      </c>
      <c r="C37" s="26">
        <v>166765343</v>
      </c>
      <c r="D37" s="26">
        <v>166979943</v>
      </c>
      <c r="E37" s="55">
        <v>127508246</v>
      </c>
      <c r="F37" s="55">
        <v>101544971.5200001</v>
      </c>
      <c r="G37" s="26">
        <v>12523890.399999993</v>
      </c>
      <c r="H37" s="26"/>
      <c r="I37" s="27"/>
      <c r="J37" s="27">
        <f t="shared" si="0"/>
        <v>9.8220239026737086E-2</v>
      </c>
      <c r="K37" s="27">
        <f t="shared" si="1"/>
        <v>0</v>
      </c>
      <c r="L37" s="28">
        <f t="shared" si="2"/>
        <v>154456052.59999999</v>
      </c>
    </row>
    <row r="38" spans="2:14" ht="20.100000000000001" customHeight="1" x14ac:dyDescent="0.25">
      <c r="B38" s="25" t="s">
        <v>93</v>
      </c>
      <c r="C38" s="26">
        <v>43073883</v>
      </c>
      <c r="D38" s="26">
        <v>43131643</v>
      </c>
      <c r="E38" s="55">
        <v>30172343</v>
      </c>
      <c r="F38" s="55">
        <v>25025024.940000001</v>
      </c>
      <c r="G38" s="26">
        <v>2192858.0600000015</v>
      </c>
      <c r="H38" s="26"/>
      <c r="I38" s="27"/>
      <c r="J38" s="27">
        <f t="shared" si="0"/>
        <v>7.2677751939914034E-2</v>
      </c>
      <c r="K38" s="27">
        <f t="shared" si="1"/>
        <v>0</v>
      </c>
      <c r="L38" s="28">
        <f t="shared" si="2"/>
        <v>40938784.939999998</v>
      </c>
    </row>
    <row r="39" spans="2:14" ht="20.100000000000001" customHeight="1" x14ac:dyDescent="0.25">
      <c r="B39" s="25" t="s">
        <v>86</v>
      </c>
      <c r="C39" s="26">
        <v>130842255</v>
      </c>
      <c r="D39" s="26">
        <v>131144255</v>
      </c>
      <c r="E39" s="55">
        <v>98808473</v>
      </c>
      <c r="F39" s="55">
        <v>84849367.830000013</v>
      </c>
      <c r="G39" s="26">
        <v>7923852.5999999987</v>
      </c>
      <c r="H39" s="26"/>
      <c r="I39" s="27"/>
      <c r="J39" s="27">
        <f t="shared" si="0"/>
        <v>8.0194059875816501E-2</v>
      </c>
      <c r="K39" s="27">
        <f t="shared" si="1"/>
        <v>0</v>
      </c>
      <c r="L39" s="28">
        <f t="shared" si="2"/>
        <v>123220402.40000001</v>
      </c>
    </row>
    <row r="40" spans="2:14" ht="20.100000000000001" customHeight="1" x14ac:dyDescent="0.25">
      <c r="B40" s="25" t="s">
        <v>87</v>
      </c>
      <c r="C40" s="26">
        <v>351195855</v>
      </c>
      <c r="D40" s="26">
        <v>353721215</v>
      </c>
      <c r="E40" s="55">
        <v>256669056</v>
      </c>
      <c r="F40" s="55">
        <v>243043825.04999986</v>
      </c>
      <c r="G40" s="26">
        <v>24255746.359999992</v>
      </c>
      <c r="H40" s="26"/>
      <c r="I40" s="27"/>
      <c r="J40" s="27">
        <f t="shared" si="0"/>
        <v>9.4502028168132551E-2</v>
      </c>
      <c r="K40" s="27">
        <f t="shared" si="1"/>
        <v>0</v>
      </c>
      <c r="L40" s="28">
        <f t="shared" si="2"/>
        <v>329465468.63999999</v>
      </c>
    </row>
    <row r="41" spans="2:14" ht="20.100000000000001" customHeight="1" x14ac:dyDescent="0.25">
      <c r="B41" s="25" t="s">
        <v>88</v>
      </c>
      <c r="C41" s="26">
        <v>429401280</v>
      </c>
      <c r="D41" s="26">
        <v>432361650</v>
      </c>
      <c r="E41" s="55">
        <v>315633916</v>
      </c>
      <c r="F41" s="55">
        <v>304424650.80000007</v>
      </c>
      <c r="G41" s="26">
        <v>31620953.229999997</v>
      </c>
      <c r="H41" s="26"/>
      <c r="I41" s="27"/>
      <c r="J41" s="27">
        <f t="shared" si="0"/>
        <v>0.10018236832951753</v>
      </c>
      <c r="K41" s="27">
        <f t="shared" si="1"/>
        <v>0</v>
      </c>
      <c r="L41" s="28">
        <f t="shared" si="2"/>
        <v>400740696.76999998</v>
      </c>
      <c r="N41" s="75"/>
    </row>
    <row r="42" spans="2:14" ht="20.100000000000001" customHeight="1" x14ac:dyDescent="0.25">
      <c r="B42" s="25" t="s">
        <v>89</v>
      </c>
      <c r="C42" s="26">
        <v>415136666</v>
      </c>
      <c r="D42" s="26">
        <v>417959496</v>
      </c>
      <c r="E42" s="55">
        <v>291893512</v>
      </c>
      <c r="F42" s="55">
        <v>276291028.27999997</v>
      </c>
      <c r="G42" s="26">
        <v>30766855.670000009</v>
      </c>
      <c r="H42" s="26"/>
      <c r="I42" s="27"/>
      <c r="J42" s="27">
        <f t="shared" si="0"/>
        <v>0.10540438346570721</v>
      </c>
      <c r="K42" s="27">
        <f t="shared" si="1"/>
        <v>0</v>
      </c>
      <c r="L42" s="28">
        <f t="shared" si="2"/>
        <v>387192640.32999998</v>
      </c>
    </row>
    <row r="43" spans="2:14" ht="20.100000000000001" customHeight="1" x14ac:dyDescent="0.25">
      <c r="B43" s="25" t="s">
        <v>90</v>
      </c>
      <c r="C43" s="26">
        <v>230080234</v>
      </c>
      <c r="D43" s="26">
        <v>232320162</v>
      </c>
      <c r="E43" s="55">
        <v>173760797</v>
      </c>
      <c r="F43" s="55">
        <v>165073995.50999996</v>
      </c>
      <c r="G43" s="26">
        <v>16101762.139999999</v>
      </c>
      <c r="H43" s="26"/>
      <c r="I43" s="27"/>
      <c r="J43" s="27">
        <f t="shared" si="0"/>
        <v>9.2666253942193869E-2</v>
      </c>
      <c r="K43" s="27">
        <f t="shared" si="1"/>
        <v>0</v>
      </c>
      <c r="L43" s="28">
        <f t="shared" si="2"/>
        <v>216218399.86000001</v>
      </c>
    </row>
    <row r="44" spans="2:14" ht="20.100000000000001" customHeight="1" x14ac:dyDescent="0.25">
      <c r="B44" s="25" t="s">
        <v>97</v>
      </c>
      <c r="C44" s="26">
        <v>23047000</v>
      </c>
      <c r="D44" s="26">
        <v>153047000</v>
      </c>
      <c r="E44" s="55">
        <v>151700000</v>
      </c>
      <c r="F44" s="55">
        <v>17368494.619999997</v>
      </c>
      <c r="G44" s="26">
        <v>1614526.7200000002</v>
      </c>
      <c r="H44" s="26"/>
      <c r="I44" s="27"/>
      <c r="J44" s="27">
        <f t="shared" ref="J44" si="3">IF(ISERROR(+G44/E44)=TRUE,0,++G44/E44)</f>
        <v>1.0642892023731049E-2</v>
      </c>
      <c r="K44" s="27">
        <f t="shared" ref="K44" si="4">IF(ISERROR(+H44/E44)=TRUE,0,++H44/E44)</f>
        <v>0</v>
      </c>
      <c r="L44" s="28">
        <f t="shared" ref="L44" si="5">+D44-G44</f>
        <v>151432473.28</v>
      </c>
    </row>
    <row r="45" spans="2:14" ht="20.100000000000001" customHeight="1" x14ac:dyDescent="0.25">
      <c r="B45" s="25" t="s">
        <v>94</v>
      </c>
      <c r="C45" s="26">
        <v>144634184</v>
      </c>
      <c r="D45" s="26">
        <v>144956824</v>
      </c>
      <c r="E45" s="55">
        <v>108962668</v>
      </c>
      <c r="F45" s="55">
        <v>97746889.539999992</v>
      </c>
      <c r="G45" s="26">
        <v>10777589.5</v>
      </c>
      <c r="H45" s="26"/>
      <c r="I45" s="27"/>
      <c r="J45" s="27">
        <f t="shared" ref="J45" si="6">IF(ISERROR(+G45/E45)=TRUE,0,++G45/E45)</f>
        <v>9.8910844400395923E-2</v>
      </c>
      <c r="K45" s="27">
        <f t="shared" ref="K45" si="7">IF(ISERROR(+H45/E45)=TRUE,0,++H45/E45)</f>
        <v>0</v>
      </c>
      <c r="L45" s="28">
        <f t="shared" ref="L45" si="8">+D45-G45</f>
        <v>134179234.5</v>
      </c>
    </row>
    <row r="46" spans="2:14" ht="23.25" customHeight="1" x14ac:dyDescent="0.25">
      <c r="B46" s="50" t="s">
        <v>4</v>
      </c>
      <c r="C46" s="51">
        <f t="shared" ref="C46:H46" si="9">SUM(C13:C45)</f>
        <v>10778179170</v>
      </c>
      <c r="D46" s="51">
        <f t="shared" si="9"/>
        <v>10687895193</v>
      </c>
      <c r="E46" s="51">
        <f t="shared" si="9"/>
        <v>7050363169</v>
      </c>
      <c r="F46" s="51">
        <f t="shared" si="9"/>
        <v>5583519637.0900002</v>
      </c>
      <c r="G46" s="51">
        <f t="shared" si="9"/>
        <v>575774604.72000015</v>
      </c>
      <c r="H46" s="51">
        <f t="shared" si="9"/>
        <v>0</v>
      </c>
      <c r="I46" s="52">
        <f>IF(ISERROR(+#REF!/E46)=TRUE,0,++#REF!/E46)</f>
        <v>0</v>
      </c>
      <c r="J46" s="52">
        <f>IF(ISERROR(+G46/E46)=TRUE,0,++G46/E46)</f>
        <v>8.1665949812577687E-2</v>
      </c>
      <c r="K46" s="52">
        <f>IF(ISERROR(+H46/E46)=TRUE,0,++H46/E46)</f>
        <v>0</v>
      </c>
      <c r="L46" s="53">
        <f>SUM(L13:L45)</f>
        <v>10112120588.279999</v>
      </c>
    </row>
    <row r="47" spans="2:14" x14ac:dyDescent="0.2">
      <c r="B47" s="11" t="s">
        <v>63</v>
      </c>
    </row>
    <row r="48" spans="2:14" s="22" customFormat="1" x14ac:dyDescent="0.2">
      <c r="B48" s="11"/>
    </row>
    <row r="49" spans="2:12" s="22" customFormat="1" x14ac:dyDescent="0.25">
      <c r="K49" s="23"/>
    </row>
    <row r="50" spans="2:12" s="22" customFormat="1" x14ac:dyDescent="0.25">
      <c r="K50" s="23"/>
    </row>
    <row r="51" spans="2:12" s="22" customFormat="1" x14ac:dyDescent="0.25">
      <c r="C51" s="22">
        <v>1000000</v>
      </c>
      <c r="K51" s="23"/>
    </row>
    <row r="52" spans="2:12" s="22" customFormat="1" ht="44.25" customHeight="1" x14ac:dyDescent="0.25">
      <c r="B52" s="30" t="s">
        <v>23</v>
      </c>
      <c r="C52" s="30" t="s">
        <v>3</v>
      </c>
      <c r="D52" s="30" t="s">
        <v>2</v>
      </c>
      <c r="E52" s="31" t="s">
        <v>18</v>
      </c>
      <c r="F52" s="31" t="s">
        <v>19</v>
      </c>
      <c r="G52" s="31" t="str">
        <f>MID(G11,1,25)</f>
        <v>DEVENGADO
A ENERO
(4)</v>
      </c>
      <c r="H52" s="32" t="s">
        <v>15</v>
      </c>
      <c r="I52" s="77"/>
      <c r="J52" s="77"/>
      <c r="K52" s="77"/>
      <c r="L52" s="31"/>
    </row>
    <row r="53" spans="2:12" s="22" customFormat="1" x14ac:dyDescent="0.25">
      <c r="B53" s="22" t="s">
        <v>24</v>
      </c>
      <c r="C53" s="64">
        <f>+C46/$C$51</f>
        <v>10778.179169999999</v>
      </c>
      <c r="D53" s="64">
        <f>+D46/$C$51</f>
        <v>10687.895193</v>
      </c>
      <c r="E53" s="22">
        <f>+E46/$C$51</f>
        <v>7050.3631690000002</v>
      </c>
      <c r="F53" s="64">
        <f>+F46/$C$51</f>
        <v>5583.5196370900003</v>
      </c>
      <c r="G53" s="64">
        <f>+G46/$C$51</f>
        <v>575.77460472000018</v>
      </c>
      <c r="H53" s="34"/>
      <c r="I53" s="35"/>
      <c r="J53" s="35"/>
      <c r="K53" s="35"/>
      <c r="L53" s="36"/>
    </row>
    <row r="54" spans="2:12" s="22" customFormat="1" x14ac:dyDescent="0.25">
      <c r="C54" s="33"/>
      <c r="D54" s="33"/>
      <c r="F54" s="33"/>
      <c r="G54" s="33"/>
      <c r="H54" s="37"/>
      <c r="I54" s="35"/>
      <c r="J54" s="35"/>
      <c r="K54" s="35"/>
      <c r="L54" s="36"/>
    </row>
    <row r="55" spans="2:12" s="22" customFormat="1" x14ac:dyDescent="0.25">
      <c r="C55" s="33"/>
      <c r="D55" s="33"/>
      <c r="F55" s="33"/>
      <c r="G55" s="33"/>
      <c r="H55" s="37"/>
      <c r="I55" s="35"/>
      <c r="J55" s="35"/>
      <c r="K55" s="35"/>
      <c r="L55" s="36"/>
    </row>
    <row r="56" spans="2:12" s="22" customFormat="1" x14ac:dyDescent="0.25">
      <c r="C56" s="33"/>
      <c r="D56" s="33"/>
      <c r="F56" s="33"/>
      <c r="G56" s="33"/>
      <c r="H56" s="37"/>
      <c r="I56" s="35"/>
      <c r="J56" s="35"/>
      <c r="K56" s="35"/>
      <c r="L56" s="36"/>
    </row>
    <row r="57" spans="2:12" s="22" customFormat="1" x14ac:dyDescent="0.25">
      <c r="K57" s="23"/>
    </row>
    <row r="58" spans="2:12" s="22" customFormat="1" x14ac:dyDescent="0.25">
      <c r="K58" s="23"/>
    </row>
    <row r="59" spans="2:12" s="22" customFormat="1" x14ac:dyDescent="0.25">
      <c r="K59" s="23"/>
    </row>
    <row r="60" spans="2:12" s="22" customFormat="1" x14ac:dyDescent="0.25">
      <c r="K60" s="23"/>
    </row>
    <row r="61" spans="2:12" s="22" customFormat="1" x14ac:dyDescent="0.25">
      <c r="K61" s="23"/>
    </row>
    <row r="62" spans="2:12" s="22" customFormat="1" x14ac:dyDescent="0.25">
      <c r="K62" s="23"/>
    </row>
    <row r="63" spans="2:12" s="22" customFormat="1" x14ac:dyDescent="0.25">
      <c r="K63" s="23"/>
    </row>
    <row r="64" spans="2:12" s="22" customFormat="1" x14ac:dyDescent="0.25">
      <c r="K64" s="23"/>
    </row>
    <row r="65" spans="11:11" s="22" customFormat="1" x14ac:dyDescent="0.25">
      <c r="K65" s="23"/>
    </row>
    <row r="66" spans="11:11" s="22" customFormat="1" x14ac:dyDescent="0.25">
      <c r="K66" s="23"/>
    </row>
    <row r="67" spans="11:11" s="22" customFormat="1" x14ac:dyDescent="0.25">
      <c r="K67" s="23"/>
    </row>
    <row r="68" spans="11:11" s="22" customFormat="1" x14ac:dyDescent="0.25">
      <c r="K68" s="23"/>
    </row>
    <row r="69" spans="11:11" s="22" customFormat="1" x14ac:dyDescent="0.25">
      <c r="K69" s="23"/>
    </row>
    <row r="70" spans="11:11" s="22" customFormat="1" x14ac:dyDescent="0.25">
      <c r="K70" s="23"/>
    </row>
    <row r="71" spans="11:11" s="22" customFormat="1" x14ac:dyDescent="0.25">
      <c r="K71" s="23"/>
    </row>
    <row r="72" spans="11:11" s="22" customFormat="1" x14ac:dyDescent="0.25">
      <c r="K72" s="23"/>
    </row>
  </sheetData>
  <mergeCells count="11">
    <mergeCell ref="B6:L6"/>
    <mergeCell ref="I52:K52"/>
    <mergeCell ref="L11:L12"/>
    <mergeCell ref="H11:H12"/>
    <mergeCell ref="C11:D11"/>
    <mergeCell ref="B11:B12"/>
    <mergeCell ref="F11:F12"/>
    <mergeCell ref="G11:G12"/>
    <mergeCell ref="I10:K10"/>
    <mergeCell ref="E11:E12"/>
    <mergeCell ref="I11:K11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0" orientation="portrait" r:id="rId1"/>
  <headerFooter>
    <oddFooter>&amp;CPágina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5" tint="0.39997558519241921"/>
    <pageSetUpPr fitToPage="1"/>
  </sheetPr>
  <dimension ref="A1:M54"/>
  <sheetViews>
    <sheetView showGridLines="0" topLeftCell="A11" zoomScale="130" zoomScaleNormal="130" workbookViewId="0">
      <selection activeCell="F13" sqref="F13:G38"/>
    </sheetView>
  </sheetViews>
  <sheetFormatPr baseColWidth="10" defaultRowHeight="15" x14ac:dyDescent="0.25"/>
  <cols>
    <col min="1" max="1" width="5.85546875" style="1" customWidth="1"/>
    <col min="2" max="2" width="82" style="1" bestFit="1" customWidth="1"/>
    <col min="3" max="5" width="14.7109375" style="1" customWidth="1"/>
    <col min="6" max="6" width="20.7109375" style="1" customWidth="1"/>
    <col min="7" max="7" width="17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6384" width="11.42578125" style="1"/>
  </cols>
  <sheetData>
    <row r="1" spans="1:13" s="46" customFormat="1" x14ac:dyDescent="0.25">
      <c r="A1"/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</row>
    <row r="2" spans="1:13" s="46" customFormat="1" x14ac:dyDescent="0.25">
      <c r="A2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</row>
    <row r="3" spans="1:13" s="46" customFormat="1" x14ac:dyDescent="0.25">
      <c r="A3"/>
      <c r="B3" s="45"/>
      <c r="C3" s="47"/>
      <c r="D3" s="45"/>
      <c r="E3" s="45"/>
      <c r="F3" s="45"/>
      <c r="G3" s="45"/>
      <c r="H3" s="45"/>
      <c r="I3" s="45"/>
      <c r="J3" s="45"/>
      <c r="K3" s="45"/>
      <c r="L3" s="45"/>
      <c r="M3" s="45"/>
    </row>
    <row r="4" spans="1:13" s="46" customFormat="1" x14ac:dyDescent="0.25">
      <c r="A4"/>
      <c r="B4" s="45"/>
      <c r="C4" s="47"/>
      <c r="D4" s="45"/>
      <c r="E4" s="45"/>
      <c r="F4" s="45"/>
      <c r="G4" s="45"/>
      <c r="H4" s="45"/>
      <c r="I4" s="45"/>
      <c r="J4" s="45"/>
      <c r="K4" s="45"/>
      <c r="L4" s="45"/>
      <c r="M4" s="45"/>
    </row>
    <row r="5" spans="1:13" ht="5.0999999999999996" customHeight="1" x14ac:dyDescent="0.25"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</row>
    <row r="6" spans="1:13" ht="43.5" customHeight="1" x14ac:dyDescent="0.25">
      <c r="B6" s="76" t="s">
        <v>62</v>
      </c>
      <c r="C6" s="76"/>
      <c r="D6" s="76"/>
      <c r="E6" s="76"/>
      <c r="F6" s="76"/>
      <c r="G6" s="76"/>
      <c r="H6" s="76"/>
      <c r="I6" s="76"/>
      <c r="J6" s="76"/>
      <c r="K6" s="76"/>
      <c r="L6" s="76"/>
    </row>
    <row r="8" spans="1:13" ht="15.75" x14ac:dyDescent="0.25">
      <c r="B8" s="2" t="s">
        <v>6</v>
      </c>
    </row>
    <row r="9" spans="1:13" x14ac:dyDescent="0.2">
      <c r="B9" s="3" t="s">
        <v>1</v>
      </c>
    </row>
    <row r="10" spans="1:13" x14ac:dyDescent="0.25">
      <c r="B10" s="4"/>
      <c r="I10" s="85"/>
      <c r="J10" s="85"/>
      <c r="K10" s="85"/>
      <c r="L10" s="21" t="s">
        <v>21</v>
      </c>
    </row>
    <row r="11" spans="1:13" s="5" customFormat="1" ht="15" customHeight="1" x14ac:dyDescent="0.25">
      <c r="B11" s="83" t="s">
        <v>20</v>
      </c>
      <c r="C11" s="82" t="s">
        <v>0</v>
      </c>
      <c r="D11" s="82"/>
      <c r="E11" s="80" t="s">
        <v>8</v>
      </c>
      <c r="F11" s="80" t="s">
        <v>22</v>
      </c>
      <c r="G11" s="80" t="s">
        <v>64</v>
      </c>
      <c r="H11" s="80" t="s">
        <v>15</v>
      </c>
      <c r="I11" s="86" t="s">
        <v>17</v>
      </c>
      <c r="J11" s="86"/>
      <c r="K11" s="86"/>
      <c r="L11" s="78" t="s">
        <v>16</v>
      </c>
    </row>
    <row r="12" spans="1:13" s="5" customFormat="1" ht="50.1" customHeight="1" x14ac:dyDescent="0.25">
      <c r="B12" s="84"/>
      <c r="C12" s="48" t="s">
        <v>3</v>
      </c>
      <c r="D12" s="48" t="s">
        <v>2</v>
      </c>
      <c r="E12" s="81"/>
      <c r="F12" s="81"/>
      <c r="G12" s="81"/>
      <c r="H12" s="81"/>
      <c r="I12" s="48" t="s">
        <v>9</v>
      </c>
      <c r="J12" s="48" t="s">
        <v>10</v>
      </c>
      <c r="K12" s="49" t="s">
        <v>11</v>
      </c>
      <c r="L12" s="79"/>
    </row>
    <row r="13" spans="1:13" ht="20.100000000000001" customHeight="1" x14ac:dyDescent="0.25">
      <c r="B13" s="6" t="s">
        <v>65</v>
      </c>
      <c r="C13" s="8">
        <v>0</v>
      </c>
      <c r="D13" s="8">
        <v>61754</v>
      </c>
      <c r="E13" s="54">
        <v>61754</v>
      </c>
      <c r="F13" s="54">
        <v>0</v>
      </c>
      <c r="G13" s="8">
        <v>0</v>
      </c>
      <c r="H13" s="8"/>
      <c r="I13" s="12">
        <f>IF(ISERROR(+#REF!/E13)=TRUE,0,++#REF!/E13)</f>
        <v>0</v>
      </c>
      <c r="J13" s="12">
        <f>IF(ISERROR(+G13/E13)=TRUE,0,++G13/E13)</f>
        <v>0</v>
      </c>
      <c r="K13" s="12">
        <f>IF(ISERROR(+H13/E13)=TRUE,0,++H13/E13)</f>
        <v>0</v>
      </c>
      <c r="L13" s="14">
        <f>+D13-G13</f>
        <v>61754</v>
      </c>
    </row>
    <row r="14" spans="1:13" ht="20.100000000000001" customHeight="1" x14ac:dyDescent="0.25">
      <c r="B14" s="7" t="s">
        <v>66</v>
      </c>
      <c r="C14" s="9">
        <v>327959</v>
      </c>
      <c r="D14" s="9">
        <v>454088</v>
      </c>
      <c r="E14" s="56">
        <v>454088</v>
      </c>
      <c r="F14" s="57">
        <v>15000</v>
      </c>
      <c r="G14" s="9">
        <v>0</v>
      </c>
      <c r="H14" s="9"/>
      <c r="I14" s="13">
        <f>IF(ISERROR(+#REF!/E14)=TRUE,0,++#REF!/E14)</f>
        <v>0</v>
      </c>
      <c r="J14" s="13">
        <f t="shared" ref="J14:J38" si="0">IF(ISERROR(+G14/E14)=TRUE,0,++G14/E14)</f>
        <v>0</v>
      </c>
      <c r="K14" s="13">
        <f t="shared" ref="K14:K38" si="1">IF(ISERROR(+H14/E14)=TRUE,0,++H14/E14)</f>
        <v>0</v>
      </c>
      <c r="L14" s="15">
        <f t="shared" ref="L14:L38" si="2">+D14-G14</f>
        <v>454088</v>
      </c>
    </row>
    <row r="15" spans="1:13" ht="20.100000000000001" customHeight="1" x14ac:dyDescent="0.25">
      <c r="B15" s="7" t="s">
        <v>67</v>
      </c>
      <c r="C15" s="9">
        <v>0</v>
      </c>
      <c r="D15" s="9">
        <v>2179765</v>
      </c>
      <c r="E15" s="56">
        <v>1700000</v>
      </c>
      <c r="F15" s="57">
        <v>0</v>
      </c>
      <c r="G15" s="9">
        <v>0</v>
      </c>
      <c r="H15" s="9"/>
      <c r="I15" s="13"/>
      <c r="J15" s="13">
        <f t="shared" si="0"/>
        <v>0</v>
      </c>
      <c r="K15" s="13">
        <f t="shared" si="1"/>
        <v>0</v>
      </c>
      <c r="L15" s="15">
        <f t="shared" si="2"/>
        <v>2179765</v>
      </c>
    </row>
    <row r="16" spans="1:13" ht="20.100000000000001" customHeight="1" x14ac:dyDescent="0.25">
      <c r="B16" s="7" t="s">
        <v>68</v>
      </c>
      <c r="C16" s="9">
        <v>327959</v>
      </c>
      <c r="D16" s="9">
        <v>474027</v>
      </c>
      <c r="E16" s="56">
        <v>474027</v>
      </c>
      <c r="F16" s="57">
        <v>108257.79999999999</v>
      </c>
      <c r="G16" s="9">
        <v>0</v>
      </c>
      <c r="H16" s="9"/>
      <c r="I16" s="13"/>
      <c r="J16" s="13">
        <f t="shared" si="0"/>
        <v>0</v>
      </c>
      <c r="K16" s="13">
        <f t="shared" si="1"/>
        <v>0</v>
      </c>
      <c r="L16" s="15">
        <f t="shared" si="2"/>
        <v>474027</v>
      </c>
    </row>
    <row r="17" spans="2:12" ht="20.100000000000001" customHeight="1" x14ac:dyDescent="0.25">
      <c r="B17" s="7" t="s">
        <v>69</v>
      </c>
      <c r="C17" s="9">
        <v>0</v>
      </c>
      <c r="D17" s="9">
        <v>334212</v>
      </c>
      <c r="E17" s="56">
        <v>334212</v>
      </c>
      <c r="F17" s="57">
        <v>0</v>
      </c>
      <c r="G17" s="9">
        <v>0</v>
      </c>
      <c r="H17" s="9"/>
      <c r="I17" s="13"/>
      <c r="J17" s="13">
        <f t="shared" si="0"/>
        <v>0</v>
      </c>
      <c r="K17" s="13">
        <f t="shared" si="1"/>
        <v>0</v>
      </c>
      <c r="L17" s="15">
        <f t="shared" si="2"/>
        <v>334212</v>
      </c>
    </row>
    <row r="18" spans="2:12" ht="20.100000000000001" customHeight="1" x14ac:dyDescent="0.25">
      <c r="B18" s="7" t="s">
        <v>70</v>
      </c>
      <c r="C18" s="9">
        <v>0</v>
      </c>
      <c r="D18" s="9">
        <v>500028</v>
      </c>
      <c r="E18" s="56">
        <v>0</v>
      </c>
      <c r="F18" s="57">
        <v>0</v>
      </c>
      <c r="G18" s="9">
        <v>0</v>
      </c>
      <c r="H18" s="9"/>
      <c r="I18" s="13"/>
      <c r="J18" s="13">
        <f t="shared" si="0"/>
        <v>0</v>
      </c>
      <c r="K18" s="13">
        <f t="shared" si="1"/>
        <v>0</v>
      </c>
      <c r="L18" s="15">
        <f t="shared" si="2"/>
        <v>500028</v>
      </c>
    </row>
    <row r="19" spans="2:12" ht="20.100000000000001" customHeight="1" x14ac:dyDescent="0.25">
      <c r="B19" s="7" t="s">
        <v>71</v>
      </c>
      <c r="C19" s="9">
        <v>0</v>
      </c>
      <c r="D19" s="9">
        <v>383472</v>
      </c>
      <c r="E19" s="56">
        <v>383472</v>
      </c>
      <c r="F19" s="57">
        <v>0</v>
      </c>
      <c r="G19" s="9">
        <v>0</v>
      </c>
      <c r="H19" s="9"/>
      <c r="I19" s="13"/>
      <c r="J19" s="13">
        <f t="shared" si="0"/>
        <v>0</v>
      </c>
      <c r="K19" s="13">
        <f t="shared" si="1"/>
        <v>0</v>
      </c>
      <c r="L19" s="15">
        <f t="shared" si="2"/>
        <v>383472</v>
      </c>
    </row>
    <row r="20" spans="2:12" ht="20.100000000000001" customHeight="1" x14ac:dyDescent="0.25">
      <c r="B20" s="7" t="s">
        <v>72</v>
      </c>
      <c r="C20" s="9">
        <v>327959</v>
      </c>
      <c r="D20" s="9">
        <v>327959</v>
      </c>
      <c r="E20" s="56">
        <v>327959</v>
      </c>
      <c r="F20" s="57">
        <v>0</v>
      </c>
      <c r="G20" s="9">
        <v>0</v>
      </c>
      <c r="H20" s="9"/>
      <c r="I20" s="13"/>
      <c r="J20" s="13">
        <f t="shared" si="0"/>
        <v>0</v>
      </c>
      <c r="K20" s="13">
        <f t="shared" si="1"/>
        <v>0</v>
      </c>
      <c r="L20" s="15">
        <f t="shared" si="2"/>
        <v>327959</v>
      </c>
    </row>
    <row r="21" spans="2:12" ht="20.100000000000001" customHeight="1" x14ac:dyDescent="0.25">
      <c r="B21" s="7" t="s">
        <v>73</v>
      </c>
      <c r="C21" s="9">
        <v>0</v>
      </c>
      <c r="D21" s="9">
        <v>392053</v>
      </c>
      <c r="E21" s="56">
        <v>392053</v>
      </c>
      <c r="F21" s="57">
        <v>0</v>
      </c>
      <c r="G21" s="9">
        <v>0</v>
      </c>
      <c r="H21" s="9"/>
      <c r="I21" s="13"/>
      <c r="J21" s="13">
        <f t="shared" si="0"/>
        <v>0</v>
      </c>
      <c r="K21" s="13">
        <f t="shared" si="1"/>
        <v>0</v>
      </c>
      <c r="L21" s="15">
        <f t="shared" si="2"/>
        <v>392053</v>
      </c>
    </row>
    <row r="22" spans="2:12" ht="20.100000000000001" customHeight="1" x14ac:dyDescent="0.25">
      <c r="B22" s="7" t="s">
        <v>74</v>
      </c>
      <c r="C22" s="9">
        <v>0</v>
      </c>
      <c r="D22" s="9">
        <v>266282</v>
      </c>
      <c r="E22" s="56">
        <v>266282</v>
      </c>
      <c r="F22" s="57">
        <v>0</v>
      </c>
      <c r="G22" s="9">
        <v>0</v>
      </c>
      <c r="H22" s="9"/>
      <c r="I22" s="13"/>
      <c r="J22" s="13">
        <f t="shared" si="0"/>
        <v>0</v>
      </c>
      <c r="K22" s="13">
        <f t="shared" si="1"/>
        <v>0</v>
      </c>
      <c r="L22" s="15">
        <f t="shared" si="2"/>
        <v>266282</v>
      </c>
    </row>
    <row r="23" spans="2:12" ht="20.100000000000001" customHeight="1" x14ac:dyDescent="0.25">
      <c r="B23" s="7" t="s">
        <v>75</v>
      </c>
      <c r="C23" s="9">
        <v>0</v>
      </c>
      <c r="D23" s="9">
        <v>400219</v>
      </c>
      <c r="E23" s="56">
        <v>400219</v>
      </c>
      <c r="F23" s="57">
        <v>0</v>
      </c>
      <c r="G23" s="9">
        <v>0</v>
      </c>
      <c r="H23" s="9"/>
      <c r="I23" s="13"/>
      <c r="J23" s="13">
        <f t="shared" si="0"/>
        <v>0</v>
      </c>
      <c r="K23" s="13">
        <f t="shared" si="1"/>
        <v>0</v>
      </c>
      <c r="L23" s="15">
        <f t="shared" si="2"/>
        <v>400219</v>
      </c>
    </row>
    <row r="24" spans="2:12" ht="20.100000000000001" customHeight="1" x14ac:dyDescent="0.25">
      <c r="B24" s="7" t="s">
        <v>76</v>
      </c>
      <c r="C24" s="9">
        <v>0</v>
      </c>
      <c r="D24" s="9">
        <v>210915</v>
      </c>
      <c r="E24" s="56">
        <v>210915</v>
      </c>
      <c r="F24" s="57">
        <v>0</v>
      </c>
      <c r="G24" s="9">
        <v>0</v>
      </c>
      <c r="H24" s="9"/>
      <c r="I24" s="13"/>
      <c r="J24" s="13">
        <f t="shared" si="0"/>
        <v>0</v>
      </c>
      <c r="K24" s="13">
        <f t="shared" si="1"/>
        <v>0</v>
      </c>
      <c r="L24" s="15">
        <f t="shared" si="2"/>
        <v>210915</v>
      </c>
    </row>
    <row r="25" spans="2:12" ht="20.100000000000001" customHeight="1" x14ac:dyDescent="0.25">
      <c r="B25" s="7" t="s">
        <v>77</v>
      </c>
      <c r="C25" s="9">
        <v>0</v>
      </c>
      <c r="D25" s="9">
        <v>272761</v>
      </c>
      <c r="E25" s="56">
        <v>272761</v>
      </c>
      <c r="F25" s="57">
        <v>0</v>
      </c>
      <c r="G25" s="9">
        <v>0</v>
      </c>
      <c r="H25" s="9"/>
      <c r="I25" s="13"/>
      <c r="J25" s="13">
        <f t="shared" si="0"/>
        <v>0</v>
      </c>
      <c r="K25" s="13">
        <f t="shared" si="1"/>
        <v>0</v>
      </c>
      <c r="L25" s="15">
        <f t="shared" si="2"/>
        <v>272761</v>
      </c>
    </row>
    <row r="26" spans="2:12" ht="20.100000000000001" customHeight="1" x14ac:dyDescent="0.25">
      <c r="B26" s="7" t="s">
        <v>78</v>
      </c>
      <c r="C26" s="9">
        <v>0</v>
      </c>
      <c r="D26" s="9">
        <v>322141</v>
      </c>
      <c r="E26" s="56">
        <v>322141</v>
      </c>
      <c r="F26" s="57">
        <v>0</v>
      </c>
      <c r="G26" s="9">
        <v>0</v>
      </c>
      <c r="H26" s="9"/>
      <c r="I26" s="13"/>
      <c r="J26" s="13">
        <f t="shared" si="0"/>
        <v>0</v>
      </c>
      <c r="K26" s="13">
        <f t="shared" si="1"/>
        <v>0</v>
      </c>
      <c r="L26" s="15">
        <f t="shared" si="2"/>
        <v>322141</v>
      </c>
    </row>
    <row r="27" spans="2:12" ht="20.100000000000001" customHeight="1" x14ac:dyDescent="0.25">
      <c r="B27" s="7" t="s">
        <v>79</v>
      </c>
      <c r="C27" s="9">
        <v>0</v>
      </c>
      <c r="D27" s="9">
        <v>22935</v>
      </c>
      <c r="E27" s="56">
        <v>22935</v>
      </c>
      <c r="F27" s="57">
        <v>0</v>
      </c>
      <c r="G27" s="9">
        <v>0</v>
      </c>
      <c r="H27" s="9"/>
      <c r="I27" s="13"/>
      <c r="J27" s="13">
        <f t="shared" si="0"/>
        <v>0</v>
      </c>
      <c r="K27" s="13">
        <f t="shared" si="1"/>
        <v>0</v>
      </c>
      <c r="L27" s="15">
        <f t="shared" si="2"/>
        <v>22935</v>
      </c>
    </row>
    <row r="28" spans="2:12" ht="20.100000000000001" customHeight="1" x14ac:dyDescent="0.25">
      <c r="B28" s="7" t="s">
        <v>80</v>
      </c>
      <c r="C28" s="9">
        <v>0</v>
      </c>
      <c r="D28" s="9">
        <v>103593</v>
      </c>
      <c r="E28" s="56">
        <v>103593</v>
      </c>
      <c r="F28" s="57">
        <v>61690</v>
      </c>
      <c r="G28" s="9">
        <v>0</v>
      </c>
      <c r="H28" s="9"/>
      <c r="I28" s="13"/>
      <c r="J28" s="13">
        <f t="shared" si="0"/>
        <v>0</v>
      </c>
      <c r="K28" s="13">
        <f t="shared" si="1"/>
        <v>0</v>
      </c>
      <c r="L28" s="15">
        <f t="shared" si="2"/>
        <v>103593</v>
      </c>
    </row>
    <row r="29" spans="2:12" ht="20.100000000000001" customHeight="1" x14ac:dyDescent="0.25">
      <c r="B29" s="7" t="s">
        <v>81</v>
      </c>
      <c r="C29" s="9">
        <v>0</v>
      </c>
      <c r="D29" s="9">
        <v>212855</v>
      </c>
      <c r="E29" s="56">
        <v>212855</v>
      </c>
      <c r="F29" s="57">
        <v>0</v>
      </c>
      <c r="G29" s="9">
        <v>0</v>
      </c>
      <c r="H29" s="9"/>
      <c r="I29" s="13"/>
      <c r="J29" s="13">
        <f t="shared" si="0"/>
        <v>0</v>
      </c>
      <c r="K29" s="13">
        <f t="shared" si="1"/>
        <v>0</v>
      </c>
      <c r="L29" s="15">
        <f t="shared" si="2"/>
        <v>212855</v>
      </c>
    </row>
    <row r="30" spans="2:12" ht="20.100000000000001" customHeight="1" x14ac:dyDescent="0.25">
      <c r="B30" s="7" t="s">
        <v>82</v>
      </c>
      <c r="C30" s="9">
        <v>327959</v>
      </c>
      <c r="D30" s="9">
        <v>516922</v>
      </c>
      <c r="E30" s="56">
        <v>516922</v>
      </c>
      <c r="F30" s="57">
        <v>0</v>
      </c>
      <c r="G30" s="9">
        <v>0</v>
      </c>
      <c r="H30" s="9"/>
      <c r="I30" s="13"/>
      <c r="J30" s="13">
        <f t="shared" si="0"/>
        <v>0</v>
      </c>
      <c r="K30" s="13">
        <f t="shared" si="1"/>
        <v>0</v>
      </c>
      <c r="L30" s="15">
        <f t="shared" si="2"/>
        <v>516922</v>
      </c>
    </row>
    <row r="31" spans="2:12" ht="20.100000000000001" customHeight="1" x14ac:dyDescent="0.25">
      <c r="B31" s="7" t="s">
        <v>83</v>
      </c>
      <c r="C31" s="9">
        <v>0</v>
      </c>
      <c r="D31" s="9">
        <v>271196</v>
      </c>
      <c r="E31" s="56">
        <v>271196</v>
      </c>
      <c r="F31" s="57">
        <v>0</v>
      </c>
      <c r="G31" s="9">
        <v>0</v>
      </c>
      <c r="H31" s="9"/>
      <c r="I31" s="13"/>
      <c r="J31" s="13">
        <f t="shared" si="0"/>
        <v>0</v>
      </c>
      <c r="K31" s="13">
        <f t="shared" si="1"/>
        <v>0</v>
      </c>
      <c r="L31" s="15">
        <f t="shared" si="2"/>
        <v>271196</v>
      </c>
    </row>
    <row r="32" spans="2:12" ht="20.100000000000001" customHeight="1" x14ac:dyDescent="0.25">
      <c r="B32" s="7" t="s">
        <v>84</v>
      </c>
      <c r="C32" s="9">
        <v>0</v>
      </c>
      <c r="D32" s="9">
        <v>27000</v>
      </c>
      <c r="E32" s="56">
        <v>27000</v>
      </c>
      <c r="F32" s="57">
        <v>0</v>
      </c>
      <c r="G32" s="9">
        <v>0</v>
      </c>
      <c r="H32" s="9"/>
      <c r="I32" s="13"/>
      <c r="J32" s="13">
        <f t="shared" si="0"/>
        <v>0</v>
      </c>
      <c r="K32" s="13">
        <f t="shared" si="1"/>
        <v>0</v>
      </c>
      <c r="L32" s="15">
        <f t="shared" si="2"/>
        <v>27000</v>
      </c>
    </row>
    <row r="33" spans="2:12" ht="20.100000000000001" customHeight="1" x14ac:dyDescent="0.25">
      <c r="B33" s="7" t="s">
        <v>85</v>
      </c>
      <c r="C33" s="9">
        <v>1464037</v>
      </c>
      <c r="D33" s="9">
        <v>3096329</v>
      </c>
      <c r="E33" s="56">
        <v>1675960</v>
      </c>
      <c r="F33" s="57">
        <v>406967.76</v>
      </c>
      <c r="G33" s="9">
        <v>0</v>
      </c>
      <c r="H33" s="9"/>
      <c r="I33" s="13"/>
      <c r="J33" s="13">
        <f t="shared" si="0"/>
        <v>0</v>
      </c>
      <c r="K33" s="13">
        <f t="shared" si="1"/>
        <v>0</v>
      </c>
      <c r="L33" s="15">
        <f t="shared" si="2"/>
        <v>3096329</v>
      </c>
    </row>
    <row r="34" spans="2:12" ht="20.100000000000001" customHeight="1" x14ac:dyDescent="0.25">
      <c r="B34" s="7" t="s">
        <v>86</v>
      </c>
      <c r="C34" s="9">
        <v>327959</v>
      </c>
      <c r="D34" s="9">
        <v>563239</v>
      </c>
      <c r="E34" s="56">
        <v>527959</v>
      </c>
      <c r="F34" s="57">
        <v>6525.99</v>
      </c>
      <c r="G34" s="9">
        <v>0</v>
      </c>
      <c r="H34" s="9"/>
      <c r="I34" s="13"/>
      <c r="J34" s="13">
        <f t="shared" si="0"/>
        <v>0</v>
      </c>
      <c r="K34" s="13">
        <f t="shared" si="1"/>
        <v>0</v>
      </c>
      <c r="L34" s="15">
        <f t="shared" si="2"/>
        <v>563239</v>
      </c>
    </row>
    <row r="35" spans="2:12" ht="20.100000000000001" customHeight="1" x14ac:dyDescent="0.25">
      <c r="B35" s="7" t="s">
        <v>87</v>
      </c>
      <c r="C35" s="9">
        <v>0</v>
      </c>
      <c r="D35" s="9">
        <v>349086</v>
      </c>
      <c r="E35" s="56">
        <v>293935</v>
      </c>
      <c r="F35" s="57">
        <v>124900</v>
      </c>
      <c r="G35" s="9">
        <v>0</v>
      </c>
      <c r="H35" s="9"/>
      <c r="I35" s="13"/>
      <c r="J35" s="13">
        <f t="shared" si="0"/>
        <v>0</v>
      </c>
      <c r="K35" s="13">
        <f t="shared" si="1"/>
        <v>0</v>
      </c>
      <c r="L35" s="15">
        <f t="shared" si="2"/>
        <v>349086</v>
      </c>
    </row>
    <row r="36" spans="2:12" ht="20.100000000000001" customHeight="1" x14ac:dyDescent="0.25">
      <c r="B36" s="7" t="s">
        <v>88</v>
      </c>
      <c r="C36" s="9">
        <v>0</v>
      </c>
      <c r="D36" s="9">
        <v>459548</v>
      </c>
      <c r="E36" s="56">
        <v>250000</v>
      </c>
      <c r="F36" s="57">
        <v>0</v>
      </c>
      <c r="G36" s="9">
        <v>0</v>
      </c>
      <c r="H36" s="9"/>
      <c r="I36" s="13"/>
      <c r="J36" s="13">
        <f t="shared" si="0"/>
        <v>0</v>
      </c>
      <c r="K36" s="13">
        <f t="shared" si="1"/>
        <v>0</v>
      </c>
      <c r="L36" s="15">
        <f t="shared" si="2"/>
        <v>459548</v>
      </c>
    </row>
    <row r="37" spans="2:12" ht="20.100000000000001" customHeight="1" x14ac:dyDescent="0.25">
      <c r="B37" s="7" t="s">
        <v>89</v>
      </c>
      <c r="C37" s="9">
        <v>0</v>
      </c>
      <c r="D37" s="9">
        <v>632059</v>
      </c>
      <c r="E37" s="56">
        <v>632059</v>
      </c>
      <c r="F37" s="57">
        <v>0</v>
      </c>
      <c r="G37" s="9">
        <v>0</v>
      </c>
      <c r="H37" s="9"/>
      <c r="I37" s="13"/>
      <c r="J37" s="13">
        <f t="shared" si="0"/>
        <v>0</v>
      </c>
      <c r="K37" s="13">
        <f t="shared" si="1"/>
        <v>0</v>
      </c>
      <c r="L37" s="15">
        <f t="shared" si="2"/>
        <v>632059</v>
      </c>
    </row>
    <row r="38" spans="2:12" ht="20.100000000000001" customHeight="1" x14ac:dyDescent="0.25">
      <c r="B38" s="7" t="s">
        <v>90</v>
      </c>
      <c r="C38" s="9">
        <v>0</v>
      </c>
      <c r="D38" s="9">
        <v>545468</v>
      </c>
      <c r="E38" s="56">
        <v>500000</v>
      </c>
      <c r="F38" s="57">
        <v>0</v>
      </c>
      <c r="G38" s="9">
        <v>0</v>
      </c>
      <c r="H38" s="9"/>
      <c r="I38" s="13"/>
      <c r="J38" s="13">
        <f t="shared" si="0"/>
        <v>0</v>
      </c>
      <c r="K38" s="13">
        <f t="shared" si="1"/>
        <v>0</v>
      </c>
      <c r="L38" s="15">
        <f t="shared" si="2"/>
        <v>545468</v>
      </c>
    </row>
    <row r="39" spans="2:12" ht="23.25" customHeight="1" x14ac:dyDescent="0.25">
      <c r="B39" s="50" t="s">
        <v>4</v>
      </c>
      <c r="C39" s="51">
        <f>SUM(C13:C38)</f>
        <v>3103832</v>
      </c>
      <c r="D39" s="51">
        <f>SUM(D13:D38)</f>
        <v>13379906</v>
      </c>
      <c r="E39" s="51">
        <f>SUM(E13:E38)</f>
        <v>10634297</v>
      </c>
      <c r="F39" s="51">
        <f>SUM(F13:F38)</f>
        <v>723341.55</v>
      </c>
      <c r="G39" s="51">
        <f>SUM(G13:G38)</f>
        <v>0</v>
      </c>
      <c r="H39" s="51">
        <f>SUM(H13:H38)</f>
        <v>0</v>
      </c>
      <c r="I39" s="52">
        <f>IF(ISERROR(+#REF!/E39)=TRUE,0,++#REF!/E39)</f>
        <v>0</v>
      </c>
      <c r="J39" s="52">
        <f>IF(ISERROR(+G39/E39)=TRUE,0,++G39/E39)</f>
        <v>0</v>
      </c>
      <c r="K39" s="52">
        <f>IF(ISERROR(+H39/E39)=TRUE,0,++H39/E39)</f>
        <v>0</v>
      </c>
      <c r="L39" s="53">
        <f>SUM(L13:L38)</f>
        <v>13379906</v>
      </c>
    </row>
    <row r="40" spans="2:12" x14ac:dyDescent="0.2">
      <c r="B40" s="11" t="s">
        <v>63</v>
      </c>
    </row>
    <row r="42" spans="2:12" s="20" customFormat="1" x14ac:dyDescent="0.25">
      <c r="K42" s="24"/>
    </row>
    <row r="43" spans="2:12" s="22" customFormat="1" x14ac:dyDescent="0.25">
      <c r="K43" s="23"/>
    </row>
    <row r="44" spans="2:12" s="22" customFormat="1" x14ac:dyDescent="0.25">
      <c r="C44" s="22">
        <v>1000000</v>
      </c>
      <c r="K44" s="23"/>
    </row>
    <row r="45" spans="2:12" s="22" customFormat="1" ht="45" x14ac:dyDescent="0.25">
      <c r="B45" s="30" t="s">
        <v>23</v>
      </c>
      <c r="C45" s="30" t="s">
        <v>3</v>
      </c>
      <c r="D45" s="30" t="s">
        <v>2</v>
      </c>
      <c r="E45" s="31" t="s">
        <v>18</v>
      </c>
      <c r="F45" s="31" t="s">
        <v>19</v>
      </c>
      <c r="G45" s="31" t="str">
        <f>MID(G11,1,25)</f>
        <v>DEVENGADO
A ENERO
(4)</v>
      </c>
      <c r="K45" s="23"/>
    </row>
    <row r="46" spans="2:12" s="22" customFormat="1" x14ac:dyDescent="0.25">
      <c r="B46" s="22" t="s">
        <v>24</v>
      </c>
      <c r="C46" s="38">
        <f>+C39/$C$44</f>
        <v>3.1038320000000001</v>
      </c>
      <c r="D46" s="38">
        <f>+D39/$C$44</f>
        <v>13.379906</v>
      </c>
      <c r="E46" s="38">
        <f>+E39/$C$44</f>
        <v>10.634297</v>
      </c>
      <c r="F46" s="38">
        <f>+F39/$C$44</f>
        <v>0.72334155</v>
      </c>
      <c r="G46" s="38">
        <f>+G39/$C$44</f>
        <v>0</v>
      </c>
      <c r="K46" s="23"/>
    </row>
    <row r="47" spans="2:12" s="22" customFormat="1" x14ac:dyDescent="0.25">
      <c r="C47" s="38"/>
      <c r="D47" s="38"/>
      <c r="E47" s="38"/>
      <c r="F47" s="38"/>
      <c r="G47" s="38"/>
      <c r="K47" s="23"/>
    </row>
    <row r="48" spans="2:12" s="22" customFormat="1" x14ac:dyDescent="0.25">
      <c r="C48" s="38"/>
      <c r="D48" s="38"/>
      <c r="E48" s="38"/>
      <c r="F48" s="38"/>
      <c r="G48" s="38"/>
      <c r="K48" s="23"/>
    </row>
    <row r="49" spans="3:11" s="22" customFormat="1" x14ac:dyDescent="0.25">
      <c r="C49" s="38"/>
      <c r="D49" s="38"/>
      <c r="E49" s="38"/>
      <c r="F49" s="38"/>
      <c r="G49" s="38"/>
      <c r="K49" s="23"/>
    </row>
    <row r="50" spans="3:11" s="22" customFormat="1" x14ac:dyDescent="0.25">
      <c r="K50" s="23"/>
    </row>
    <row r="51" spans="3:11" s="22" customFormat="1" x14ac:dyDescent="0.25">
      <c r="K51" s="23"/>
    </row>
    <row r="52" spans="3:11" s="22" customFormat="1" x14ac:dyDescent="0.25">
      <c r="K52" s="23"/>
    </row>
    <row r="53" spans="3:11" s="22" customFormat="1" x14ac:dyDescent="0.25">
      <c r="K53" s="23"/>
    </row>
    <row r="54" spans="3:11" s="22" customFormat="1" x14ac:dyDescent="0.25">
      <c r="K54" s="23"/>
    </row>
  </sheetData>
  <mergeCells count="10">
    <mergeCell ref="B6:L6"/>
    <mergeCell ref="I10:K10"/>
    <mergeCell ref="I11:K11"/>
    <mergeCell ref="L11:L12"/>
    <mergeCell ref="H11:H12"/>
    <mergeCell ref="B11:B12"/>
    <mergeCell ref="C11:D11"/>
    <mergeCell ref="F11:F12"/>
    <mergeCell ref="G11:G12"/>
    <mergeCell ref="E11:E12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5" orientation="portrait" r:id="rId1"/>
  <headerFooter>
    <oddFooter>&amp;CPágina 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5" tint="0.39997558519241921"/>
    <pageSetUpPr fitToPage="1"/>
  </sheetPr>
  <dimension ref="A1:M61"/>
  <sheetViews>
    <sheetView showGridLines="0" zoomScale="130" zoomScaleNormal="130" workbookViewId="0">
      <selection activeCell="F46" sqref="F46:G46"/>
    </sheetView>
  </sheetViews>
  <sheetFormatPr baseColWidth="10" defaultRowHeight="15" x14ac:dyDescent="0.25"/>
  <cols>
    <col min="1" max="1" width="5.85546875" style="1" customWidth="1"/>
    <col min="2" max="2" width="65.7109375" style="1" customWidth="1"/>
    <col min="3" max="3" width="16.140625" style="1" bestFit="1" customWidth="1"/>
    <col min="4" max="5" width="15.85546875" style="1" bestFit="1" customWidth="1"/>
    <col min="6" max="6" width="20.7109375" style="1" customWidth="1"/>
    <col min="7" max="7" width="17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6384" width="11.42578125" style="1"/>
  </cols>
  <sheetData>
    <row r="1" spans="1:13" s="46" customFormat="1" x14ac:dyDescent="0.25">
      <c r="A1"/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</row>
    <row r="2" spans="1:13" s="46" customFormat="1" x14ac:dyDescent="0.25">
      <c r="A2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</row>
    <row r="3" spans="1:13" s="46" customFormat="1" x14ac:dyDescent="0.25">
      <c r="A3"/>
      <c r="B3" s="45"/>
      <c r="C3" s="47"/>
      <c r="D3" s="45"/>
      <c r="E3" s="45"/>
      <c r="F3" s="45"/>
      <c r="G3" s="45"/>
      <c r="H3" s="45"/>
      <c r="I3" s="45"/>
      <c r="J3" s="45"/>
      <c r="K3" s="45"/>
      <c r="L3" s="45"/>
      <c r="M3" s="45"/>
    </row>
    <row r="4" spans="1:13" s="46" customFormat="1" x14ac:dyDescent="0.25">
      <c r="A4"/>
      <c r="B4" s="45"/>
      <c r="C4" s="47"/>
      <c r="D4" s="45"/>
      <c r="E4" s="45"/>
      <c r="F4" s="45"/>
      <c r="G4" s="45"/>
      <c r="H4" s="45"/>
      <c r="I4" s="45"/>
      <c r="J4" s="45"/>
      <c r="K4" s="45"/>
      <c r="L4" s="45"/>
      <c r="M4" s="45"/>
    </row>
    <row r="5" spans="1:13" ht="5.0999999999999996" customHeight="1" x14ac:dyDescent="0.25"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</row>
    <row r="6" spans="1:13" ht="43.5" customHeight="1" x14ac:dyDescent="0.25">
      <c r="B6" s="76" t="s">
        <v>62</v>
      </c>
      <c r="C6" s="76"/>
      <c r="D6" s="76"/>
      <c r="E6" s="76"/>
      <c r="F6" s="76"/>
      <c r="G6" s="76"/>
      <c r="H6" s="76"/>
      <c r="I6" s="76"/>
      <c r="J6" s="76"/>
      <c r="K6" s="76"/>
      <c r="L6" s="76"/>
    </row>
    <row r="8" spans="1:13" ht="15.75" x14ac:dyDescent="0.25">
      <c r="B8" s="2" t="s">
        <v>12</v>
      </c>
    </row>
    <row r="9" spans="1:13" x14ac:dyDescent="0.2">
      <c r="B9" s="3" t="s">
        <v>1</v>
      </c>
    </row>
    <row r="10" spans="1:13" x14ac:dyDescent="0.25">
      <c r="B10" s="4"/>
      <c r="I10" s="85"/>
      <c r="J10" s="85"/>
      <c r="K10" s="85"/>
      <c r="L10" s="21" t="s">
        <v>21</v>
      </c>
    </row>
    <row r="11" spans="1:13" s="5" customFormat="1" ht="15" customHeight="1" x14ac:dyDescent="0.25">
      <c r="B11" s="83" t="s">
        <v>20</v>
      </c>
      <c r="C11" s="82" t="s">
        <v>0</v>
      </c>
      <c r="D11" s="82"/>
      <c r="E11" s="80" t="s">
        <v>8</v>
      </c>
      <c r="F11" s="80" t="s">
        <v>22</v>
      </c>
      <c r="G11" s="80" t="s">
        <v>64</v>
      </c>
      <c r="H11" s="80" t="s">
        <v>15</v>
      </c>
      <c r="I11" s="86" t="s">
        <v>17</v>
      </c>
      <c r="J11" s="86"/>
      <c r="K11" s="86"/>
      <c r="L11" s="78" t="s">
        <v>16</v>
      </c>
    </row>
    <row r="12" spans="1:13" s="5" customFormat="1" ht="50.1" customHeight="1" x14ac:dyDescent="0.25">
      <c r="B12" s="84"/>
      <c r="C12" s="48" t="s">
        <v>3</v>
      </c>
      <c r="D12" s="48" t="s">
        <v>2</v>
      </c>
      <c r="E12" s="81"/>
      <c r="F12" s="81"/>
      <c r="G12" s="81"/>
      <c r="H12" s="81"/>
      <c r="I12" s="48" t="s">
        <v>9</v>
      </c>
      <c r="J12" s="48" t="s">
        <v>10</v>
      </c>
      <c r="K12" s="49" t="s">
        <v>11</v>
      </c>
      <c r="L12" s="79"/>
    </row>
    <row r="13" spans="1:13" ht="20.100000000000001" customHeight="1" x14ac:dyDescent="0.25">
      <c r="B13" s="6" t="s">
        <v>26</v>
      </c>
      <c r="C13" s="40">
        <v>0</v>
      </c>
      <c r="D13" s="40">
        <v>0</v>
      </c>
      <c r="E13" s="59">
        <v>0</v>
      </c>
      <c r="F13" s="59">
        <v>0</v>
      </c>
      <c r="G13" s="40">
        <v>0</v>
      </c>
      <c r="H13" s="8"/>
      <c r="I13" s="12">
        <f>IF(ISERROR(+#REF!/E13)=TRUE,0,++#REF!/E13)</f>
        <v>0</v>
      </c>
      <c r="J13" s="12">
        <f>IF(ISERROR(+G13/E13)=TRUE,0,++G13/E13)</f>
        <v>0</v>
      </c>
      <c r="K13" s="12">
        <f>IF(ISERROR(+H13/E13)=TRUE,0,++H13/E13)</f>
        <v>0</v>
      </c>
      <c r="L13" s="14">
        <f>+D13-G13</f>
        <v>0</v>
      </c>
    </row>
    <row r="14" spans="1:13" ht="20.100000000000001" customHeight="1" x14ac:dyDescent="0.25">
      <c r="B14" s="25" t="s">
        <v>27</v>
      </c>
      <c r="C14" s="41">
        <v>0</v>
      </c>
      <c r="D14" s="41">
        <v>0</v>
      </c>
      <c r="E14" s="60">
        <v>0</v>
      </c>
      <c r="F14" s="60">
        <v>0</v>
      </c>
      <c r="G14" s="41">
        <v>0</v>
      </c>
      <c r="H14" s="26"/>
      <c r="I14" s="27"/>
      <c r="J14" s="27">
        <f t="shared" ref="J14:J46" si="0">IF(ISERROR(+G14/E14)=TRUE,0,++G14/E14)</f>
        <v>0</v>
      </c>
      <c r="K14" s="27">
        <f t="shared" ref="K14:K46" si="1">IF(ISERROR(+H14/E14)=TRUE,0,++H14/E14)</f>
        <v>0</v>
      </c>
      <c r="L14" s="28">
        <f t="shared" ref="L14:L46" si="2">+D14-G14</f>
        <v>0</v>
      </c>
    </row>
    <row r="15" spans="1:13" ht="20.100000000000001" customHeight="1" x14ac:dyDescent="0.25">
      <c r="B15" s="25" t="s">
        <v>28</v>
      </c>
      <c r="C15" s="41">
        <v>0</v>
      </c>
      <c r="D15" s="41">
        <v>0</v>
      </c>
      <c r="E15" s="60">
        <v>0</v>
      </c>
      <c r="F15" s="60">
        <v>0</v>
      </c>
      <c r="G15" s="41">
        <v>0</v>
      </c>
      <c r="H15" s="26"/>
      <c r="I15" s="27"/>
      <c r="J15" s="27">
        <f t="shared" si="0"/>
        <v>0</v>
      </c>
      <c r="K15" s="27">
        <f t="shared" si="1"/>
        <v>0</v>
      </c>
      <c r="L15" s="28">
        <f t="shared" si="2"/>
        <v>0</v>
      </c>
    </row>
    <row r="16" spans="1:13" ht="20.100000000000001" customHeight="1" x14ac:dyDescent="0.25">
      <c r="B16" s="25" t="s">
        <v>29</v>
      </c>
      <c r="C16" s="41">
        <v>0</v>
      </c>
      <c r="D16" s="41">
        <v>0</v>
      </c>
      <c r="E16" s="60">
        <v>0</v>
      </c>
      <c r="F16" s="60">
        <v>0</v>
      </c>
      <c r="G16" s="41">
        <v>0</v>
      </c>
      <c r="H16" s="26"/>
      <c r="I16" s="27"/>
      <c r="J16" s="27">
        <f t="shared" si="0"/>
        <v>0</v>
      </c>
      <c r="K16" s="27"/>
      <c r="L16" s="28">
        <f t="shared" si="2"/>
        <v>0</v>
      </c>
    </row>
    <row r="17" spans="2:12" ht="20.100000000000001" customHeight="1" x14ac:dyDescent="0.25">
      <c r="B17" s="25" t="s">
        <v>30</v>
      </c>
      <c r="C17" s="41">
        <v>0</v>
      </c>
      <c r="D17" s="41">
        <v>0</v>
      </c>
      <c r="E17" s="60">
        <v>0</v>
      </c>
      <c r="F17" s="60">
        <v>0</v>
      </c>
      <c r="G17" s="41">
        <v>0</v>
      </c>
      <c r="H17" s="26"/>
      <c r="I17" s="27"/>
      <c r="J17" s="27">
        <f t="shared" ref="J17" si="3">IF(ISERROR(+G17/E17)=TRUE,0,++G17/E17)</f>
        <v>0</v>
      </c>
      <c r="K17" s="27">
        <f t="shared" ref="K17" si="4">IF(ISERROR(+H17/E17)=TRUE,0,++H17/E17)</f>
        <v>0</v>
      </c>
      <c r="L17" s="28">
        <f t="shared" ref="L17" si="5">+D17-G17</f>
        <v>0</v>
      </c>
    </row>
    <row r="18" spans="2:12" ht="20.100000000000001" customHeight="1" x14ac:dyDescent="0.25">
      <c r="B18" s="25" t="s">
        <v>31</v>
      </c>
      <c r="C18" s="41">
        <v>0</v>
      </c>
      <c r="D18" s="41">
        <v>0</v>
      </c>
      <c r="E18" s="60">
        <v>0</v>
      </c>
      <c r="F18" s="60">
        <v>0</v>
      </c>
      <c r="G18" s="41">
        <v>0</v>
      </c>
      <c r="H18" s="26"/>
      <c r="I18" s="27"/>
      <c r="J18" s="27">
        <f t="shared" si="0"/>
        <v>0</v>
      </c>
      <c r="K18" s="27">
        <f t="shared" si="1"/>
        <v>0</v>
      </c>
      <c r="L18" s="28">
        <f t="shared" si="2"/>
        <v>0</v>
      </c>
    </row>
    <row r="19" spans="2:12" ht="20.100000000000001" customHeight="1" x14ac:dyDescent="0.25">
      <c r="B19" s="25" t="s">
        <v>32</v>
      </c>
      <c r="C19" s="41">
        <v>0</v>
      </c>
      <c r="D19" s="41">
        <v>0</v>
      </c>
      <c r="E19" s="60">
        <v>0</v>
      </c>
      <c r="F19" s="60">
        <v>0</v>
      </c>
      <c r="G19" s="41">
        <v>0</v>
      </c>
      <c r="H19" s="26"/>
      <c r="I19" s="27"/>
      <c r="J19" s="27">
        <f t="shared" si="0"/>
        <v>0</v>
      </c>
      <c r="K19" s="27">
        <f t="shared" si="1"/>
        <v>0</v>
      </c>
      <c r="L19" s="28">
        <f t="shared" si="2"/>
        <v>0</v>
      </c>
    </row>
    <row r="20" spans="2:12" ht="20.100000000000001" customHeight="1" x14ac:dyDescent="0.25">
      <c r="B20" s="25" t="s">
        <v>33</v>
      </c>
      <c r="C20" s="41">
        <v>0</v>
      </c>
      <c r="D20" s="41">
        <v>0</v>
      </c>
      <c r="E20" s="60">
        <v>0</v>
      </c>
      <c r="F20" s="60">
        <v>0</v>
      </c>
      <c r="G20" s="41">
        <v>0</v>
      </c>
      <c r="H20" s="26"/>
      <c r="I20" s="27"/>
      <c r="J20" s="27">
        <f t="shared" ref="J20" si="6">IF(ISERROR(+G20/E20)=TRUE,0,++G20/E20)</f>
        <v>0</v>
      </c>
      <c r="K20" s="27">
        <f t="shared" ref="K20" si="7">IF(ISERROR(+H20/E20)=TRUE,0,++H20/E20)</f>
        <v>0</v>
      </c>
      <c r="L20" s="28">
        <f t="shared" ref="L20" si="8">+D20-G20</f>
        <v>0</v>
      </c>
    </row>
    <row r="21" spans="2:12" ht="20.100000000000001" customHeight="1" x14ac:dyDescent="0.25">
      <c r="B21" s="25" t="s">
        <v>34</v>
      </c>
      <c r="C21" s="41">
        <v>0</v>
      </c>
      <c r="D21" s="41">
        <v>0</v>
      </c>
      <c r="E21" s="60">
        <v>0</v>
      </c>
      <c r="F21" s="60">
        <v>0</v>
      </c>
      <c r="G21" s="41">
        <v>0</v>
      </c>
      <c r="H21" s="26"/>
      <c r="I21" s="27"/>
      <c r="J21" s="27">
        <f t="shared" si="0"/>
        <v>0</v>
      </c>
      <c r="K21" s="27">
        <f t="shared" si="1"/>
        <v>0</v>
      </c>
      <c r="L21" s="28">
        <f t="shared" si="2"/>
        <v>0</v>
      </c>
    </row>
    <row r="22" spans="2:12" ht="20.100000000000001" customHeight="1" x14ac:dyDescent="0.25">
      <c r="B22" s="25" t="s">
        <v>35</v>
      </c>
      <c r="C22" s="41">
        <v>0</v>
      </c>
      <c r="D22" s="41">
        <v>0</v>
      </c>
      <c r="E22" s="60">
        <v>0</v>
      </c>
      <c r="F22" s="60">
        <v>0</v>
      </c>
      <c r="G22" s="41">
        <v>0</v>
      </c>
      <c r="H22" s="26"/>
      <c r="I22" s="27"/>
      <c r="J22" s="27">
        <f t="shared" si="0"/>
        <v>0</v>
      </c>
      <c r="K22" s="27">
        <f t="shared" si="1"/>
        <v>0</v>
      </c>
      <c r="L22" s="28">
        <f t="shared" si="2"/>
        <v>0</v>
      </c>
    </row>
    <row r="23" spans="2:12" ht="20.100000000000001" customHeight="1" x14ac:dyDescent="0.25">
      <c r="B23" s="25" t="s">
        <v>36</v>
      </c>
      <c r="C23" s="41">
        <v>0</v>
      </c>
      <c r="D23" s="41">
        <v>0</v>
      </c>
      <c r="E23" s="60">
        <v>0</v>
      </c>
      <c r="F23" s="60">
        <v>0</v>
      </c>
      <c r="G23" s="41">
        <v>0</v>
      </c>
      <c r="H23" s="26"/>
      <c r="I23" s="27"/>
      <c r="J23" s="27">
        <f t="shared" si="0"/>
        <v>0</v>
      </c>
      <c r="K23" s="27">
        <f t="shared" si="1"/>
        <v>0</v>
      </c>
      <c r="L23" s="28">
        <f t="shared" si="2"/>
        <v>0</v>
      </c>
    </row>
    <row r="24" spans="2:12" ht="20.100000000000001" customHeight="1" x14ac:dyDescent="0.25">
      <c r="B24" s="25" t="s">
        <v>37</v>
      </c>
      <c r="C24" s="41">
        <v>0</v>
      </c>
      <c r="D24" s="41">
        <v>0</v>
      </c>
      <c r="E24" s="60">
        <v>0</v>
      </c>
      <c r="F24" s="60">
        <v>0</v>
      </c>
      <c r="G24" s="41">
        <v>0</v>
      </c>
      <c r="H24" s="26"/>
      <c r="I24" s="27"/>
      <c r="J24" s="27">
        <f t="shared" si="0"/>
        <v>0</v>
      </c>
      <c r="K24" s="27">
        <f t="shared" si="1"/>
        <v>0</v>
      </c>
      <c r="L24" s="28">
        <f t="shared" si="2"/>
        <v>0</v>
      </c>
    </row>
    <row r="25" spans="2:12" ht="20.100000000000001" customHeight="1" x14ac:dyDescent="0.25">
      <c r="B25" s="25" t="s">
        <v>38</v>
      </c>
      <c r="C25" s="41">
        <v>0</v>
      </c>
      <c r="D25" s="41">
        <v>0</v>
      </c>
      <c r="E25" s="60">
        <v>0</v>
      </c>
      <c r="F25" s="60">
        <v>0</v>
      </c>
      <c r="G25" s="41">
        <v>0</v>
      </c>
      <c r="H25" s="26"/>
      <c r="I25" s="27"/>
      <c r="J25" s="27">
        <f t="shared" si="0"/>
        <v>0</v>
      </c>
      <c r="K25" s="27">
        <f t="shared" si="1"/>
        <v>0</v>
      </c>
      <c r="L25" s="28">
        <f t="shared" si="2"/>
        <v>0</v>
      </c>
    </row>
    <row r="26" spans="2:12" ht="20.100000000000001" customHeight="1" x14ac:dyDescent="0.25">
      <c r="B26" s="25" t="s">
        <v>39</v>
      </c>
      <c r="C26" s="41">
        <v>0</v>
      </c>
      <c r="D26" s="41">
        <v>0</v>
      </c>
      <c r="E26" s="60">
        <v>0</v>
      </c>
      <c r="F26" s="60">
        <v>0</v>
      </c>
      <c r="G26" s="41">
        <v>0</v>
      </c>
      <c r="H26" s="26"/>
      <c r="I26" s="27"/>
      <c r="J26" s="27">
        <f t="shared" si="0"/>
        <v>0</v>
      </c>
      <c r="K26" s="27">
        <f t="shared" si="1"/>
        <v>0</v>
      </c>
      <c r="L26" s="28">
        <f t="shared" si="2"/>
        <v>0</v>
      </c>
    </row>
    <row r="27" spans="2:12" ht="20.100000000000001" customHeight="1" x14ac:dyDescent="0.25">
      <c r="B27" s="25" t="s">
        <v>40</v>
      </c>
      <c r="C27" s="41">
        <v>0</v>
      </c>
      <c r="D27" s="41">
        <v>0</v>
      </c>
      <c r="E27" s="60">
        <v>0</v>
      </c>
      <c r="F27" s="60">
        <v>0</v>
      </c>
      <c r="G27" s="41">
        <v>0</v>
      </c>
      <c r="H27" s="26"/>
      <c r="I27" s="27"/>
      <c r="J27" s="27">
        <f t="shared" si="0"/>
        <v>0</v>
      </c>
      <c r="K27" s="27">
        <f t="shared" si="1"/>
        <v>0</v>
      </c>
      <c r="L27" s="28">
        <f t="shared" si="2"/>
        <v>0</v>
      </c>
    </row>
    <row r="28" spans="2:12" ht="20.100000000000001" customHeight="1" x14ac:dyDescent="0.25">
      <c r="B28" s="25" t="s">
        <v>41</v>
      </c>
      <c r="C28" s="41">
        <v>0</v>
      </c>
      <c r="D28" s="41">
        <v>0</v>
      </c>
      <c r="E28" s="60">
        <v>0</v>
      </c>
      <c r="F28" s="60">
        <v>0</v>
      </c>
      <c r="G28" s="41">
        <v>0</v>
      </c>
      <c r="H28" s="26"/>
      <c r="I28" s="27"/>
      <c r="J28" s="27">
        <f t="shared" si="0"/>
        <v>0</v>
      </c>
      <c r="K28" s="27">
        <f t="shared" si="1"/>
        <v>0</v>
      </c>
      <c r="L28" s="28">
        <f t="shared" si="2"/>
        <v>0</v>
      </c>
    </row>
    <row r="29" spans="2:12" ht="20.100000000000001" customHeight="1" x14ac:dyDescent="0.25">
      <c r="B29" s="25" t="s">
        <v>42</v>
      </c>
      <c r="C29" s="41">
        <v>0</v>
      </c>
      <c r="D29" s="41">
        <v>0</v>
      </c>
      <c r="E29" s="60">
        <v>0</v>
      </c>
      <c r="F29" s="60">
        <v>0</v>
      </c>
      <c r="G29" s="41">
        <v>0</v>
      </c>
      <c r="H29" s="26"/>
      <c r="I29" s="27"/>
      <c r="J29" s="27">
        <f t="shared" si="0"/>
        <v>0</v>
      </c>
      <c r="K29" s="27">
        <f t="shared" si="1"/>
        <v>0</v>
      </c>
      <c r="L29" s="28">
        <f t="shared" si="2"/>
        <v>0</v>
      </c>
    </row>
    <row r="30" spans="2:12" ht="20.100000000000001" customHeight="1" x14ac:dyDescent="0.25">
      <c r="B30" s="25" t="s">
        <v>43</v>
      </c>
      <c r="C30" s="41">
        <v>0</v>
      </c>
      <c r="D30" s="41">
        <v>0</v>
      </c>
      <c r="E30" s="60">
        <v>0</v>
      </c>
      <c r="F30" s="60">
        <v>0</v>
      </c>
      <c r="G30" s="41">
        <v>0</v>
      </c>
      <c r="H30" s="26"/>
      <c r="I30" s="27"/>
      <c r="J30" s="27">
        <f t="shared" si="0"/>
        <v>0</v>
      </c>
      <c r="K30" s="27">
        <f t="shared" si="1"/>
        <v>0</v>
      </c>
      <c r="L30" s="28">
        <f t="shared" si="2"/>
        <v>0</v>
      </c>
    </row>
    <row r="31" spans="2:12" ht="20.100000000000001" customHeight="1" x14ac:dyDescent="0.25">
      <c r="B31" s="25" t="s">
        <v>44</v>
      </c>
      <c r="C31" s="41">
        <v>0</v>
      </c>
      <c r="D31" s="41">
        <v>0</v>
      </c>
      <c r="E31" s="60">
        <v>0</v>
      </c>
      <c r="F31" s="60">
        <v>0</v>
      </c>
      <c r="G31" s="41">
        <v>0</v>
      </c>
      <c r="H31" s="26"/>
      <c r="I31" s="27"/>
      <c r="J31" s="27">
        <f t="shared" si="0"/>
        <v>0</v>
      </c>
      <c r="K31" s="27">
        <f t="shared" si="1"/>
        <v>0</v>
      </c>
      <c r="L31" s="28">
        <f t="shared" si="2"/>
        <v>0</v>
      </c>
    </row>
    <row r="32" spans="2:12" ht="20.100000000000001" customHeight="1" x14ac:dyDescent="0.25">
      <c r="B32" s="25" t="s">
        <v>45</v>
      </c>
      <c r="C32" s="41">
        <v>0</v>
      </c>
      <c r="D32" s="41">
        <v>0</v>
      </c>
      <c r="E32" s="60">
        <v>0</v>
      </c>
      <c r="F32" s="60">
        <v>0</v>
      </c>
      <c r="G32" s="41">
        <v>0</v>
      </c>
      <c r="H32" s="26"/>
      <c r="I32" s="27"/>
      <c r="J32" s="27">
        <f t="shared" si="0"/>
        <v>0</v>
      </c>
      <c r="K32" s="27">
        <f t="shared" si="1"/>
        <v>0</v>
      </c>
      <c r="L32" s="28">
        <f t="shared" si="2"/>
        <v>0</v>
      </c>
    </row>
    <row r="33" spans="2:12" ht="20.100000000000001" customHeight="1" x14ac:dyDescent="0.25">
      <c r="B33" s="25" t="s">
        <v>46</v>
      </c>
      <c r="C33" s="41">
        <v>0</v>
      </c>
      <c r="D33" s="41">
        <v>0</v>
      </c>
      <c r="E33" s="60">
        <v>0</v>
      </c>
      <c r="F33" s="60">
        <v>0</v>
      </c>
      <c r="G33" s="41">
        <v>0</v>
      </c>
      <c r="H33" s="26"/>
      <c r="I33" s="27"/>
      <c r="J33" s="27">
        <f t="shared" si="0"/>
        <v>0</v>
      </c>
      <c r="K33" s="27">
        <f t="shared" si="1"/>
        <v>0</v>
      </c>
      <c r="L33" s="28">
        <f t="shared" si="2"/>
        <v>0</v>
      </c>
    </row>
    <row r="34" spans="2:12" ht="20.100000000000001" customHeight="1" x14ac:dyDescent="0.25">
      <c r="B34" s="25" t="s">
        <v>47</v>
      </c>
      <c r="C34" s="41">
        <v>0</v>
      </c>
      <c r="D34" s="41">
        <v>0</v>
      </c>
      <c r="E34" s="60">
        <v>0</v>
      </c>
      <c r="F34" s="60">
        <v>0</v>
      </c>
      <c r="G34" s="41">
        <v>0</v>
      </c>
      <c r="H34" s="26"/>
      <c r="I34" s="27"/>
      <c r="J34" s="27">
        <f t="shared" si="0"/>
        <v>0</v>
      </c>
      <c r="K34" s="27">
        <f t="shared" si="1"/>
        <v>0</v>
      </c>
      <c r="L34" s="28">
        <f t="shared" si="2"/>
        <v>0</v>
      </c>
    </row>
    <row r="35" spans="2:12" ht="20.100000000000001" customHeight="1" x14ac:dyDescent="0.25">
      <c r="B35" s="25" t="s">
        <v>48</v>
      </c>
      <c r="C35" s="41">
        <v>0</v>
      </c>
      <c r="D35" s="41">
        <v>0</v>
      </c>
      <c r="E35" s="60">
        <v>0</v>
      </c>
      <c r="F35" s="60">
        <v>0</v>
      </c>
      <c r="G35" s="41">
        <v>0</v>
      </c>
      <c r="H35" s="26"/>
      <c r="I35" s="27"/>
      <c r="J35" s="27">
        <f t="shared" si="0"/>
        <v>0</v>
      </c>
      <c r="K35" s="27">
        <f t="shared" si="1"/>
        <v>0</v>
      </c>
      <c r="L35" s="28">
        <f t="shared" si="2"/>
        <v>0</v>
      </c>
    </row>
    <row r="36" spans="2:12" ht="20.100000000000001" customHeight="1" x14ac:dyDescent="0.25">
      <c r="B36" s="25" t="s">
        <v>49</v>
      </c>
      <c r="C36" s="41">
        <v>0</v>
      </c>
      <c r="D36" s="41">
        <v>0</v>
      </c>
      <c r="E36" s="60">
        <v>0</v>
      </c>
      <c r="F36" s="60">
        <v>0</v>
      </c>
      <c r="G36" s="41">
        <v>0</v>
      </c>
      <c r="H36" s="26"/>
      <c r="I36" s="27"/>
      <c r="J36" s="27">
        <f t="shared" si="0"/>
        <v>0</v>
      </c>
      <c r="K36" s="27">
        <f t="shared" si="1"/>
        <v>0</v>
      </c>
      <c r="L36" s="28">
        <f t="shared" si="2"/>
        <v>0</v>
      </c>
    </row>
    <row r="37" spans="2:12" ht="20.100000000000001" customHeight="1" x14ac:dyDescent="0.25">
      <c r="B37" s="25" t="s">
        <v>50</v>
      </c>
      <c r="C37" s="41">
        <v>0</v>
      </c>
      <c r="D37" s="41">
        <v>0</v>
      </c>
      <c r="E37" s="60">
        <v>0</v>
      </c>
      <c r="F37" s="60">
        <v>0</v>
      </c>
      <c r="G37" s="41">
        <v>0</v>
      </c>
      <c r="H37" s="26"/>
      <c r="I37" s="27"/>
      <c r="J37" s="27">
        <f t="shared" si="0"/>
        <v>0</v>
      </c>
      <c r="K37" s="27">
        <f t="shared" si="1"/>
        <v>0</v>
      </c>
      <c r="L37" s="28">
        <f t="shared" si="2"/>
        <v>0</v>
      </c>
    </row>
    <row r="38" spans="2:12" ht="20.100000000000001" customHeight="1" x14ac:dyDescent="0.25">
      <c r="B38" s="25" t="s">
        <v>51</v>
      </c>
      <c r="C38" s="41">
        <v>0</v>
      </c>
      <c r="D38" s="41">
        <v>0</v>
      </c>
      <c r="E38" s="60">
        <v>0</v>
      </c>
      <c r="F38" s="60">
        <v>0</v>
      </c>
      <c r="G38" s="41">
        <v>0</v>
      </c>
      <c r="H38" s="26"/>
      <c r="I38" s="27"/>
      <c r="J38" s="27">
        <f t="shared" si="0"/>
        <v>0</v>
      </c>
      <c r="K38" s="27">
        <f t="shared" si="1"/>
        <v>0</v>
      </c>
      <c r="L38" s="28">
        <f t="shared" si="2"/>
        <v>0</v>
      </c>
    </row>
    <row r="39" spans="2:12" ht="20.100000000000001" customHeight="1" x14ac:dyDescent="0.25">
      <c r="B39" s="25" t="s">
        <v>52</v>
      </c>
      <c r="C39" s="41">
        <v>0</v>
      </c>
      <c r="D39" s="41">
        <v>0</v>
      </c>
      <c r="E39" s="60">
        <v>0</v>
      </c>
      <c r="F39" s="60">
        <v>0</v>
      </c>
      <c r="G39" s="41">
        <v>0</v>
      </c>
      <c r="H39" s="26"/>
      <c r="I39" s="27"/>
      <c r="J39" s="13">
        <f t="shared" si="0"/>
        <v>0</v>
      </c>
      <c r="K39" s="13">
        <f t="shared" si="1"/>
        <v>0</v>
      </c>
      <c r="L39" s="15">
        <f t="shared" si="2"/>
        <v>0</v>
      </c>
    </row>
    <row r="40" spans="2:12" ht="20.100000000000001" customHeight="1" x14ac:dyDescent="0.25">
      <c r="B40" s="25" t="s">
        <v>53</v>
      </c>
      <c r="C40" s="41">
        <v>0</v>
      </c>
      <c r="D40" s="41">
        <v>0</v>
      </c>
      <c r="E40" s="60">
        <v>0</v>
      </c>
      <c r="F40" s="60">
        <v>0</v>
      </c>
      <c r="G40" s="41">
        <v>0</v>
      </c>
      <c r="H40" s="26"/>
      <c r="I40" s="27"/>
      <c r="J40" s="13">
        <f t="shared" si="0"/>
        <v>0</v>
      </c>
      <c r="K40" s="13">
        <f t="shared" si="1"/>
        <v>0</v>
      </c>
      <c r="L40" s="15">
        <f t="shared" si="2"/>
        <v>0</v>
      </c>
    </row>
    <row r="41" spans="2:12" ht="20.100000000000001" customHeight="1" x14ac:dyDescent="0.25">
      <c r="B41" s="25" t="s">
        <v>54</v>
      </c>
      <c r="C41" s="41">
        <v>0</v>
      </c>
      <c r="D41" s="41">
        <v>0</v>
      </c>
      <c r="E41" s="60">
        <v>0</v>
      </c>
      <c r="F41" s="60">
        <v>0</v>
      </c>
      <c r="G41" s="41">
        <v>0</v>
      </c>
      <c r="H41" s="26"/>
      <c r="I41" s="27"/>
      <c r="J41" s="13">
        <f t="shared" ref="J41:J42" si="9">IF(ISERROR(+G41/E41)=TRUE,0,++G41/E41)</f>
        <v>0</v>
      </c>
      <c r="K41" s="13">
        <f t="shared" ref="K41:K42" si="10">IF(ISERROR(+H41/E41)=TRUE,0,++H41/E41)</f>
        <v>0</v>
      </c>
      <c r="L41" s="15">
        <f t="shared" ref="L41:L42" si="11">+D41-G41</f>
        <v>0</v>
      </c>
    </row>
    <row r="42" spans="2:12" ht="20.100000000000001" customHeight="1" x14ac:dyDescent="0.25">
      <c r="B42" s="25" t="s">
        <v>55</v>
      </c>
      <c r="C42" s="41">
        <v>0</v>
      </c>
      <c r="D42" s="41">
        <v>0</v>
      </c>
      <c r="E42" s="60">
        <v>0</v>
      </c>
      <c r="F42" s="60">
        <v>0</v>
      </c>
      <c r="G42" s="41">
        <v>0</v>
      </c>
      <c r="H42" s="26"/>
      <c r="I42" s="27"/>
      <c r="J42" s="13">
        <f t="shared" si="9"/>
        <v>0</v>
      </c>
      <c r="K42" s="13">
        <f t="shared" si="10"/>
        <v>0</v>
      </c>
      <c r="L42" s="15">
        <f t="shared" si="11"/>
        <v>0</v>
      </c>
    </row>
    <row r="43" spans="2:12" ht="20.100000000000001" customHeight="1" x14ac:dyDescent="0.25">
      <c r="B43" s="25" t="s">
        <v>56</v>
      </c>
      <c r="C43" s="41">
        <v>0</v>
      </c>
      <c r="D43" s="41">
        <v>0</v>
      </c>
      <c r="E43" s="60">
        <v>0</v>
      </c>
      <c r="F43" s="60">
        <v>0</v>
      </c>
      <c r="G43" s="41">
        <v>0</v>
      </c>
      <c r="H43" s="26"/>
      <c r="I43" s="27"/>
      <c r="J43" s="13">
        <f t="shared" si="0"/>
        <v>0</v>
      </c>
      <c r="K43" s="13">
        <f t="shared" si="1"/>
        <v>0</v>
      </c>
      <c r="L43" s="15">
        <f t="shared" si="2"/>
        <v>0</v>
      </c>
    </row>
    <row r="44" spans="2:12" ht="20.100000000000001" customHeight="1" x14ac:dyDescent="0.25">
      <c r="B44" s="25" t="s">
        <v>57</v>
      </c>
      <c r="C44" s="41">
        <v>0</v>
      </c>
      <c r="D44" s="41">
        <v>0</v>
      </c>
      <c r="E44" s="60">
        <v>0</v>
      </c>
      <c r="F44" s="60">
        <v>0</v>
      </c>
      <c r="G44" s="41">
        <v>0</v>
      </c>
      <c r="H44" s="26"/>
      <c r="I44" s="27"/>
      <c r="J44" s="13">
        <f t="shared" ref="J44" si="12">IF(ISERROR(+G44/E44)=TRUE,0,++G44/E44)</f>
        <v>0</v>
      </c>
      <c r="K44" s="13">
        <f t="shared" ref="K44" si="13">IF(ISERROR(+H44/E44)=TRUE,0,++H44/E44)</f>
        <v>0</v>
      </c>
      <c r="L44" s="15">
        <f t="shared" ref="L44" si="14">+D44-G44</f>
        <v>0</v>
      </c>
    </row>
    <row r="45" spans="2:12" ht="20.100000000000001" customHeight="1" x14ac:dyDescent="0.25">
      <c r="B45" s="7" t="s">
        <v>58</v>
      </c>
      <c r="C45" s="41">
        <v>0</v>
      </c>
      <c r="D45" s="41">
        <v>0</v>
      </c>
      <c r="E45" s="60">
        <v>0</v>
      </c>
      <c r="F45" s="61">
        <v>0</v>
      </c>
      <c r="G45" s="42">
        <v>0</v>
      </c>
      <c r="H45" s="9"/>
      <c r="I45" s="13"/>
      <c r="J45" s="13">
        <f t="shared" si="0"/>
        <v>0</v>
      </c>
      <c r="K45" s="13">
        <f t="shared" si="1"/>
        <v>0</v>
      </c>
      <c r="L45" s="15">
        <f t="shared" si="2"/>
        <v>0</v>
      </c>
    </row>
    <row r="46" spans="2:12" ht="20.100000000000001" customHeight="1" x14ac:dyDescent="0.25">
      <c r="B46" s="7" t="s">
        <v>59</v>
      </c>
      <c r="C46" s="42">
        <v>267976361</v>
      </c>
      <c r="D46" s="41">
        <v>267976361</v>
      </c>
      <c r="E46" s="61">
        <v>117349935</v>
      </c>
      <c r="F46" s="61">
        <v>58263290.439999983</v>
      </c>
      <c r="G46" s="42">
        <v>2768285.43</v>
      </c>
      <c r="H46" s="9"/>
      <c r="I46" s="13">
        <f>IF(ISERROR(+#REF!/E46)=TRUE,0,++#REF!/E46)</f>
        <v>0</v>
      </c>
      <c r="J46" s="13">
        <f t="shared" si="0"/>
        <v>2.359000394844701E-2</v>
      </c>
      <c r="K46" s="13">
        <f t="shared" si="1"/>
        <v>0</v>
      </c>
      <c r="L46" s="15">
        <f t="shared" si="2"/>
        <v>265208075.56999999</v>
      </c>
    </row>
    <row r="47" spans="2:12" ht="23.25" customHeight="1" x14ac:dyDescent="0.25">
      <c r="B47" s="50" t="s">
        <v>4</v>
      </c>
      <c r="C47" s="62">
        <f t="shared" ref="C47:H47" si="15">SUM(C13:C46)</f>
        <v>267976361</v>
      </c>
      <c r="D47" s="62">
        <f t="shared" si="15"/>
        <v>267976361</v>
      </c>
      <c r="E47" s="62">
        <f t="shared" si="15"/>
        <v>117349935</v>
      </c>
      <c r="F47" s="62">
        <f t="shared" si="15"/>
        <v>58263290.439999983</v>
      </c>
      <c r="G47" s="62">
        <f t="shared" si="15"/>
        <v>2768285.43</v>
      </c>
      <c r="H47" s="51">
        <f t="shared" si="15"/>
        <v>0</v>
      </c>
      <c r="I47" s="52">
        <f>IF(ISERROR(+#REF!/E47)=TRUE,0,++#REF!/E47)</f>
        <v>0</v>
      </c>
      <c r="J47" s="52">
        <f>IF(ISERROR(+G47/E47)=TRUE,0,++G47/E47)</f>
        <v>2.359000394844701E-2</v>
      </c>
      <c r="K47" s="52">
        <f>IF(ISERROR(+H47/E47)=TRUE,0,++H47/E47)</f>
        <v>0</v>
      </c>
      <c r="L47" s="53">
        <f>SUM(L13:L46)</f>
        <v>265208075.56999999</v>
      </c>
    </row>
    <row r="48" spans="2:12" x14ac:dyDescent="0.2">
      <c r="B48" s="11" t="s">
        <v>63</v>
      </c>
    </row>
    <row r="49" spans="2:11" s="20" customFormat="1" x14ac:dyDescent="0.25">
      <c r="K49" s="24"/>
    </row>
    <row r="50" spans="2:11" s="20" customFormat="1" x14ac:dyDescent="0.25">
      <c r="K50" s="24"/>
    </row>
    <row r="51" spans="2:11" s="22" customFormat="1" x14ac:dyDescent="0.25">
      <c r="K51" s="23"/>
    </row>
    <row r="52" spans="2:11" s="22" customFormat="1" x14ac:dyDescent="0.25">
      <c r="B52" s="22">
        <v>1000000</v>
      </c>
      <c r="K52" s="23"/>
    </row>
    <row r="53" spans="2:11" s="22" customFormat="1" ht="45" x14ac:dyDescent="0.25">
      <c r="B53" s="30" t="s">
        <v>23</v>
      </c>
      <c r="C53" s="30" t="s">
        <v>3</v>
      </c>
      <c r="D53" s="30" t="s">
        <v>2</v>
      </c>
      <c r="E53" s="31" t="s">
        <v>18</v>
      </c>
      <c r="F53" s="31" t="s">
        <v>25</v>
      </c>
      <c r="G53" s="31" t="str">
        <f>MID(G11,1,25)</f>
        <v>DEVENGADO
A ENERO
(4)</v>
      </c>
      <c r="K53" s="23"/>
    </row>
    <row r="54" spans="2:11" s="22" customFormat="1" x14ac:dyDescent="0.25">
      <c r="B54" s="22" t="s">
        <v>24</v>
      </c>
      <c r="C54" s="38">
        <f>+C47/$B$52</f>
        <v>267.976361</v>
      </c>
      <c r="D54" s="38">
        <f t="shared" ref="D54:G54" si="16">+D47/$B$52</f>
        <v>267.976361</v>
      </c>
      <c r="E54" s="38">
        <f t="shared" si="16"/>
        <v>117.349935</v>
      </c>
      <c r="F54" s="38">
        <f t="shared" si="16"/>
        <v>58.263290439999984</v>
      </c>
      <c r="G54" s="38">
        <f t="shared" si="16"/>
        <v>2.7682854300000002</v>
      </c>
      <c r="K54" s="23"/>
    </row>
    <row r="55" spans="2:11" s="22" customFormat="1" x14ac:dyDescent="0.25">
      <c r="C55" s="38"/>
      <c r="D55" s="38"/>
      <c r="E55" s="38"/>
      <c r="F55" s="38"/>
      <c r="G55" s="38"/>
      <c r="K55" s="23"/>
    </row>
    <row r="56" spans="2:11" s="22" customFormat="1" x14ac:dyDescent="0.25">
      <c r="C56" s="38"/>
      <c r="D56" s="38"/>
      <c r="E56" s="38"/>
      <c r="F56" s="38"/>
      <c r="G56" s="38"/>
      <c r="K56" s="23"/>
    </row>
    <row r="57" spans="2:11" s="22" customFormat="1" x14ac:dyDescent="0.25">
      <c r="C57" s="38"/>
      <c r="D57" s="38"/>
      <c r="E57" s="38"/>
      <c r="F57" s="38"/>
      <c r="G57" s="38"/>
      <c r="K57" s="23"/>
    </row>
    <row r="58" spans="2:11" s="22" customFormat="1" x14ac:dyDescent="0.25">
      <c r="K58" s="23"/>
    </row>
    <row r="59" spans="2:11" s="22" customFormat="1" x14ac:dyDescent="0.25">
      <c r="K59" s="23"/>
    </row>
    <row r="60" spans="2:11" s="22" customFormat="1" x14ac:dyDescent="0.25">
      <c r="K60" s="23"/>
    </row>
    <row r="61" spans="2:11" s="22" customFormat="1" x14ac:dyDescent="0.25">
      <c r="K61" s="23"/>
    </row>
  </sheetData>
  <mergeCells count="10">
    <mergeCell ref="B6:L6"/>
    <mergeCell ref="I10:K10"/>
    <mergeCell ref="I11:K11"/>
    <mergeCell ref="L11:L12"/>
    <mergeCell ref="H11:H12"/>
    <mergeCell ref="B11:B12"/>
    <mergeCell ref="C11:D11"/>
    <mergeCell ref="F11:F12"/>
    <mergeCell ref="G11:G12"/>
    <mergeCell ref="E11:E12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5" orientation="portrait" r:id="rId1"/>
  <headerFooter>
    <oddFooter>&amp;CPágina &amp;P de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5" tint="0.39997558519241921"/>
    <pageSetUpPr fitToPage="1"/>
  </sheetPr>
  <dimension ref="A1:M57"/>
  <sheetViews>
    <sheetView showGridLines="0" topLeftCell="A2" zoomScale="130" zoomScaleNormal="130" workbookViewId="0">
      <selection activeCell="F13" sqref="F13:G42"/>
    </sheetView>
  </sheetViews>
  <sheetFormatPr baseColWidth="10" defaultRowHeight="15" x14ac:dyDescent="0.25"/>
  <cols>
    <col min="1" max="1" width="5.85546875" style="1" customWidth="1"/>
    <col min="2" max="2" width="76.85546875" style="1" customWidth="1"/>
    <col min="3" max="5" width="14.7109375" style="1" customWidth="1"/>
    <col min="6" max="6" width="20.7109375" style="1" customWidth="1"/>
    <col min="7" max="7" width="17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6384" width="11.42578125" style="1"/>
  </cols>
  <sheetData>
    <row r="1" spans="1:13" s="46" customFormat="1" x14ac:dyDescent="0.25">
      <c r="A1"/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</row>
    <row r="2" spans="1:13" s="46" customFormat="1" x14ac:dyDescent="0.25">
      <c r="A2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</row>
    <row r="3" spans="1:13" s="46" customFormat="1" x14ac:dyDescent="0.25">
      <c r="A3"/>
      <c r="B3" s="45"/>
      <c r="C3" s="47"/>
      <c r="D3" s="45"/>
      <c r="E3" s="45"/>
      <c r="F3" s="45"/>
      <c r="G3" s="45"/>
      <c r="H3" s="45"/>
      <c r="I3" s="45"/>
      <c r="J3" s="45"/>
      <c r="K3" s="45"/>
      <c r="L3" s="45"/>
      <c r="M3" s="45"/>
    </row>
    <row r="4" spans="1:13" s="46" customFormat="1" x14ac:dyDescent="0.25">
      <c r="A4"/>
      <c r="B4" s="45"/>
      <c r="C4" s="47"/>
      <c r="D4" s="45"/>
      <c r="E4" s="45"/>
      <c r="F4" s="45"/>
      <c r="G4" s="45"/>
      <c r="H4" s="45"/>
      <c r="I4" s="45"/>
      <c r="J4" s="45"/>
      <c r="K4" s="45"/>
      <c r="L4" s="45"/>
      <c r="M4" s="45"/>
    </row>
    <row r="5" spans="1:13" ht="5.0999999999999996" customHeight="1" x14ac:dyDescent="0.25"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</row>
    <row r="6" spans="1:13" ht="43.5" customHeight="1" x14ac:dyDescent="0.25">
      <c r="B6" s="76" t="s">
        <v>62</v>
      </c>
      <c r="C6" s="76"/>
      <c r="D6" s="76"/>
      <c r="E6" s="76"/>
      <c r="F6" s="76"/>
      <c r="G6" s="76"/>
      <c r="H6" s="76"/>
      <c r="I6" s="76"/>
      <c r="J6" s="76"/>
      <c r="K6" s="76"/>
      <c r="L6" s="76"/>
    </row>
    <row r="8" spans="1:13" ht="15.75" x14ac:dyDescent="0.25">
      <c r="B8" s="2" t="s">
        <v>7</v>
      </c>
    </row>
    <row r="9" spans="1:13" x14ac:dyDescent="0.2">
      <c r="B9" s="3" t="s">
        <v>1</v>
      </c>
    </row>
    <row r="10" spans="1:13" x14ac:dyDescent="0.25">
      <c r="B10" s="4"/>
      <c r="I10" s="85"/>
      <c r="J10" s="85"/>
      <c r="K10" s="85"/>
      <c r="L10" s="21" t="s">
        <v>21</v>
      </c>
    </row>
    <row r="11" spans="1:13" s="5" customFormat="1" ht="15" customHeight="1" x14ac:dyDescent="0.25">
      <c r="B11" s="83" t="s">
        <v>20</v>
      </c>
      <c r="C11" s="82" t="s">
        <v>0</v>
      </c>
      <c r="D11" s="82"/>
      <c r="E11" s="80" t="s">
        <v>8</v>
      </c>
      <c r="F11" s="80" t="s">
        <v>22</v>
      </c>
      <c r="G11" s="80" t="s">
        <v>64</v>
      </c>
      <c r="H11" s="80" t="s">
        <v>15</v>
      </c>
      <c r="I11" s="86" t="s">
        <v>17</v>
      </c>
      <c r="J11" s="86"/>
      <c r="K11" s="86"/>
      <c r="L11" s="78" t="s">
        <v>16</v>
      </c>
    </row>
    <row r="12" spans="1:13" s="5" customFormat="1" ht="50.1" customHeight="1" x14ac:dyDescent="0.25">
      <c r="B12" s="84"/>
      <c r="C12" s="48" t="s">
        <v>3</v>
      </c>
      <c r="D12" s="48" t="s">
        <v>2</v>
      </c>
      <c r="E12" s="81"/>
      <c r="F12" s="81"/>
      <c r="G12" s="81"/>
      <c r="H12" s="81"/>
      <c r="I12" s="48" t="s">
        <v>9</v>
      </c>
      <c r="J12" s="48" t="s">
        <v>10</v>
      </c>
      <c r="K12" s="49" t="s">
        <v>11</v>
      </c>
      <c r="L12" s="79"/>
    </row>
    <row r="13" spans="1:13" ht="20.100000000000001" customHeight="1" x14ac:dyDescent="0.25">
      <c r="B13" s="29" t="s">
        <v>91</v>
      </c>
      <c r="C13" s="43">
        <v>0</v>
      </c>
      <c r="D13" s="43">
        <v>1119983</v>
      </c>
      <c r="E13" s="58">
        <v>1001983</v>
      </c>
      <c r="F13" s="58">
        <v>34900</v>
      </c>
      <c r="G13" s="41">
        <v>0</v>
      </c>
      <c r="H13" s="26"/>
      <c r="I13" s="27">
        <f>IF(ISERROR(+#REF!/E13)=TRUE,0,++#REF!/E13)</f>
        <v>0</v>
      </c>
      <c r="J13" s="27">
        <f>IF(ISERROR(+G13/E13)=TRUE,0,++G13/E13)</f>
        <v>0</v>
      </c>
      <c r="K13" s="27">
        <f>IF(ISERROR(+H13/E13)=TRUE,0,++H13/E13)</f>
        <v>0</v>
      </c>
      <c r="L13" s="28">
        <f>+D13-G13</f>
        <v>1119983</v>
      </c>
    </row>
    <row r="14" spans="1:13" ht="20.100000000000001" customHeight="1" x14ac:dyDescent="0.25">
      <c r="B14" s="29" t="s">
        <v>65</v>
      </c>
      <c r="C14" s="43">
        <v>0</v>
      </c>
      <c r="D14" s="43">
        <v>686782</v>
      </c>
      <c r="E14" s="58">
        <v>686782</v>
      </c>
      <c r="F14" s="58">
        <v>360399.32999999996</v>
      </c>
      <c r="G14" s="41">
        <v>0</v>
      </c>
      <c r="H14" s="26"/>
      <c r="I14" s="27"/>
      <c r="J14" s="27">
        <f t="shared" ref="J14" si="0">IF(ISERROR(+G14/E14)=TRUE,0,++G14/E14)</f>
        <v>0</v>
      </c>
      <c r="K14" s="27">
        <f t="shared" ref="K14" si="1">IF(ISERROR(+H14/E14)=TRUE,0,++H14/E14)</f>
        <v>0</v>
      </c>
      <c r="L14" s="28">
        <f t="shared" ref="L14" si="2">+D14-G14</f>
        <v>686782</v>
      </c>
    </row>
    <row r="15" spans="1:13" ht="20.100000000000001" customHeight="1" x14ac:dyDescent="0.25">
      <c r="B15" s="29" t="s">
        <v>66</v>
      </c>
      <c r="C15" s="43">
        <v>0</v>
      </c>
      <c r="D15" s="43">
        <v>7470643</v>
      </c>
      <c r="E15" s="58">
        <v>3570109</v>
      </c>
      <c r="F15" s="58">
        <v>3127654.5700000003</v>
      </c>
      <c r="G15" s="41">
        <v>0</v>
      </c>
      <c r="H15" s="26"/>
      <c r="I15" s="27"/>
      <c r="J15" s="27">
        <f t="shared" ref="J15:J39" si="3">IF(ISERROR(+G15/E15)=TRUE,0,++G15/E15)</f>
        <v>0</v>
      </c>
      <c r="K15" s="27">
        <f t="shared" ref="K15:K39" si="4">IF(ISERROR(+H15/E15)=TRUE,0,++H15/E15)</f>
        <v>0</v>
      </c>
      <c r="L15" s="28">
        <f t="shared" ref="L15:L39" si="5">+D15-G15</f>
        <v>7470643</v>
      </c>
    </row>
    <row r="16" spans="1:13" ht="20.100000000000001" customHeight="1" x14ac:dyDescent="0.25">
      <c r="B16" s="29" t="s">
        <v>67</v>
      </c>
      <c r="C16" s="43">
        <v>0</v>
      </c>
      <c r="D16" s="43">
        <v>13418373</v>
      </c>
      <c r="E16" s="58">
        <v>12359556</v>
      </c>
      <c r="F16" s="58">
        <v>4162636.41</v>
      </c>
      <c r="G16" s="41">
        <v>0</v>
      </c>
      <c r="H16" s="26"/>
      <c r="I16" s="27"/>
      <c r="J16" s="27">
        <f t="shared" si="3"/>
        <v>0</v>
      </c>
      <c r="K16" s="27">
        <f t="shared" si="4"/>
        <v>0</v>
      </c>
      <c r="L16" s="28">
        <f t="shared" si="5"/>
        <v>13418373</v>
      </c>
    </row>
    <row r="17" spans="2:12" ht="20.100000000000001" customHeight="1" x14ac:dyDescent="0.25">
      <c r="B17" s="29" t="s">
        <v>68</v>
      </c>
      <c r="C17" s="43">
        <v>0</v>
      </c>
      <c r="D17" s="43">
        <v>1697704</v>
      </c>
      <c r="E17" s="58">
        <v>1697704</v>
      </c>
      <c r="F17" s="58">
        <v>299144</v>
      </c>
      <c r="G17" s="41">
        <v>0</v>
      </c>
      <c r="H17" s="26"/>
      <c r="I17" s="27"/>
      <c r="J17" s="27">
        <f t="shared" si="3"/>
        <v>0</v>
      </c>
      <c r="K17" s="27">
        <f t="shared" si="4"/>
        <v>0</v>
      </c>
      <c r="L17" s="28">
        <f t="shared" si="5"/>
        <v>1697704</v>
      </c>
    </row>
    <row r="18" spans="2:12" ht="20.100000000000001" customHeight="1" x14ac:dyDescent="0.25">
      <c r="B18" s="29" t="s">
        <v>69</v>
      </c>
      <c r="C18" s="43">
        <v>0</v>
      </c>
      <c r="D18" s="43">
        <v>31582082</v>
      </c>
      <c r="E18" s="58">
        <v>16676426</v>
      </c>
      <c r="F18" s="58">
        <v>13484056.24</v>
      </c>
      <c r="G18" s="41">
        <v>0</v>
      </c>
      <c r="H18" s="26"/>
      <c r="I18" s="27"/>
      <c r="J18" s="27">
        <f t="shared" si="3"/>
        <v>0</v>
      </c>
      <c r="K18" s="27">
        <f t="shared" si="4"/>
        <v>0</v>
      </c>
      <c r="L18" s="28">
        <f t="shared" si="5"/>
        <v>31582082</v>
      </c>
    </row>
    <row r="19" spans="2:12" ht="20.100000000000001" customHeight="1" x14ac:dyDescent="0.25">
      <c r="B19" s="29" t="s">
        <v>70</v>
      </c>
      <c r="C19" s="43">
        <v>0</v>
      </c>
      <c r="D19" s="43">
        <v>17934611</v>
      </c>
      <c r="E19" s="58">
        <v>11719904</v>
      </c>
      <c r="F19" s="58">
        <v>8655301.5800000001</v>
      </c>
      <c r="G19" s="41">
        <v>0</v>
      </c>
      <c r="H19" s="26"/>
      <c r="I19" s="27"/>
      <c r="J19" s="27">
        <f t="shared" si="3"/>
        <v>0</v>
      </c>
      <c r="K19" s="27">
        <f t="shared" si="4"/>
        <v>0</v>
      </c>
      <c r="L19" s="28">
        <f t="shared" si="5"/>
        <v>17934611</v>
      </c>
    </row>
    <row r="20" spans="2:12" ht="20.100000000000001" customHeight="1" x14ac:dyDescent="0.25">
      <c r="B20" s="29" t="s">
        <v>71</v>
      </c>
      <c r="C20" s="43">
        <v>0</v>
      </c>
      <c r="D20" s="43">
        <v>21542647</v>
      </c>
      <c r="E20" s="58">
        <v>19874031</v>
      </c>
      <c r="F20" s="58">
        <v>12207780.569999998</v>
      </c>
      <c r="G20" s="41">
        <v>0</v>
      </c>
      <c r="H20" s="26"/>
      <c r="I20" s="27"/>
      <c r="J20" s="27">
        <f t="shared" si="3"/>
        <v>0</v>
      </c>
      <c r="K20" s="27">
        <f t="shared" si="4"/>
        <v>0</v>
      </c>
      <c r="L20" s="28">
        <f t="shared" si="5"/>
        <v>21542647</v>
      </c>
    </row>
    <row r="21" spans="2:12" ht="20.100000000000001" customHeight="1" x14ac:dyDescent="0.25">
      <c r="B21" s="29" t="s">
        <v>92</v>
      </c>
      <c r="C21" s="43">
        <v>0</v>
      </c>
      <c r="D21" s="43">
        <v>1932357</v>
      </c>
      <c r="E21" s="58">
        <v>1924845</v>
      </c>
      <c r="F21" s="58">
        <v>698766.65999999992</v>
      </c>
      <c r="G21" s="41">
        <v>0</v>
      </c>
      <c r="H21" s="26"/>
      <c r="I21" s="27"/>
      <c r="J21" s="27">
        <f t="shared" si="3"/>
        <v>0</v>
      </c>
      <c r="K21" s="27">
        <f t="shared" si="4"/>
        <v>0</v>
      </c>
      <c r="L21" s="28">
        <f t="shared" si="5"/>
        <v>1932357</v>
      </c>
    </row>
    <row r="22" spans="2:12" ht="20.100000000000001" customHeight="1" x14ac:dyDescent="0.25">
      <c r="B22" s="29" t="s">
        <v>72</v>
      </c>
      <c r="C22" s="43">
        <v>0</v>
      </c>
      <c r="D22" s="43">
        <v>5683202</v>
      </c>
      <c r="E22" s="58">
        <v>5439639</v>
      </c>
      <c r="F22" s="58">
        <v>1167771.74</v>
      </c>
      <c r="G22" s="41">
        <v>0</v>
      </c>
      <c r="H22" s="26"/>
      <c r="I22" s="27"/>
      <c r="J22" s="27">
        <f t="shared" si="3"/>
        <v>0</v>
      </c>
      <c r="K22" s="27">
        <f t="shared" si="4"/>
        <v>0</v>
      </c>
      <c r="L22" s="28">
        <f t="shared" si="5"/>
        <v>5683202</v>
      </c>
    </row>
    <row r="23" spans="2:12" ht="20.100000000000001" customHeight="1" x14ac:dyDescent="0.25">
      <c r="B23" s="29" t="s">
        <v>73</v>
      </c>
      <c r="C23" s="43">
        <v>0</v>
      </c>
      <c r="D23" s="43">
        <v>40912459</v>
      </c>
      <c r="E23" s="58">
        <v>34574051</v>
      </c>
      <c r="F23" s="58">
        <v>22398988.180000007</v>
      </c>
      <c r="G23" s="41">
        <v>0</v>
      </c>
      <c r="H23" s="26"/>
      <c r="I23" s="27"/>
      <c r="J23" s="27">
        <f t="shared" si="3"/>
        <v>0</v>
      </c>
      <c r="K23" s="27">
        <f t="shared" si="4"/>
        <v>0</v>
      </c>
      <c r="L23" s="28">
        <f t="shared" si="5"/>
        <v>40912459</v>
      </c>
    </row>
    <row r="24" spans="2:12" ht="20.100000000000001" customHeight="1" x14ac:dyDescent="0.25">
      <c r="B24" s="29" t="s">
        <v>74</v>
      </c>
      <c r="C24" s="43">
        <v>0</v>
      </c>
      <c r="D24" s="43">
        <v>23692025</v>
      </c>
      <c r="E24" s="58">
        <v>18986475</v>
      </c>
      <c r="F24" s="58">
        <v>16003484.079999998</v>
      </c>
      <c r="G24" s="41">
        <v>0</v>
      </c>
      <c r="H24" s="26"/>
      <c r="I24" s="27"/>
      <c r="J24" s="27">
        <f t="shared" si="3"/>
        <v>0</v>
      </c>
      <c r="K24" s="27">
        <f t="shared" si="4"/>
        <v>0</v>
      </c>
      <c r="L24" s="28">
        <f t="shared" si="5"/>
        <v>23692025</v>
      </c>
    </row>
    <row r="25" spans="2:12" ht="20.100000000000001" customHeight="1" x14ac:dyDescent="0.25">
      <c r="B25" s="29" t="s">
        <v>75</v>
      </c>
      <c r="C25" s="43">
        <v>0</v>
      </c>
      <c r="D25" s="43">
        <v>28194690</v>
      </c>
      <c r="E25" s="58">
        <v>20060563</v>
      </c>
      <c r="F25" s="58">
        <v>12766162.789999997</v>
      </c>
      <c r="G25" s="41">
        <v>0</v>
      </c>
      <c r="H25" s="26"/>
      <c r="I25" s="27"/>
      <c r="J25" s="27">
        <f t="shared" si="3"/>
        <v>0</v>
      </c>
      <c r="K25" s="27">
        <f t="shared" si="4"/>
        <v>0</v>
      </c>
      <c r="L25" s="28">
        <f t="shared" si="5"/>
        <v>28194690</v>
      </c>
    </row>
    <row r="26" spans="2:12" ht="20.100000000000001" customHeight="1" x14ac:dyDescent="0.25">
      <c r="B26" s="29" t="s">
        <v>76</v>
      </c>
      <c r="C26" s="43">
        <v>0</v>
      </c>
      <c r="D26" s="43">
        <v>27183576</v>
      </c>
      <c r="E26" s="58">
        <v>17466642</v>
      </c>
      <c r="F26" s="58">
        <v>11114473.09</v>
      </c>
      <c r="G26" s="41">
        <v>0</v>
      </c>
      <c r="H26" s="26"/>
      <c r="I26" s="27"/>
      <c r="J26" s="27">
        <f t="shared" si="3"/>
        <v>0</v>
      </c>
      <c r="K26" s="27">
        <f t="shared" si="4"/>
        <v>0</v>
      </c>
      <c r="L26" s="28">
        <f t="shared" si="5"/>
        <v>27183576</v>
      </c>
    </row>
    <row r="27" spans="2:12" ht="20.100000000000001" customHeight="1" x14ac:dyDescent="0.25">
      <c r="B27" s="29" t="s">
        <v>77</v>
      </c>
      <c r="C27" s="43">
        <v>0</v>
      </c>
      <c r="D27" s="43">
        <v>8195137</v>
      </c>
      <c r="E27" s="58">
        <v>7684471</v>
      </c>
      <c r="F27" s="58">
        <v>4139033.81</v>
      </c>
      <c r="G27" s="41">
        <v>0</v>
      </c>
      <c r="H27" s="26"/>
      <c r="I27" s="27"/>
      <c r="J27" s="27">
        <f t="shared" si="3"/>
        <v>0</v>
      </c>
      <c r="K27" s="27">
        <f t="shared" si="4"/>
        <v>0</v>
      </c>
      <c r="L27" s="28">
        <f t="shared" si="5"/>
        <v>8195137</v>
      </c>
    </row>
    <row r="28" spans="2:12" ht="20.100000000000001" customHeight="1" x14ac:dyDescent="0.25">
      <c r="B28" s="29" t="s">
        <v>78</v>
      </c>
      <c r="C28" s="43">
        <v>0</v>
      </c>
      <c r="D28" s="43">
        <v>5430458</v>
      </c>
      <c r="E28" s="58">
        <v>5217080</v>
      </c>
      <c r="F28" s="58">
        <v>3776170.1</v>
      </c>
      <c r="G28" s="41">
        <v>0</v>
      </c>
      <c r="H28" s="26"/>
      <c r="I28" s="27"/>
      <c r="J28" s="27">
        <f t="shared" si="3"/>
        <v>0</v>
      </c>
      <c r="K28" s="27">
        <f t="shared" si="4"/>
        <v>0</v>
      </c>
      <c r="L28" s="28">
        <f t="shared" si="5"/>
        <v>5430458</v>
      </c>
    </row>
    <row r="29" spans="2:12" ht="20.100000000000001" customHeight="1" x14ac:dyDescent="0.25">
      <c r="B29" s="29" t="s">
        <v>79</v>
      </c>
      <c r="C29" s="43">
        <v>0</v>
      </c>
      <c r="D29" s="43">
        <v>3010151</v>
      </c>
      <c r="E29" s="58">
        <v>2822104</v>
      </c>
      <c r="F29" s="58">
        <v>1056166.0499999998</v>
      </c>
      <c r="G29" s="41">
        <v>0</v>
      </c>
      <c r="H29" s="26"/>
      <c r="I29" s="27"/>
      <c r="J29" s="27">
        <f t="shared" si="3"/>
        <v>0</v>
      </c>
      <c r="K29" s="27">
        <f t="shared" si="4"/>
        <v>0</v>
      </c>
      <c r="L29" s="28">
        <f t="shared" si="5"/>
        <v>3010151</v>
      </c>
    </row>
    <row r="30" spans="2:12" ht="20.100000000000001" customHeight="1" x14ac:dyDescent="0.25">
      <c r="B30" s="29" t="s">
        <v>80</v>
      </c>
      <c r="C30" s="43">
        <v>0</v>
      </c>
      <c r="D30" s="43">
        <v>1462595</v>
      </c>
      <c r="E30" s="58">
        <v>1304555</v>
      </c>
      <c r="F30" s="58">
        <v>510594.09</v>
      </c>
      <c r="G30" s="41">
        <v>0</v>
      </c>
      <c r="H30" s="26"/>
      <c r="I30" s="27"/>
      <c r="J30" s="27">
        <f t="shared" si="3"/>
        <v>0</v>
      </c>
      <c r="K30" s="27">
        <f t="shared" si="4"/>
        <v>0</v>
      </c>
      <c r="L30" s="28">
        <f t="shared" si="5"/>
        <v>1462595</v>
      </c>
    </row>
    <row r="31" spans="2:12" ht="20.100000000000001" customHeight="1" x14ac:dyDescent="0.25">
      <c r="B31" s="29" t="s">
        <v>81</v>
      </c>
      <c r="C31" s="43">
        <v>0</v>
      </c>
      <c r="D31" s="43">
        <v>13867285</v>
      </c>
      <c r="E31" s="58">
        <v>12341345</v>
      </c>
      <c r="F31" s="58">
        <v>5766713.3399999999</v>
      </c>
      <c r="G31" s="41">
        <v>0</v>
      </c>
      <c r="H31" s="26"/>
      <c r="I31" s="27"/>
      <c r="J31" s="27">
        <f t="shared" si="3"/>
        <v>0</v>
      </c>
      <c r="K31" s="27">
        <f t="shared" si="4"/>
        <v>0</v>
      </c>
      <c r="L31" s="28">
        <f t="shared" si="5"/>
        <v>13867285</v>
      </c>
    </row>
    <row r="32" spans="2:12" ht="20.100000000000001" customHeight="1" x14ac:dyDescent="0.25">
      <c r="B32" s="29" t="s">
        <v>82</v>
      </c>
      <c r="C32" s="43">
        <v>0</v>
      </c>
      <c r="D32" s="43">
        <v>6508517</v>
      </c>
      <c r="E32" s="58">
        <v>6121474</v>
      </c>
      <c r="F32" s="58">
        <v>1754017.5</v>
      </c>
      <c r="G32" s="41">
        <v>0</v>
      </c>
      <c r="H32" s="26"/>
      <c r="I32" s="27"/>
      <c r="J32" s="27">
        <f t="shared" ref="J32" si="6">IF(ISERROR(+G32/E32)=TRUE,0,++G32/E32)</f>
        <v>0</v>
      </c>
      <c r="K32" s="27">
        <f t="shared" ref="K32" si="7">IF(ISERROR(+H32/E32)=TRUE,0,++H32/E32)</f>
        <v>0</v>
      </c>
      <c r="L32" s="28">
        <f t="shared" ref="L32" si="8">+D32-G32</f>
        <v>6508517</v>
      </c>
    </row>
    <row r="33" spans="2:12" ht="20.100000000000001" customHeight="1" x14ac:dyDescent="0.25">
      <c r="B33" s="29" t="s">
        <v>83</v>
      </c>
      <c r="C33" s="43">
        <v>0</v>
      </c>
      <c r="D33" s="43">
        <v>2674828</v>
      </c>
      <c r="E33" s="58">
        <v>2314678</v>
      </c>
      <c r="F33" s="58">
        <v>386190.2</v>
      </c>
      <c r="G33" s="41">
        <v>0</v>
      </c>
      <c r="H33" s="26"/>
      <c r="I33" s="27"/>
      <c r="J33" s="27">
        <f t="shared" si="3"/>
        <v>0</v>
      </c>
      <c r="K33" s="27">
        <f t="shared" si="4"/>
        <v>0</v>
      </c>
      <c r="L33" s="28">
        <f t="shared" si="5"/>
        <v>2674828</v>
      </c>
    </row>
    <row r="34" spans="2:12" ht="20.100000000000001" customHeight="1" x14ac:dyDescent="0.25">
      <c r="B34" s="29" t="s">
        <v>84</v>
      </c>
      <c r="C34" s="43">
        <v>0</v>
      </c>
      <c r="D34" s="43">
        <v>6416824</v>
      </c>
      <c r="E34" s="58">
        <v>5962749</v>
      </c>
      <c r="F34" s="58">
        <v>4442980.43</v>
      </c>
      <c r="G34" s="41">
        <v>0</v>
      </c>
      <c r="H34" s="26"/>
      <c r="I34" s="27"/>
      <c r="J34" s="27">
        <f t="shared" si="3"/>
        <v>0</v>
      </c>
      <c r="K34" s="27">
        <f t="shared" si="4"/>
        <v>0</v>
      </c>
      <c r="L34" s="28">
        <f t="shared" si="5"/>
        <v>6416824</v>
      </c>
    </row>
    <row r="35" spans="2:12" ht="20.100000000000001" customHeight="1" x14ac:dyDescent="0.25">
      <c r="B35" s="29" t="s">
        <v>85</v>
      </c>
      <c r="C35" s="43">
        <v>0</v>
      </c>
      <c r="D35" s="43">
        <v>60361502</v>
      </c>
      <c r="E35" s="58">
        <v>35490161</v>
      </c>
      <c r="F35" s="58">
        <v>21436883.680000003</v>
      </c>
      <c r="G35" s="41">
        <v>0</v>
      </c>
      <c r="H35" s="26"/>
      <c r="I35" s="27"/>
      <c r="J35" s="27">
        <f t="shared" si="3"/>
        <v>0</v>
      </c>
      <c r="K35" s="27">
        <f t="shared" si="4"/>
        <v>0</v>
      </c>
      <c r="L35" s="28">
        <f t="shared" si="5"/>
        <v>60361502</v>
      </c>
    </row>
    <row r="36" spans="2:12" ht="20.100000000000001" customHeight="1" x14ac:dyDescent="0.25">
      <c r="B36" s="29" t="s">
        <v>93</v>
      </c>
      <c r="C36" s="43">
        <v>0</v>
      </c>
      <c r="D36" s="43">
        <v>1478426</v>
      </c>
      <c r="E36" s="58">
        <v>1478426</v>
      </c>
      <c r="F36" s="58">
        <v>794248.83000000007</v>
      </c>
      <c r="G36" s="41">
        <v>0</v>
      </c>
      <c r="H36" s="26"/>
      <c r="I36" s="27"/>
      <c r="J36" s="27">
        <f t="shared" si="3"/>
        <v>0</v>
      </c>
      <c r="K36" s="27">
        <f t="shared" si="4"/>
        <v>0</v>
      </c>
      <c r="L36" s="28">
        <f t="shared" si="5"/>
        <v>1478426</v>
      </c>
    </row>
    <row r="37" spans="2:12" ht="20.100000000000001" customHeight="1" x14ac:dyDescent="0.25">
      <c r="B37" s="29" t="s">
        <v>86</v>
      </c>
      <c r="C37" s="43">
        <v>0</v>
      </c>
      <c r="D37" s="43">
        <v>25118694</v>
      </c>
      <c r="E37" s="58">
        <v>20830415</v>
      </c>
      <c r="F37" s="58">
        <v>10060712.429999996</v>
      </c>
      <c r="G37" s="41">
        <v>0</v>
      </c>
      <c r="H37" s="26"/>
      <c r="I37" s="27"/>
      <c r="J37" s="27">
        <f t="shared" si="3"/>
        <v>0</v>
      </c>
      <c r="K37" s="27">
        <f t="shared" si="4"/>
        <v>0</v>
      </c>
      <c r="L37" s="28">
        <f t="shared" si="5"/>
        <v>25118694</v>
      </c>
    </row>
    <row r="38" spans="2:12" ht="20.100000000000001" customHeight="1" x14ac:dyDescent="0.25">
      <c r="B38" s="29" t="s">
        <v>87</v>
      </c>
      <c r="C38" s="43">
        <v>0</v>
      </c>
      <c r="D38" s="43">
        <v>23413511</v>
      </c>
      <c r="E38" s="58">
        <v>21148285</v>
      </c>
      <c r="F38" s="58">
        <v>10565476.989999998</v>
      </c>
      <c r="G38" s="41">
        <v>0</v>
      </c>
      <c r="H38" s="26"/>
      <c r="I38" s="27"/>
      <c r="J38" s="27">
        <f t="shared" si="3"/>
        <v>0</v>
      </c>
      <c r="K38" s="27">
        <f t="shared" si="4"/>
        <v>0</v>
      </c>
      <c r="L38" s="28">
        <f t="shared" si="5"/>
        <v>23413511</v>
      </c>
    </row>
    <row r="39" spans="2:12" ht="20.100000000000001" customHeight="1" x14ac:dyDescent="0.25">
      <c r="B39" s="29" t="s">
        <v>88</v>
      </c>
      <c r="C39" s="43">
        <v>0</v>
      </c>
      <c r="D39" s="43">
        <v>19163787</v>
      </c>
      <c r="E39" s="58">
        <v>18408471</v>
      </c>
      <c r="F39" s="58">
        <v>7073818.5899999999</v>
      </c>
      <c r="G39" s="41">
        <v>0</v>
      </c>
      <c r="H39" s="26"/>
      <c r="I39" s="27"/>
      <c r="J39" s="27">
        <f t="shared" si="3"/>
        <v>0</v>
      </c>
      <c r="K39" s="27">
        <f t="shared" si="4"/>
        <v>0</v>
      </c>
      <c r="L39" s="28">
        <f t="shared" si="5"/>
        <v>19163787</v>
      </c>
    </row>
    <row r="40" spans="2:12" ht="20.100000000000001" customHeight="1" x14ac:dyDescent="0.25">
      <c r="B40" s="29" t="s">
        <v>89</v>
      </c>
      <c r="C40" s="43">
        <v>0</v>
      </c>
      <c r="D40" s="43">
        <v>20240224</v>
      </c>
      <c r="E40" s="58">
        <v>20240194</v>
      </c>
      <c r="F40" s="58">
        <v>13451469.939999999</v>
      </c>
      <c r="G40" s="41">
        <v>0</v>
      </c>
      <c r="H40" s="26"/>
      <c r="I40" s="27"/>
      <c r="J40" s="27">
        <f t="shared" ref="J40:J42" si="9">IF(ISERROR(+G40/E40)=TRUE,0,++G40/E40)</f>
        <v>0</v>
      </c>
      <c r="K40" s="27">
        <f t="shared" ref="K40:K42" si="10">IF(ISERROR(+H40/E40)=TRUE,0,++H40/E40)</f>
        <v>0</v>
      </c>
      <c r="L40" s="28">
        <f t="shared" ref="L40:L42" si="11">+D40-G40</f>
        <v>20240224</v>
      </c>
    </row>
    <row r="41" spans="2:12" ht="20.100000000000001" customHeight="1" x14ac:dyDescent="0.25">
      <c r="B41" s="29" t="s">
        <v>90</v>
      </c>
      <c r="C41" s="43">
        <v>0</v>
      </c>
      <c r="D41" s="43">
        <v>9300455</v>
      </c>
      <c r="E41" s="58">
        <v>7000000</v>
      </c>
      <c r="F41" s="58">
        <v>3413116.21</v>
      </c>
      <c r="G41" s="41">
        <v>0</v>
      </c>
      <c r="H41" s="26"/>
      <c r="I41" s="27"/>
      <c r="J41" s="27">
        <f t="shared" si="9"/>
        <v>0</v>
      </c>
      <c r="K41" s="27">
        <f t="shared" si="10"/>
        <v>0</v>
      </c>
      <c r="L41" s="28">
        <f t="shared" si="11"/>
        <v>9300455</v>
      </c>
    </row>
    <row r="42" spans="2:12" ht="20.100000000000001" customHeight="1" x14ac:dyDescent="0.25">
      <c r="B42" s="29" t="s">
        <v>94</v>
      </c>
      <c r="C42" s="43">
        <v>0</v>
      </c>
      <c r="D42" s="43">
        <v>4173337</v>
      </c>
      <c r="E42" s="58">
        <v>4173337</v>
      </c>
      <c r="F42" s="58">
        <v>3841956.5</v>
      </c>
      <c r="G42" s="41">
        <v>0</v>
      </c>
      <c r="H42" s="26"/>
      <c r="I42" s="27"/>
      <c r="J42" s="27">
        <f t="shared" si="9"/>
        <v>0</v>
      </c>
      <c r="K42" s="27">
        <f t="shared" si="10"/>
        <v>0</v>
      </c>
      <c r="L42" s="28">
        <f t="shared" si="11"/>
        <v>4173337</v>
      </c>
    </row>
    <row r="43" spans="2:12" ht="23.25" customHeight="1" x14ac:dyDescent="0.25">
      <c r="B43" s="50" t="s">
        <v>4</v>
      </c>
      <c r="C43" s="62">
        <f>SUM(C13:C42)</f>
        <v>0</v>
      </c>
      <c r="D43" s="62">
        <f>SUM(D13:D42)</f>
        <v>433866865</v>
      </c>
      <c r="E43" s="62">
        <f>SUM(E13:E42)</f>
        <v>338576455</v>
      </c>
      <c r="F43" s="62">
        <f>SUM(F13:F42)</f>
        <v>198951067.93000007</v>
      </c>
      <c r="G43" s="62">
        <f>SUM(G13:G42)</f>
        <v>0</v>
      </c>
      <c r="H43" s="51">
        <f>SUM(H13:H42)</f>
        <v>0</v>
      </c>
      <c r="I43" s="52">
        <f>IF(ISERROR(+#REF!/E43)=TRUE,0,++#REF!/E43)</f>
        <v>0</v>
      </c>
      <c r="J43" s="52">
        <f>IF(ISERROR(+G43/E43)=TRUE,0,++G43/E43)</f>
        <v>0</v>
      </c>
      <c r="K43" s="52">
        <f>IF(ISERROR(+H43/E43)=TRUE,0,++H43/E43)</f>
        <v>0</v>
      </c>
      <c r="L43" s="53">
        <f>SUM(L13:L42)</f>
        <v>433866865</v>
      </c>
    </row>
    <row r="44" spans="2:12" x14ac:dyDescent="0.2">
      <c r="B44" s="11" t="s">
        <v>63</v>
      </c>
    </row>
    <row r="46" spans="2:12" x14ac:dyDescent="0.25">
      <c r="B46" s="1" t="s">
        <v>61</v>
      </c>
    </row>
    <row r="47" spans="2:12" s="22" customFormat="1" x14ac:dyDescent="0.25">
      <c r="K47" s="23"/>
    </row>
    <row r="48" spans="2:12" s="22" customFormat="1" x14ac:dyDescent="0.25">
      <c r="C48" s="22">
        <v>1000000</v>
      </c>
      <c r="K48" s="23"/>
    </row>
    <row r="49" spans="2:11" s="22" customFormat="1" ht="45" x14ac:dyDescent="0.25">
      <c r="B49" s="30" t="s">
        <v>23</v>
      </c>
      <c r="C49" s="30" t="s">
        <v>3</v>
      </c>
      <c r="D49" s="30" t="s">
        <v>2</v>
      </c>
      <c r="E49" s="31" t="s">
        <v>18</v>
      </c>
      <c r="F49" s="31" t="s">
        <v>19</v>
      </c>
      <c r="G49" s="31" t="str">
        <f>MID(G11,1,25)</f>
        <v>DEVENGADO
A ENERO
(4)</v>
      </c>
      <c r="K49" s="23"/>
    </row>
    <row r="50" spans="2:11" s="22" customFormat="1" x14ac:dyDescent="0.25">
      <c r="B50" s="22" t="s">
        <v>24</v>
      </c>
      <c r="C50" s="63">
        <f>+C43/$C$48</f>
        <v>0</v>
      </c>
      <c r="D50" s="39">
        <f>+D43/$C$48</f>
        <v>433.86686500000002</v>
      </c>
      <c r="E50" s="39">
        <f>+E43/$C$48</f>
        <v>338.57645500000001</v>
      </c>
      <c r="F50" s="39">
        <f>+F43/$C$48</f>
        <v>198.95106793000008</v>
      </c>
      <c r="G50" s="39">
        <f>+G43/$C$48</f>
        <v>0</v>
      </c>
      <c r="H50" s="22">
        <v>1373981</v>
      </c>
      <c r="K50" s="23"/>
    </row>
    <row r="51" spans="2:11" s="22" customFormat="1" x14ac:dyDescent="0.25">
      <c r="C51" s="39"/>
      <c r="D51" s="39"/>
      <c r="E51" s="39"/>
      <c r="F51" s="39"/>
      <c r="G51" s="39"/>
      <c r="H51" s="22">
        <v>5072</v>
      </c>
      <c r="K51" s="23"/>
    </row>
    <row r="52" spans="2:11" s="22" customFormat="1" x14ac:dyDescent="0.25">
      <c r="C52" s="39"/>
      <c r="D52" s="39"/>
      <c r="E52" s="39"/>
      <c r="F52" s="39"/>
      <c r="G52" s="39"/>
      <c r="H52" s="22">
        <v>3078714.9799999995</v>
      </c>
      <c r="K52" s="23"/>
    </row>
    <row r="53" spans="2:11" s="22" customFormat="1" x14ac:dyDescent="0.25">
      <c r="C53" s="39"/>
      <c r="D53" s="39"/>
      <c r="E53" s="39"/>
      <c r="F53" s="39"/>
      <c r="G53" s="39"/>
      <c r="H53" s="22">
        <v>0</v>
      </c>
      <c r="K53" s="23"/>
    </row>
    <row r="54" spans="2:11" s="22" customFormat="1" x14ac:dyDescent="0.25">
      <c r="K54" s="23"/>
    </row>
    <row r="55" spans="2:11" s="22" customFormat="1" x14ac:dyDescent="0.25">
      <c r="K55" s="23"/>
    </row>
    <row r="56" spans="2:11" s="22" customFormat="1" x14ac:dyDescent="0.25">
      <c r="K56" s="23"/>
    </row>
    <row r="57" spans="2:11" s="22" customFormat="1" x14ac:dyDescent="0.25">
      <c r="K57" s="23"/>
    </row>
  </sheetData>
  <mergeCells count="10">
    <mergeCell ref="B6:L6"/>
    <mergeCell ref="I10:K10"/>
    <mergeCell ref="I11:K11"/>
    <mergeCell ref="L11:L12"/>
    <mergeCell ref="H11:H12"/>
    <mergeCell ref="B11:B12"/>
    <mergeCell ref="C11:D11"/>
    <mergeCell ref="F11:F12"/>
    <mergeCell ref="G11:G12"/>
    <mergeCell ref="E11:E12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5" orientation="portrait" r:id="rId1"/>
  <headerFooter>
    <oddFooter>&amp;CPágina &amp;P de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5" tint="0.39997558519241921"/>
    <pageSetUpPr fitToPage="1"/>
  </sheetPr>
  <dimension ref="A1:M31"/>
  <sheetViews>
    <sheetView showGridLines="0" tabSelected="1" zoomScale="130" zoomScaleNormal="130" workbookViewId="0">
      <selection activeCell="F15" sqref="F15"/>
    </sheetView>
  </sheetViews>
  <sheetFormatPr baseColWidth="10" defaultRowHeight="15" x14ac:dyDescent="0.25"/>
  <cols>
    <col min="1" max="1" width="5.85546875" style="1" customWidth="1"/>
    <col min="2" max="2" width="65.7109375" style="1" customWidth="1"/>
    <col min="3" max="5" width="14.7109375" style="1" customWidth="1"/>
    <col min="6" max="6" width="16.85546875" style="1" customWidth="1"/>
    <col min="7" max="7" width="17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6384" width="11.42578125" style="1"/>
  </cols>
  <sheetData>
    <row r="1" spans="1:13" s="46" customFormat="1" x14ac:dyDescent="0.25">
      <c r="A1"/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</row>
    <row r="2" spans="1:13" s="46" customFormat="1" ht="15" customHeight="1" x14ac:dyDescent="0.25">
      <c r="A2"/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5"/>
    </row>
    <row r="3" spans="1:13" s="46" customFormat="1" ht="15" customHeight="1" x14ac:dyDescent="0.25">
      <c r="A3"/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5"/>
    </row>
    <row r="4" spans="1:13" s="46" customFormat="1" ht="15" customHeight="1" x14ac:dyDescent="0.25">
      <c r="A4"/>
      <c r="B4" s="44"/>
      <c r="C4" s="44"/>
      <c r="D4" s="44"/>
      <c r="E4" s="44"/>
      <c r="F4" s="44"/>
      <c r="G4" s="44"/>
      <c r="H4" s="44"/>
      <c r="I4" s="44"/>
      <c r="J4" s="44"/>
      <c r="K4" s="44"/>
      <c r="L4" s="44"/>
      <c r="M4" s="45"/>
    </row>
    <row r="5" spans="1:13" ht="5.0999999999999996" customHeight="1" x14ac:dyDescent="0.25">
      <c r="B5" s="44"/>
      <c r="C5" s="44"/>
      <c r="D5" s="44"/>
      <c r="E5" s="44"/>
      <c r="F5" s="44"/>
      <c r="G5" s="44"/>
      <c r="H5" s="44"/>
      <c r="I5" s="44"/>
      <c r="J5" s="44"/>
      <c r="K5" s="44"/>
      <c r="L5" s="44"/>
    </row>
    <row r="6" spans="1:13" ht="43.5" customHeight="1" x14ac:dyDescent="0.25">
      <c r="B6" s="76" t="s">
        <v>62</v>
      </c>
      <c r="C6" s="76"/>
      <c r="D6" s="76"/>
      <c r="E6" s="76"/>
      <c r="F6" s="76"/>
      <c r="G6" s="76"/>
      <c r="H6" s="76"/>
      <c r="I6" s="76"/>
      <c r="J6" s="76"/>
      <c r="K6" s="76"/>
      <c r="L6" s="76"/>
    </row>
    <row r="8" spans="1:13" ht="15.75" x14ac:dyDescent="0.25">
      <c r="B8" s="2" t="s">
        <v>14</v>
      </c>
    </row>
    <row r="9" spans="1:13" x14ac:dyDescent="0.2">
      <c r="B9" s="3" t="s">
        <v>1</v>
      </c>
    </row>
    <row r="10" spans="1:13" x14ac:dyDescent="0.25">
      <c r="L10" s="21" t="s">
        <v>21</v>
      </c>
    </row>
    <row r="11" spans="1:13" s="5" customFormat="1" ht="15" customHeight="1" x14ac:dyDescent="0.25">
      <c r="B11" s="83" t="s">
        <v>20</v>
      </c>
      <c r="C11" s="82" t="s">
        <v>0</v>
      </c>
      <c r="D11" s="82"/>
      <c r="E11" s="80" t="s">
        <v>8</v>
      </c>
      <c r="F11" s="80" t="s">
        <v>22</v>
      </c>
      <c r="G11" s="80" t="s">
        <v>64</v>
      </c>
      <c r="H11" s="80" t="s">
        <v>15</v>
      </c>
      <c r="I11" s="86" t="s">
        <v>17</v>
      </c>
      <c r="J11" s="86"/>
      <c r="K11" s="86"/>
      <c r="L11" s="78" t="s">
        <v>16</v>
      </c>
    </row>
    <row r="12" spans="1:13" s="5" customFormat="1" ht="46.5" customHeight="1" x14ac:dyDescent="0.25">
      <c r="B12" s="84"/>
      <c r="C12" s="48" t="s">
        <v>3</v>
      </c>
      <c r="D12" s="48" t="s">
        <v>2</v>
      </c>
      <c r="E12" s="81"/>
      <c r="F12" s="81"/>
      <c r="G12" s="81"/>
      <c r="H12" s="81"/>
      <c r="I12" s="48" t="s">
        <v>9</v>
      </c>
      <c r="J12" s="48" t="s">
        <v>10</v>
      </c>
      <c r="K12" s="49" t="s">
        <v>11</v>
      </c>
      <c r="L12" s="79"/>
    </row>
    <row r="13" spans="1:13" ht="20.100000000000001" customHeight="1" x14ac:dyDescent="0.25">
      <c r="B13" s="17" t="s">
        <v>54</v>
      </c>
      <c r="C13" s="18">
        <v>0</v>
      </c>
      <c r="D13" s="18">
        <v>460008</v>
      </c>
      <c r="E13" s="73">
        <v>197353</v>
      </c>
      <c r="F13" s="70">
        <v>0</v>
      </c>
      <c r="G13" s="8">
        <v>0</v>
      </c>
      <c r="H13" s="8"/>
      <c r="I13" s="12">
        <f>IF(ISERROR(+#REF!/E13)=TRUE,0,++#REF!/E13)</f>
        <v>0</v>
      </c>
      <c r="J13" s="12">
        <f>IF(ISERROR(+G13/E13)=TRUE,0,++G13/E13)</f>
        <v>0</v>
      </c>
      <c r="K13" s="12">
        <f>IF(ISERROR(+H13/E13)=TRUE,0,++H13/E13)</f>
        <v>0</v>
      </c>
      <c r="L13" s="14">
        <f>+D13-G13</f>
        <v>460008</v>
      </c>
    </row>
    <row r="14" spans="1:13" ht="20.100000000000001" customHeight="1" x14ac:dyDescent="0.25">
      <c r="B14" s="16" t="s">
        <v>55</v>
      </c>
      <c r="C14" s="19">
        <v>0</v>
      </c>
      <c r="D14" s="19">
        <v>854020</v>
      </c>
      <c r="E14" s="57">
        <v>854020</v>
      </c>
      <c r="F14" s="57">
        <v>0</v>
      </c>
      <c r="G14" s="9">
        <v>0</v>
      </c>
      <c r="H14" s="9"/>
      <c r="I14" s="13">
        <f>IF(ISERROR(+#REF!/E14)=TRUE,0,++#REF!/E14)</f>
        <v>0</v>
      </c>
      <c r="J14" s="13">
        <f>IF(ISERROR(+G14/E14)=TRUE,0,++G14/E14)</f>
        <v>0</v>
      </c>
      <c r="K14" s="13">
        <f>IF(ISERROR(+H14/E14)=TRUE,0,++H14/E14)</f>
        <v>0</v>
      </c>
      <c r="L14" s="15">
        <f>+D14-G14</f>
        <v>854020</v>
      </c>
    </row>
    <row r="15" spans="1:13" ht="20.100000000000001" customHeight="1" x14ac:dyDescent="0.25">
      <c r="B15" s="16" t="s">
        <v>56</v>
      </c>
      <c r="C15" s="19">
        <v>0</v>
      </c>
      <c r="D15" s="19">
        <v>1528</v>
      </c>
      <c r="E15" s="57">
        <v>1528</v>
      </c>
      <c r="F15" s="57">
        <v>0</v>
      </c>
      <c r="G15" s="9">
        <v>0</v>
      </c>
      <c r="H15" s="9"/>
      <c r="I15" s="13">
        <f>IF(ISERROR(+#REF!/E15)=TRUE,0,++#REF!/E15)</f>
        <v>0</v>
      </c>
      <c r="J15" s="13">
        <f>IF(ISERROR(+G15/E15)=TRUE,0,++G15/E15)</f>
        <v>0</v>
      </c>
      <c r="K15" s="13">
        <f>IF(ISERROR(+H15/E15)=TRUE,0,++H15/E15)</f>
        <v>0</v>
      </c>
      <c r="L15" s="15">
        <f>+D15-G15</f>
        <v>1528</v>
      </c>
    </row>
    <row r="16" spans="1:13" ht="20.100000000000001" customHeight="1" x14ac:dyDescent="0.25">
      <c r="B16" s="65" t="s">
        <v>57</v>
      </c>
      <c r="C16" s="66">
        <v>0</v>
      </c>
      <c r="D16" s="66">
        <v>820306</v>
      </c>
      <c r="E16" s="71">
        <v>762008</v>
      </c>
      <c r="F16" s="71">
        <v>0</v>
      </c>
      <c r="G16" s="67">
        <v>0</v>
      </c>
      <c r="H16" s="67"/>
      <c r="I16" s="68">
        <f>IF(ISERROR(+#REF!/E16)=TRUE,0,++#REF!/E16)</f>
        <v>0</v>
      </c>
      <c r="J16" s="68">
        <f>IF(ISERROR(+G16/E16)=TRUE,0,++G16/E16)</f>
        <v>0</v>
      </c>
      <c r="K16" s="68">
        <f>IF(ISERROR(+H16/E16)=TRUE,0,++H16/E16)</f>
        <v>0</v>
      </c>
      <c r="L16" s="69">
        <f>+D16-G16</f>
        <v>820306</v>
      </c>
    </row>
    <row r="17" spans="2:12" ht="23.25" customHeight="1" x14ac:dyDescent="0.25">
      <c r="B17" s="50" t="s">
        <v>4</v>
      </c>
      <c r="C17" s="62">
        <f t="shared" ref="C17:H17" si="0">SUM(C13:C16)</f>
        <v>0</v>
      </c>
      <c r="D17" s="62">
        <f t="shared" si="0"/>
        <v>2135862</v>
      </c>
      <c r="E17" s="62">
        <f t="shared" si="0"/>
        <v>1814909</v>
      </c>
      <c r="F17" s="62">
        <f t="shared" si="0"/>
        <v>0</v>
      </c>
      <c r="G17" s="62">
        <f t="shared" si="0"/>
        <v>0</v>
      </c>
      <c r="H17" s="51">
        <f t="shared" si="0"/>
        <v>0</v>
      </c>
      <c r="I17" s="52">
        <f>IF(ISERROR(+#REF!/E17)=TRUE,0,++#REF!/E17)</f>
        <v>0</v>
      </c>
      <c r="J17" s="52">
        <f>IF(ISERROR(+G17/E17)=TRUE,0,++G17/E17)</f>
        <v>0</v>
      </c>
      <c r="K17" s="52">
        <f>IF(ISERROR(+H17/E17)=TRUE,0,++H17/E17)</f>
        <v>0</v>
      </c>
      <c r="L17" s="53">
        <f>SUM(L13:L16)</f>
        <v>2135862</v>
      </c>
    </row>
    <row r="18" spans="2:12" x14ac:dyDescent="0.2">
      <c r="B18" s="11" t="s">
        <v>63</v>
      </c>
    </row>
    <row r="19" spans="2:12" s="22" customFormat="1" x14ac:dyDescent="0.25">
      <c r="K19" s="23"/>
    </row>
    <row r="20" spans="2:12" s="22" customFormat="1" x14ac:dyDescent="0.25">
      <c r="K20" s="23"/>
    </row>
    <row r="21" spans="2:12" s="22" customFormat="1" x14ac:dyDescent="0.25">
      <c r="K21" s="23"/>
    </row>
    <row r="22" spans="2:12" s="22" customFormat="1" x14ac:dyDescent="0.25">
      <c r="C22" s="22">
        <v>1000000</v>
      </c>
      <c r="K22" s="23"/>
    </row>
    <row r="23" spans="2:12" s="22" customFormat="1" ht="45" x14ac:dyDescent="0.25">
      <c r="B23" s="30" t="s">
        <v>23</v>
      </c>
      <c r="C23" s="30" t="s">
        <v>3</v>
      </c>
      <c r="D23" s="30" t="s">
        <v>2</v>
      </c>
      <c r="E23" s="31" t="s">
        <v>18</v>
      </c>
      <c r="F23" s="31" t="s">
        <v>19</v>
      </c>
      <c r="G23" s="31" t="str">
        <f>MID(G11,1,25)</f>
        <v>DEVENGADO
A ENERO
(4)</v>
      </c>
      <c r="K23" s="23"/>
    </row>
    <row r="24" spans="2:12" s="22" customFormat="1" x14ac:dyDescent="0.25">
      <c r="B24" s="22" t="s">
        <v>24</v>
      </c>
      <c r="C24" s="63">
        <f>+C17/$C$22</f>
        <v>0</v>
      </c>
      <c r="D24" s="39">
        <f>+D17/$C$22</f>
        <v>2.1358619999999999</v>
      </c>
      <c r="E24" s="39">
        <f>+E17/$C$22</f>
        <v>1.8149090000000001</v>
      </c>
      <c r="F24" s="39">
        <f>+F17/$C$22</f>
        <v>0</v>
      </c>
      <c r="G24" s="39">
        <f>+G17/$C$22</f>
        <v>0</v>
      </c>
      <c r="H24" s="22">
        <v>1373981</v>
      </c>
      <c r="K24" s="23"/>
    </row>
    <row r="25" spans="2:12" s="22" customFormat="1" x14ac:dyDescent="0.25">
      <c r="C25" s="39"/>
      <c r="D25" s="39"/>
      <c r="E25" s="39"/>
      <c r="F25" s="39"/>
      <c r="G25" s="39"/>
      <c r="H25" s="22">
        <v>5072</v>
      </c>
      <c r="K25" s="23"/>
    </row>
    <row r="26" spans="2:12" s="22" customFormat="1" x14ac:dyDescent="0.25">
      <c r="C26" s="39"/>
      <c r="D26" s="39"/>
      <c r="E26" s="39"/>
      <c r="F26" s="39"/>
      <c r="G26" s="39"/>
      <c r="H26" s="22">
        <v>3078714.9799999995</v>
      </c>
      <c r="K26" s="23"/>
    </row>
    <row r="27" spans="2:12" s="22" customFormat="1" x14ac:dyDescent="0.25">
      <c r="C27" s="39"/>
      <c r="D27" s="39"/>
      <c r="E27" s="39"/>
      <c r="F27" s="39"/>
      <c r="G27" s="39"/>
      <c r="H27" s="22">
        <v>0</v>
      </c>
      <c r="K27" s="23"/>
    </row>
    <row r="28" spans="2:12" s="22" customFormat="1" x14ac:dyDescent="0.25">
      <c r="K28" s="23"/>
    </row>
    <row r="29" spans="2:12" s="22" customFormat="1" x14ac:dyDescent="0.25">
      <c r="K29" s="23"/>
    </row>
    <row r="30" spans="2:12" s="22" customFormat="1" x14ac:dyDescent="0.25">
      <c r="K30" s="23"/>
    </row>
    <row r="31" spans="2:12" s="22" customFormat="1" x14ac:dyDescent="0.25">
      <c r="K31" s="23"/>
    </row>
  </sheetData>
  <mergeCells count="9">
    <mergeCell ref="B6:L6"/>
    <mergeCell ref="L11:L12"/>
    <mergeCell ref="B11:B12"/>
    <mergeCell ref="C11:D11"/>
    <mergeCell ref="E11:E12"/>
    <mergeCell ref="F11:F12"/>
    <mergeCell ref="G11:G12"/>
    <mergeCell ref="H11:H12"/>
    <mergeCell ref="I11:K11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5" orientation="portrait" r:id="rId1"/>
  <headerFooter>
    <oddFooter>&amp;CPágina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RO</vt:lpstr>
      <vt:lpstr>RDR</vt:lpstr>
      <vt:lpstr>ROOC</vt:lpstr>
      <vt:lpstr>DYT</vt:lpstr>
      <vt:lpstr>RD</vt:lpstr>
      <vt:lpstr>DYT!Área_de_impresión</vt:lpstr>
      <vt:lpstr>RD!Área_de_impresión</vt:lpstr>
      <vt:lpstr>RDR!Área_de_impresión</vt:lpstr>
      <vt:lpstr>RO!Área_de_impresión</vt:lpstr>
      <vt:lpstr>ROOC!Área_de_impresión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dvicente</dc:creator>
  <cp:lastModifiedBy>DAMIAN VICENTE GALLO</cp:lastModifiedBy>
  <cp:lastPrinted>2014-05-15T17:44:28Z</cp:lastPrinted>
  <dcterms:created xsi:type="dcterms:W3CDTF">2011-03-09T14:32:28Z</dcterms:created>
  <dcterms:modified xsi:type="dcterms:W3CDTF">2025-04-02T16:13:36Z</dcterms:modified>
</cp:coreProperties>
</file>