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2. MES DE FEBRERO\"/>
    </mc:Choice>
  </mc:AlternateContent>
  <xr:revisionPtr revIDLastSave="0" documentId="13_ncr:1_{CC10B0D7-2840-47A4-BB55-6743CBB08295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RDR!$B$2:$L$41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3" i="6"/>
  <c r="D43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49" i="6"/>
  <c r="G53" i="5"/>
  <c r="G45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39" i="4"/>
  <c r="C46" i="4" s="1"/>
  <c r="J32" i="5" l="1"/>
  <c r="K32" i="5"/>
  <c r="G39" i="4"/>
  <c r="G46" i="4" s="1"/>
  <c r="F39" i="4"/>
  <c r="F46" i="4" s="1"/>
  <c r="D39" i="4"/>
  <c r="D46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39" i="4"/>
  <c r="E46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39" i="4"/>
  <c r="I14" i="4"/>
  <c r="K13" i="4"/>
  <c r="J13" i="4"/>
  <c r="I13" i="4"/>
  <c r="K13" i="1"/>
  <c r="J13" i="1"/>
  <c r="K36" i="5" l="1"/>
  <c r="J36" i="5"/>
  <c r="L47" i="5"/>
  <c r="L43" i="6"/>
  <c r="L39" i="4"/>
  <c r="L46" i="1"/>
  <c r="I17" i="7"/>
  <c r="K17" i="7"/>
  <c r="J17" i="7"/>
  <c r="J43" i="6"/>
  <c r="I43" i="6"/>
  <c r="K43" i="6"/>
  <c r="I39" i="4"/>
  <c r="K39" i="4"/>
  <c r="J39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<sst xmlns="http://schemas.openxmlformats.org/spreadsheetml/2006/main" count="254" uniqueCount="98">
  <si>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</si>
  <si>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</si>
  <si>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</si>
  <si>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</si>
  <si>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</si>
  <si>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</si>
  <si>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</si>
  <si>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</si>
  <si>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</si>
  <si>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</si>
  <si>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</si>
  <si>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</si>
  <si>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</si>
  <si>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</si>
  <si>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</si>
  <si>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</si>
  <si>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</si>
  <si>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</si>
  <si>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</si>
  <si>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</si>
  <si>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</si>
  <si>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</si>
  <si>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</si>
  <si>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</si>
  <si>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</si>
  <si>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</si>
  <si>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</si>
  <si>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</si>
  <si>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</si>
  <si>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</si>
  <si>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</si>
  <si>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</si>
  <si>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</si>
  <si>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</si>
  <si>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</si>
  <si>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</si>
  <si>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</si>
  <si>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</si>
  <si>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</si>
  <si>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</si>
  <si>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</si>
  <si>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</si>
  <si>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</si>
  <si>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</si>
  <si>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</si>
  <si>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</si>
  <si>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</si>
  <si>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</si>
  <si>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</si>
  <si>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</si>
  <si>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</si>
  <si>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</si>
  <si>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</si>
  <si>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</si>
  <si>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</si>
  <si>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</si>
  <si>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</si>
  <si>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</si>
  <si>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</si>
  <si>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</si>
  <si>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 xml:space="preserve">PLIEGO 011 MINISTERIO DE SALUD </t>
  </si>
  <si>
    <t>Fuente: SIAF, Consulta Amigable y Base de Datos al 31 de diciembre del 2024</t>
  </si>
  <si>
    <t>EJECUCION PRESUPUESTAL MENSUALIZADA DE GASTOS 
AL MES DE FEBRERO 2025</t>
  </si>
  <si>
    <t>DEVENGADO
A FEBRERO
(4)</t>
  </si>
  <si>
    <t>Fuente: SIAF, Consulta Amigable y Base de Datos al 28 de febrero del 2025</t>
  </si>
  <si>
    <t>005-121. INSTITUTO NACIONAL DE SALUD MENTAL</t>
  </si>
  <si>
    <t>007-123. INSTITUTO NACIONAL DE CIENCIAS NEUROLOGICAS</t>
  </si>
  <si>
    <t>008-124. INSTITUTO NACIONAL DE OFTALMOLOGIA</t>
  </si>
  <si>
    <t>009-125. INSTITUTO NACIONAL DE REHABILITACION</t>
  </si>
  <si>
    <t>010-126. INSTITUTO NACIONAL DE SALUD DEL NIÑO</t>
  </si>
  <si>
    <t>011-127. INSTITUTO NACIONAL MATERNO PERINATAL</t>
  </si>
  <si>
    <t>016-132. HOSPITAL NACIONAL HIPOLITO UNANUE</t>
  </si>
  <si>
    <t>020-136. HOSPITAL SERGIO BERNALES</t>
  </si>
  <si>
    <t>021-137. HOSPITAL CAYETANO HEREDIA</t>
  </si>
  <si>
    <t>025-141. HOSPITAL DE APOYO DEPARTAMENTAL MARIA AUXILIADORA</t>
  </si>
  <si>
    <t>027-143. HOSPITAL NACIONAL ARZOBISPO LOAYZA</t>
  </si>
  <si>
    <t>028-144. HOSPITAL NACIONAL DOS DE MAYO</t>
  </si>
  <si>
    <t>029-145. HOSPITAL DE APOYO SANTA ROSA</t>
  </si>
  <si>
    <t>030-146. HOSPITAL DE EMERGENCIAS CASIMIRO ULLOA</t>
  </si>
  <si>
    <t>031-147. HOSPITAL DE EMERGENCIAS PEDIATRICAS</t>
  </si>
  <si>
    <t>032-148. HOSPITAL NACIONAL VICTOR LARCO HERRERA</t>
  </si>
  <si>
    <t>033-149. HOSPITAL NACIONAL DOCENTE MADRE NIÑO - SAN BARTOLOME</t>
  </si>
  <si>
    <t>036-522. HOSPITAL CARLOS LANFRANCO LA HOZ</t>
  </si>
  <si>
    <t>042-113. HOSPITAL "JOSE AGURTO TELLO DE CHOSICA"</t>
  </si>
  <si>
    <t>049-121. HOSPITAL SAN JUAN DE LURIGANCHO</t>
  </si>
  <si>
    <t>139-151. INSTITUTO NACIONAL DE SALUD DEL NIÑO - SAN BORJA</t>
  </si>
  <si>
    <t>142-167. HOSPITAL DE EMERGENCIAS VILLA EL SALVADOR</t>
  </si>
  <si>
    <t>143-168. DIRECCION DE REDES INTEGRADAS DE SALUD LIMA CENTRO</t>
  </si>
  <si>
    <t>144-168. DIRECCION DE REDES INTEGRADAS DE SALUD LIMA NORTE</t>
  </si>
  <si>
    <t>145-168. DIRECCION DE REDES INTEGRADAS DE SALUD LIMA SUR</t>
  </si>
  <si>
    <t>146-168. DIRECCION DE REDES INTEGRADAS DE SALUD LIMA ESTE</t>
  </si>
  <si>
    <t>001-117. ADMINISTRACION CENTRAL - MINSA</t>
  </si>
  <si>
    <t>017-133. HOSPITAL HERMILIO VALDIZAN</t>
  </si>
  <si>
    <t>140-152. HOSPITAL DE HUAYCAN</t>
  </si>
  <si>
    <t>150-174. HOSPITAL DE LIMA ESTE - VITARTE</t>
  </si>
  <si>
    <t>124-134. CENTRO NACIONAL DE ABASTECIMIENTOS DE RECURSOS ESTRATEGICOS DE SALUD</t>
  </si>
  <si>
    <t>125-165. PROGRAMA NACIONAL DE INVERSIONES EN SALUD</t>
  </si>
  <si>
    <t>149-173. PROGRAMA DE CREACIÓN DE REDES INTEGRADAS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</si>
</sst>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10687.895193</c:v>
                </c:pt>
                <c:pt idx="2" formatCode="#,##0">
                  <c:v>7050.3631690000002</c:v>
                </c:pt>
                <c:pt idx="3">
                  <c:v>5583.5196370900003</c:v>
                </c:pt>
                <c:pt idx="4">
                  <c:v>1285.1439467500002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RDR!$B$46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RDR!$C$45:$G$45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RDR!$C$46:$G$46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13.379906</c:v>
                </c:pt>
                <c:pt idx="2">
                  <c:v>10.634297</c:v>
                </c:pt>
                <c:pt idx="3">
                  <c:v>0.72334155</c:v>
                </c:pt>
                <c:pt idx="4">
                  <c:v>8.4765699999999992E-3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FEBRERO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267.976361</c:v>
                </c:pt>
                <c:pt idx="2">
                  <c:v>117.349935</c:v>
                </c:pt>
                <c:pt idx="3">
                  <c:v>58.263290439999984</c:v>
                </c:pt>
                <c:pt idx="4">
                  <c:v>5.8870147900000003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433.86686500000002</c:v>
                </c:pt>
                <c:pt idx="2">
                  <c:v>338.57645500000001</c:v>
                </c:pt>
                <c:pt idx="3">
                  <c:v>198.95106793000008</c:v>
                </c:pt>
                <c:pt idx="4">
                  <c:v>17.236997590000001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1.8149090000000001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41</xdr:row>
      <xdr:rowOff>49072</xdr:rowOff>
    </xdr:from>
    <xdr:to>
      <xdr:col>12</xdr:col>
      <xdr:colOff>20478</xdr:colOff>
      <xdr:row>83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194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topLeftCell="A16" zoomScale="130" zoomScaleNormal="130" workbookViewId="0">
      <selection activeCell="F13" sqref="F13:G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60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91</v>
      </c>
      <c r="C13" s="8">
        <v>2565675336</v>
      </c>
      <c r="D13" s="8">
        <v>2475784382</v>
      </c>
      <c r="E13" s="74">
        <v>1249259552</v>
      </c>
      <c r="F13" s="54">
        <v>1168228672.2599995</v>
      </c>
      <c r="G13" s="8">
        <v>248228010.56000024</v>
      </c>
      <c r="H13" s="8"/>
      <c r="I13" s="12">
        <f>IF(ISERROR(+#REF!/E13)=TRUE,0,++#REF!/E13)</f>
        <v>0</v>
      </c>
      <c r="J13" s="12">
        <f>IF(ISERROR(+G13/E13)=TRUE,0,++G13/E13)</f>
        <v>0.19870011012731503</v>
      </c>
      <c r="K13" s="12">
        <f>IF(ISERROR(+H13/E13)=TRUE,0,++H13/E13)</f>
        <v>0</v>
      </c>
      <c r="L13" s="14">
        <f>+D13-G13</f>
        <v>2227556371.4399996</v>
      </c>
    </row>
    <row r="14" spans="1:13" ht="20.100000000000001" customHeight="1" x14ac:dyDescent="0.25">
      <c r="B14" s="25" t="s">
        <v>65</v>
      </c>
      <c r="C14" s="26">
        <v>56086733</v>
      </c>
      <c r="D14" s="26">
        <v>56148253</v>
      </c>
      <c r="E14" s="55">
        <v>43670099</v>
      </c>
      <c r="F14" s="55">
        <v>36988906.320000008</v>
      </c>
      <c r="G14" s="26">
        <v>8087077.8999999985</v>
      </c>
      <c r="H14" s="26"/>
      <c r="I14" s="27"/>
      <c r="J14" s="27">
        <f t="shared" ref="J14:J43" si="0">IF(ISERROR(+G14/E14)=TRUE,0,++G14/E14)</f>
        <v>0.18518570109035015</v>
      </c>
      <c r="K14" s="27">
        <f t="shared" ref="K14:K43" si="1">IF(ISERROR(+H14/E14)=TRUE,0,++H14/E14)</f>
        <v>0</v>
      </c>
      <c r="L14" s="28">
        <f t="shared" ref="L14:L43" si="2">+D14-G14</f>
        <v>48061175.100000001</v>
      </c>
    </row>
    <row r="15" spans="1:13" ht="20.100000000000001" customHeight="1" x14ac:dyDescent="0.25">
      <c r="B15" s="25" t="s">
        <v>66</v>
      </c>
      <c r="C15" s="26">
        <v>70801447</v>
      </c>
      <c r="D15" s="26">
        <v>70895367</v>
      </c>
      <c r="E15" s="55">
        <v>53458933</v>
      </c>
      <c r="F15" s="55">
        <v>47978735.139999993</v>
      </c>
      <c r="G15" s="26">
        <v>10604508.77</v>
      </c>
      <c r="H15" s="26"/>
      <c r="I15" s="27"/>
      <c r="J15" s="27">
        <f t="shared" si="0"/>
        <v>0.19836738548448021</v>
      </c>
      <c r="K15" s="27">
        <f t="shared" si="1"/>
        <v>0</v>
      </c>
      <c r="L15" s="28">
        <f t="shared" si="2"/>
        <v>60290858.230000004</v>
      </c>
    </row>
    <row r="16" spans="1:13" ht="20.100000000000001" customHeight="1" x14ac:dyDescent="0.25">
      <c r="B16" s="25" t="s">
        <v>67</v>
      </c>
      <c r="C16" s="26">
        <v>53131777</v>
      </c>
      <c r="D16" s="26">
        <v>53178697</v>
      </c>
      <c r="E16" s="55">
        <v>42728161</v>
      </c>
      <c r="F16" s="55">
        <v>28345941.270000003</v>
      </c>
      <c r="G16" s="26">
        <v>6102137.0800000001</v>
      </c>
      <c r="H16" s="26"/>
      <c r="I16" s="27"/>
      <c r="J16" s="27">
        <f t="shared" si="0"/>
        <v>0.14281300522154464</v>
      </c>
      <c r="K16" s="27">
        <f t="shared" si="1"/>
        <v>0</v>
      </c>
      <c r="L16" s="28">
        <f t="shared" si="2"/>
        <v>47076559.920000002</v>
      </c>
    </row>
    <row r="17" spans="2:12" ht="20.100000000000001" customHeight="1" x14ac:dyDescent="0.25">
      <c r="B17" s="25" t="s">
        <v>68</v>
      </c>
      <c r="C17" s="26">
        <v>65564651</v>
      </c>
      <c r="D17" s="26">
        <v>65676171</v>
      </c>
      <c r="E17" s="55">
        <v>50856863</v>
      </c>
      <c r="F17" s="55">
        <v>45483394.420000039</v>
      </c>
      <c r="G17" s="26">
        <v>9763605.7299999986</v>
      </c>
      <c r="H17" s="26"/>
      <c r="I17" s="27"/>
      <c r="J17" s="27">
        <f t="shared" si="0"/>
        <v>0.1919820679855932</v>
      </c>
      <c r="K17" s="27">
        <f t="shared" si="1"/>
        <v>0</v>
      </c>
      <c r="L17" s="28">
        <f t="shared" si="2"/>
        <v>55912565.270000003</v>
      </c>
    </row>
    <row r="18" spans="2:12" ht="20.100000000000001" customHeight="1" x14ac:dyDescent="0.25">
      <c r="B18" s="25" t="s">
        <v>69</v>
      </c>
      <c r="C18" s="26">
        <v>244066564</v>
      </c>
      <c r="D18" s="26">
        <v>244467044</v>
      </c>
      <c r="E18" s="55">
        <v>187206449</v>
      </c>
      <c r="F18" s="55">
        <v>163522098.46999997</v>
      </c>
      <c r="G18" s="26">
        <v>39205849.360000007</v>
      </c>
      <c r="H18" s="26"/>
      <c r="I18" s="27"/>
      <c r="J18" s="27">
        <f t="shared" si="0"/>
        <v>0.20942574131086694</v>
      </c>
      <c r="K18" s="27">
        <f t="shared" si="1"/>
        <v>0</v>
      </c>
      <c r="L18" s="28">
        <f t="shared" si="2"/>
        <v>205261194.63999999</v>
      </c>
    </row>
    <row r="19" spans="2:12" ht="20.100000000000001" customHeight="1" x14ac:dyDescent="0.25">
      <c r="B19" s="25" t="s">
        <v>70</v>
      </c>
      <c r="C19" s="26">
        <v>186752015</v>
      </c>
      <c r="D19" s="26">
        <v>187039895</v>
      </c>
      <c r="E19" s="55">
        <v>139790065</v>
      </c>
      <c r="F19" s="55">
        <v>123027200.58999999</v>
      </c>
      <c r="G19" s="26">
        <v>29512270.570000004</v>
      </c>
      <c r="H19" s="26"/>
      <c r="I19" s="27"/>
      <c r="J19" s="27">
        <f t="shared" si="0"/>
        <v>0.21111851239213605</v>
      </c>
      <c r="K19" s="27">
        <f t="shared" si="1"/>
        <v>0</v>
      </c>
      <c r="L19" s="28">
        <f t="shared" si="2"/>
        <v>157527624.43000001</v>
      </c>
    </row>
    <row r="20" spans="2:12" ht="20.100000000000001" customHeight="1" x14ac:dyDescent="0.25">
      <c r="B20" s="25" t="s">
        <v>71</v>
      </c>
      <c r="C20" s="26">
        <v>233256297</v>
      </c>
      <c r="D20" s="26">
        <v>233668857</v>
      </c>
      <c r="E20" s="55">
        <v>176420628</v>
      </c>
      <c r="F20" s="55">
        <v>72448955.899999976</v>
      </c>
      <c r="G20" s="26">
        <v>37156711.649999991</v>
      </c>
      <c r="H20" s="26"/>
      <c r="I20" s="27"/>
      <c r="J20" s="27">
        <f t="shared" si="0"/>
        <v>0.21061432595059118</v>
      </c>
      <c r="K20" s="27">
        <f t="shared" si="1"/>
        <v>0</v>
      </c>
      <c r="L20" s="28">
        <f t="shared" si="2"/>
        <v>196512145.35000002</v>
      </c>
    </row>
    <row r="21" spans="2:12" ht="20.100000000000001" customHeight="1" x14ac:dyDescent="0.25">
      <c r="B21" s="25" t="s">
        <v>92</v>
      </c>
      <c r="C21" s="26">
        <v>51035921</v>
      </c>
      <c r="D21" s="26">
        <v>51112241</v>
      </c>
      <c r="E21" s="55">
        <v>38686208</v>
      </c>
      <c r="F21" s="55">
        <v>35516218.890000001</v>
      </c>
      <c r="G21" s="26">
        <v>6829145.04</v>
      </c>
      <c r="H21" s="26"/>
      <c r="I21" s="27"/>
      <c r="J21" s="27">
        <f t="shared" si="0"/>
        <v>0.17652660710504375</v>
      </c>
      <c r="K21" s="27">
        <f t="shared" si="1"/>
        <v>0</v>
      </c>
      <c r="L21" s="28">
        <f t="shared" si="2"/>
        <v>44283095.960000001</v>
      </c>
    </row>
    <row r="22" spans="2:12" ht="20.100000000000001" customHeight="1" x14ac:dyDescent="0.25">
      <c r="B22" s="25" t="s">
        <v>72</v>
      </c>
      <c r="C22" s="26">
        <v>133025569</v>
      </c>
      <c r="D22" s="26">
        <v>133245689</v>
      </c>
      <c r="E22" s="55">
        <v>100104978</v>
      </c>
      <c r="F22" s="55">
        <v>85448011.560000002</v>
      </c>
      <c r="G22" s="26">
        <v>21942681.790000003</v>
      </c>
      <c r="H22" s="26"/>
      <c r="I22" s="27"/>
      <c r="J22" s="27">
        <f t="shared" si="0"/>
        <v>0.21919670957821902</v>
      </c>
      <c r="K22" s="27">
        <f t="shared" si="1"/>
        <v>0</v>
      </c>
      <c r="L22" s="28">
        <f t="shared" si="2"/>
        <v>111303007.20999999</v>
      </c>
    </row>
    <row r="23" spans="2:12" ht="20.100000000000001" customHeight="1" x14ac:dyDescent="0.25">
      <c r="B23" s="25" t="s">
        <v>73</v>
      </c>
      <c r="C23" s="26">
        <v>240320809</v>
      </c>
      <c r="D23" s="26">
        <v>240766729</v>
      </c>
      <c r="E23" s="55">
        <v>184990087</v>
      </c>
      <c r="F23" s="55">
        <v>170911334.44000009</v>
      </c>
      <c r="G23" s="26">
        <v>44200408.789999992</v>
      </c>
      <c r="H23" s="26"/>
      <c r="I23" s="27"/>
      <c r="J23" s="27">
        <f t="shared" si="0"/>
        <v>0.23893393157872286</v>
      </c>
      <c r="K23" s="27">
        <f t="shared" si="1"/>
        <v>0</v>
      </c>
      <c r="L23" s="28">
        <f t="shared" si="2"/>
        <v>196566320.21000001</v>
      </c>
    </row>
    <row r="24" spans="2:12" ht="20.100000000000001" customHeight="1" x14ac:dyDescent="0.25">
      <c r="B24" s="25" t="s">
        <v>74</v>
      </c>
      <c r="C24" s="26">
        <v>197585774</v>
      </c>
      <c r="D24" s="26">
        <v>197800854</v>
      </c>
      <c r="E24" s="55">
        <v>150817117</v>
      </c>
      <c r="F24" s="55">
        <v>135318910.57999998</v>
      </c>
      <c r="G24" s="26">
        <v>32928089.549999997</v>
      </c>
      <c r="H24" s="26"/>
      <c r="I24" s="27"/>
      <c r="J24" s="27">
        <f t="shared" si="0"/>
        <v>0.21833124916450961</v>
      </c>
      <c r="K24" s="27">
        <f t="shared" si="1"/>
        <v>0</v>
      </c>
      <c r="L24" s="28">
        <f t="shared" si="2"/>
        <v>164872764.44999999</v>
      </c>
    </row>
    <row r="25" spans="2:12" ht="20.100000000000001" customHeight="1" x14ac:dyDescent="0.25">
      <c r="B25" s="25" t="s">
        <v>75</v>
      </c>
      <c r="C25" s="26">
        <v>301174024</v>
      </c>
      <c r="D25" s="26">
        <v>301718624</v>
      </c>
      <c r="E25" s="55">
        <v>221936117</v>
      </c>
      <c r="F25" s="55">
        <v>206019528.21000004</v>
      </c>
      <c r="G25" s="26">
        <v>49783226.790000007</v>
      </c>
      <c r="H25" s="26"/>
      <c r="I25" s="27"/>
      <c r="J25" s="27">
        <f t="shared" si="0"/>
        <v>0.22431331800763193</v>
      </c>
      <c r="K25" s="27">
        <f t="shared" si="1"/>
        <v>0</v>
      </c>
      <c r="L25" s="28">
        <f t="shared" si="2"/>
        <v>251935397.20999998</v>
      </c>
    </row>
    <row r="26" spans="2:12" ht="20.100000000000001" customHeight="1" x14ac:dyDescent="0.25">
      <c r="B26" s="25" t="s">
        <v>76</v>
      </c>
      <c r="C26" s="26">
        <v>270337130</v>
      </c>
      <c r="D26" s="26">
        <v>270797130</v>
      </c>
      <c r="E26" s="55">
        <v>214612642</v>
      </c>
      <c r="F26" s="55">
        <v>182856093.80999997</v>
      </c>
      <c r="G26" s="26">
        <v>42825902.119999975</v>
      </c>
      <c r="H26" s="26"/>
      <c r="I26" s="27"/>
      <c r="J26" s="27">
        <f t="shared" si="0"/>
        <v>0.19954976426784762</v>
      </c>
      <c r="K26" s="27">
        <f t="shared" si="1"/>
        <v>0</v>
      </c>
      <c r="L26" s="28">
        <f t="shared" si="2"/>
        <v>227971227.88000003</v>
      </c>
    </row>
    <row r="27" spans="2:12" ht="20.100000000000001" customHeight="1" x14ac:dyDescent="0.25">
      <c r="B27" s="25" t="s">
        <v>77</v>
      </c>
      <c r="C27" s="26">
        <v>136286161</v>
      </c>
      <c r="D27" s="26">
        <v>136584321</v>
      </c>
      <c r="E27" s="55">
        <v>104123691</v>
      </c>
      <c r="F27" s="55">
        <v>90567425.190000013</v>
      </c>
      <c r="G27" s="26">
        <v>21917368.350000005</v>
      </c>
      <c r="H27" s="26"/>
      <c r="I27" s="27"/>
      <c r="J27" s="27">
        <f t="shared" si="0"/>
        <v>0.21049357873800312</v>
      </c>
      <c r="K27" s="27">
        <f t="shared" si="1"/>
        <v>0</v>
      </c>
      <c r="L27" s="28">
        <f t="shared" si="2"/>
        <v>114666952.64999999</v>
      </c>
    </row>
    <row r="28" spans="2:12" ht="20.100000000000001" customHeight="1" x14ac:dyDescent="0.25">
      <c r="B28" s="25" t="s">
        <v>78</v>
      </c>
      <c r="C28" s="26">
        <v>93663736</v>
      </c>
      <c r="D28" s="26">
        <v>94129215</v>
      </c>
      <c r="E28" s="55">
        <v>71787665</v>
      </c>
      <c r="F28" s="55">
        <v>57444128.840000004</v>
      </c>
      <c r="G28" s="26">
        <v>13940151.879999995</v>
      </c>
      <c r="H28" s="26"/>
      <c r="I28" s="27"/>
      <c r="J28" s="27">
        <f t="shared" si="0"/>
        <v>0.19418589363506941</v>
      </c>
      <c r="K28" s="27">
        <f t="shared" si="1"/>
        <v>0</v>
      </c>
      <c r="L28" s="28">
        <f t="shared" si="2"/>
        <v>80189063.120000005</v>
      </c>
    </row>
    <row r="29" spans="2:12" ht="20.100000000000001" customHeight="1" x14ac:dyDescent="0.25">
      <c r="B29" s="25" t="s">
        <v>79</v>
      </c>
      <c r="C29" s="26">
        <v>68618575</v>
      </c>
      <c r="D29" s="26">
        <v>68663455</v>
      </c>
      <c r="E29" s="55">
        <v>51484409</v>
      </c>
      <c r="F29" s="55">
        <v>40247335.449999996</v>
      </c>
      <c r="G29" s="26">
        <v>9662407.5700000022</v>
      </c>
      <c r="H29" s="26"/>
      <c r="I29" s="27"/>
      <c r="J29" s="27">
        <f t="shared" si="0"/>
        <v>0.18767638121280564</v>
      </c>
      <c r="K29" s="27">
        <f t="shared" si="1"/>
        <v>0</v>
      </c>
      <c r="L29" s="28">
        <f t="shared" si="2"/>
        <v>59001047.43</v>
      </c>
    </row>
    <row r="30" spans="2:12" ht="20.100000000000001" customHeight="1" x14ac:dyDescent="0.25">
      <c r="B30" s="25" t="s">
        <v>80</v>
      </c>
      <c r="C30" s="26">
        <v>73648490</v>
      </c>
      <c r="D30" s="26">
        <v>73756490</v>
      </c>
      <c r="E30" s="55">
        <v>56867122</v>
      </c>
      <c r="F30" s="55">
        <v>53343994.440000013</v>
      </c>
      <c r="G30" s="26">
        <v>11641766.530000001</v>
      </c>
      <c r="H30" s="26"/>
      <c r="I30" s="27"/>
      <c r="J30" s="27">
        <f t="shared" si="0"/>
        <v>0.20471875699987072</v>
      </c>
      <c r="K30" s="27">
        <f t="shared" si="1"/>
        <v>0</v>
      </c>
      <c r="L30" s="28">
        <f t="shared" si="2"/>
        <v>62114723.469999999</v>
      </c>
    </row>
    <row r="31" spans="2:12" ht="20.100000000000001" customHeight="1" x14ac:dyDescent="0.25">
      <c r="B31" s="25" t="s">
        <v>81</v>
      </c>
      <c r="C31" s="26">
        <v>152024837</v>
      </c>
      <c r="D31" s="26">
        <v>152223877</v>
      </c>
      <c r="E31" s="55">
        <v>116321576</v>
      </c>
      <c r="F31" s="55">
        <v>91686898.709999993</v>
      </c>
      <c r="G31" s="26">
        <v>21346455.270000003</v>
      </c>
      <c r="H31" s="26"/>
      <c r="I31" s="27"/>
      <c r="J31" s="27">
        <f t="shared" si="0"/>
        <v>0.18351243169195028</v>
      </c>
      <c r="K31" s="27">
        <f t="shared" si="1"/>
        <v>0</v>
      </c>
      <c r="L31" s="28">
        <f t="shared" si="2"/>
        <v>130877421.72999999</v>
      </c>
    </row>
    <row r="32" spans="2:12" ht="20.100000000000001" customHeight="1" x14ac:dyDescent="0.25">
      <c r="B32" s="25" t="s">
        <v>82</v>
      </c>
      <c r="C32" s="26">
        <v>83896944</v>
      </c>
      <c r="D32" s="26">
        <v>84031624</v>
      </c>
      <c r="E32" s="55">
        <v>61541908</v>
      </c>
      <c r="F32" s="55">
        <v>52124683.809999995</v>
      </c>
      <c r="G32" s="26">
        <v>14337378.029999999</v>
      </c>
      <c r="H32" s="26"/>
      <c r="I32" s="27"/>
      <c r="J32" s="27">
        <f t="shared" si="0"/>
        <v>0.23296934553930307</v>
      </c>
      <c r="K32" s="27">
        <f t="shared" si="1"/>
        <v>0</v>
      </c>
      <c r="L32" s="28">
        <f t="shared" si="2"/>
        <v>69694245.969999999</v>
      </c>
    </row>
    <row r="33" spans="2:14" ht="20.100000000000001" customHeight="1" x14ac:dyDescent="0.25">
      <c r="B33" s="25" t="s">
        <v>83</v>
      </c>
      <c r="C33" s="26">
        <v>42251922</v>
      </c>
      <c r="D33" s="26">
        <v>42279042</v>
      </c>
      <c r="E33" s="55">
        <v>31455915</v>
      </c>
      <c r="F33" s="55">
        <v>24173769.069999993</v>
      </c>
      <c r="G33" s="26">
        <v>6948583.1600000011</v>
      </c>
      <c r="H33" s="26"/>
      <c r="I33" s="27"/>
      <c r="J33" s="27">
        <f t="shared" si="0"/>
        <v>0.22089909513043893</v>
      </c>
      <c r="K33" s="27">
        <f t="shared" si="1"/>
        <v>0</v>
      </c>
      <c r="L33" s="28">
        <f t="shared" si="2"/>
        <v>35330458.839999996</v>
      </c>
    </row>
    <row r="34" spans="2:14" ht="20.100000000000001" customHeight="1" x14ac:dyDescent="0.25">
      <c r="B34" s="25" t="s">
        <v>84</v>
      </c>
      <c r="C34" s="26">
        <v>100287225</v>
      </c>
      <c r="D34" s="26">
        <v>100444605</v>
      </c>
      <c r="E34" s="55">
        <v>71968272</v>
      </c>
      <c r="F34" s="55">
        <v>33255133.649999972</v>
      </c>
      <c r="G34" s="26">
        <v>17163389.820000008</v>
      </c>
      <c r="H34" s="26"/>
      <c r="I34" s="27"/>
      <c r="J34" s="27">
        <f t="shared" si="0"/>
        <v>0.23848550677998781</v>
      </c>
      <c r="K34" s="27">
        <f t="shared" si="1"/>
        <v>0</v>
      </c>
      <c r="L34" s="28">
        <f t="shared" si="2"/>
        <v>83281215.179999992</v>
      </c>
    </row>
    <row r="35" spans="2:14" ht="20.100000000000001" customHeight="1" x14ac:dyDescent="0.25">
      <c r="B35" s="25" t="s">
        <v>95</v>
      </c>
      <c r="C35" s="26">
        <v>2267878941</v>
      </c>
      <c r="D35" s="26">
        <v>2267890541</v>
      </c>
      <c r="E35" s="55">
        <v>1190393439</v>
      </c>
      <c r="F35" s="55">
        <v>797348848.29000044</v>
      </c>
      <c r="G35" s="26">
        <v>56643906.090000018</v>
      </c>
      <c r="H35" s="26"/>
      <c r="I35" s="27"/>
      <c r="J35" s="27">
        <f t="shared" si="0"/>
        <v>4.7584188751564532E-2</v>
      </c>
      <c r="K35" s="27">
        <f t="shared" si="1"/>
        <v>0</v>
      </c>
      <c r="L35" s="28">
        <f t="shared" si="2"/>
        <v>2211246634.9099998</v>
      </c>
    </row>
    <row r="36" spans="2:14" ht="20.100000000000001" customHeight="1" x14ac:dyDescent="0.25">
      <c r="B36" s="25" t="s">
        <v>96</v>
      </c>
      <c r="C36" s="26">
        <v>1156631592</v>
      </c>
      <c r="D36" s="26">
        <v>1009969902</v>
      </c>
      <c r="E36" s="55">
        <v>884772262</v>
      </c>
      <c r="F36" s="55">
        <v>525865169.68999988</v>
      </c>
      <c r="G36" s="26">
        <v>223173745.44000012</v>
      </c>
      <c r="H36" s="26"/>
      <c r="I36" s="27"/>
      <c r="J36" s="27">
        <f t="shared" si="0"/>
        <v>0.25223863249908268</v>
      </c>
      <c r="K36" s="27">
        <f t="shared" si="1"/>
        <v>0</v>
      </c>
      <c r="L36" s="28">
        <f t="shared" si="2"/>
        <v>786796156.55999994</v>
      </c>
    </row>
    <row r="37" spans="2:14" ht="20.100000000000001" customHeight="1" x14ac:dyDescent="0.25">
      <c r="B37" s="25" t="s">
        <v>85</v>
      </c>
      <c r="C37" s="26">
        <v>166765343</v>
      </c>
      <c r="D37" s="26">
        <v>166979943</v>
      </c>
      <c r="E37" s="55">
        <v>127508246</v>
      </c>
      <c r="F37" s="55">
        <v>101544971.5200001</v>
      </c>
      <c r="G37" s="26">
        <v>26947027.640000008</v>
      </c>
      <c r="H37" s="26"/>
      <c r="I37" s="27"/>
      <c r="J37" s="27">
        <f t="shared" si="0"/>
        <v>0.2113355683678686</v>
      </c>
      <c r="K37" s="27">
        <f t="shared" si="1"/>
        <v>0</v>
      </c>
      <c r="L37" s="28">
        <f t="shared" si="2"/>
        <v>140032915.35999998</v>
      </c>
    </row>
    <row r="38" spans="2:14" ht="20.100000000000001" customHeight="1" x14ac:dyDescent="0.25">
      <c r="B38" s="25" t="s">
        <v>93</v>
      </c>
      <c r="C38" s="26">
        <v>43073883</v>
      </c>
      <c r="D38" s="26">
        <v>43131643</v>
      </c>
      <c r="E38" s="55">
        <v>30172343</v>
      </c>
      <c r="F38" s="55">
        <v>25025024.940000001</v>
      </c>
      <c r="G38" s="26">
        <v>6895265.3000000045</v>
      </c>
      <c r="H38" s="26"/>
      <c r="I38" s="27"/>
      <c r="J38" s="27">
        <f t="shared" si="0"/>
        <v>0.22852932899510006</v>
      </c>
      <c r="K38" s="27">
        <f t="shared" si="1"/>
        <v>0</v>
      </c>
      <c r="L38" s="28">
        <f t="shared" si="2"/>
        <v>36236377.699999996</v>
      </c>
    </row>
    <row r="39" spans="2:14" ht="20.100000000000001" customHeight="1" x14ac:dyDescent="0.25">
      <c r="B39" s="25" t="s">
        <v>86</v>
      </c>
      <c r="C39" s="26">
        <v>130842255</v>
      </c>
      <c r="D39" s="26">
        <v>131144255</v>
      </c>
      <c r="E39" s="55">
        <v>98808473</v>
      </c>
      <c r="F39" s="55">
        <v>84849367.830000013</v>
      </c>
      <c r="G39" s="26">
        <v>20048250.110000007</v>
      </c>
      <c r="H39" s="26"/>
      <c r="I39" s="27"/>
      <c r="J39" s="27">
        <f t="shared" si="0"/>
        <v>0.20290011070204483</v>
      </c>
      <c r="K39" s="27">
        <f t="shared" si="1"/>
        <v>0</v>
      </c>
      <c r="L39" s="28">
        <f t="shared" si="2"/>
        <v>111096004.88999999</v>
      </c>
    </row>
    <row r="40" spans="2:14" ht="20.100000000000001" customHeight="1" x14ac:dyDescent="0.25">
      <c r="B40" s="25" t="s">
        <v>87</v>
      </c>
      <c r="C40" s="26">
        <v>351195855</v>
      </c>
      <c r="D40" s="26">
        <v>353721215</v>
      </c>
      <c r="E40" s="55">
        <v>256669056</v>
      </c>
      <c r="F40" s="55">
        <v>243043825.04999986</v>
      </c>
      <c r="G40" s="26">
        <v>54143166.989999965</v>
      </c>
      <c r="H40" s="26"/>
      <c r="I40" s="27"/>
      <c r="J40" s="27">
        <f t="shared" si="0"/>
        <v>0.21094544014686353</v>
      </c>
      <c r="K40" s="27">
        <f t="shared" si="1"/>
        <v>0</v>
      </c>
      <c r="L40" s="28">
        <f t="shared" si="2"/>
        <v>299578048.01000005</v>
      </c>
    </row>
    <row r="41" spans="2:14" ht="20.100000000000001" customHeight="1" x14ac:dyDescent="0.25">
      <c r="B41" s="25" t="s">
        <v>88</v>
      </c>
      <c r="C41" s="26">
        <v>429401280</v>
      </c>
      <c r="D41" s="26">
        <v>432361650</v>
      </c>
      <c r="E41" s="55">
        <v>315633916</v>
      </c>
      <c r="F41" s="55">
        <v>304424650.80000007</v>
      </c>
      <c r="G41" s="26">
        <v>67491477.169999987</v>
      </c>
      <c r="H41" s="26"/>
      <c r="I41" s="27"/>
      <c r="J41" s="27">
        <f t="shared" si="0"/>
        <v>0.21382834273741352</v>
      </c>
      <c r="K41" s="27">
        <f t="shared" si="1"/>
        <v>0</v>
      </c>
      <c r="L41" s="28">
        <f t="shared" si="2"/>
        <v>364870172.83000004</v>
      </c>
      <c r="N41" s="75"/>
    </row>
    <row r="42" spans="2:14" ht="20.100000000000001" customHeight="1" x14ac:dyDescent="0.25">
      <c r="B42" s="25" t="s">
        <v>89</v>
      </c>
      <c r="C42" s="26">
        <v>415136666</v>
      </c>
      <c r="D42" s="26">
        <v>417959496</v>
      </c>
      <c r="E42" s="55">
        <v>291893512</v>
      </c>
      <c r="F42" s="55">
        <v>276291028.27999997</v>
      </c>
      <c r="G42" s="26">
        <v>63708850.669999927</v>
      </c>
      <c r="H42" s="26"/>
      <c r="I42" s="27"/>
      <c r="J42" s="27">
        <f t="shared" si="0"/>
        <v>0.21826059179417434</v>
      </c>
      <c r="K42" s="27">
        <f t="shared" si="1"/>
        <v>0</v>
      </c>
      <c r="L42" s="28">
        <f t="shared" si="2"/>
        <v>354250645.33000004</v>
      </c>
    </row>
    <row r="43" spans="2:14" ht="20.100000000000001" customHeight="1" x14ac:dyDescent="0.25">
      <c r="B43" s="25" t="s">
        <v>90</v>
      </c>
      <c r="C43" s="26">
        <v>230080234</v>
      </c>
      <c r="D43" s="26">
        <v>232320162</v>
      </c>
      <c r="E43" s="55">
        <v>173760797</v>
      </c>
      <c r="F43" s="55">
        <v>165073995.50999996</v>
      </c>
      <c r="G43" s="26">
        <v>34056150.54999999</v>
      </c>
      <c r="H43" s="26"/>
      <c r="I43" s="27"/>
      <c r="J43" s="27">
        <f t="shared" si="0"/>
        <v>0.19599444257843723</v>
      </c>
      <c r="K43" s="27">
        <f t="shared" si="1"/>
        <v>0</v>
      </c>
      <c r="L43" s="28">
        <f t="shared" si="2"/>
        <v>198264011.45000002</v>
      </c>
    </row>
    <row r="44" spans="2:14" ht="20.100000000000001" customHeight="1" x14ac:dyDescent="0.25">
      <c r="B44" s="25" t="s">
        <v>97</v>
      </c>
      <c r="C44" s="26">
        <v>23047000</v>
      </c>
      <c r="D44" s="26">
        <v>153047000</v>
      </c>
      <c r="E44" s="55">
        <v>151700000</v>
      </c>
      <c r="F44" s="55">
        <v>17368494.619999997</v>
      </c>
      <c r="G44" s="26">
        <v>3002038.81</v>
      </c>
      <c r="H44" s="26"/>
      <c r="I44" s="27"/>
      <c r="J44" s="27">
        <f t="shared" ref="J44" si="3">IF(ISERROR(+G44/E44)=TRUE,0,++G44/E44)</f>
        <v>1.9789313183915622E-2</v>
      </c>
      <c r="K44" s="27">
        <f t="shared" ref="K44" si="4">IF(ISERROR(+H44/E44)=TRUE,0,++H44/E44)</f>
        <v>0</v>
      </c>
      <c r="L44" s="28">
        <f t="shared" ref="L44" si="5">+D44-G44</f>
        <v>150044961.19</v>
      </c>
    </row>
    <row r="45" spans="2:14" ht="20.100000000000001" customHeight="1" x14ac:dyDescent="0.25">
      <c r="B45" s="25" t="s">
        <v>94</v>
      </c>
      <c r="C45" s="26">
        <v>144634184</v>
      </c>
      <c r="D45" s="26">
        <v>144956824</v>
      </c>
      <c r="E45" s="55">
        <v>108962668</v>
      </c>
      <c r="F45" s="55">
        <v>97746889.539999992</v>
      </c>
      <c r="G45" s="26">
        <v>24906941.669999998</v>
      </c>
      <c r="H45" s="26"/>
      <c r="I45" s="27"/>
      <c r="J45" s="27">
        <f t="shared" ref="J45" si="6">IF(ISERROR(+G45/E45)=TRUE,0,++G45/E45)</f>
        <v>0.22858234042140008</v>
      </c>
      <c r="K45" s="27">
        <f t="shared" ref="K45" si="7">IF(ISERROR(+H45/E45)=TRUE,0,++H45/E45)</f>
        <v>0</v>
      </c>
      <c r="L45" s="28">
        <f t="shared" ref="L45" si="8">+D45-G45</f>
        <v>120049882.33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10687895193</v>
      </c>
      <c r="E46" s="51">
        <f t="shared" si="9"/>
        <v>7050363169</v>
      </c>
      <c r="F46" s="51">
        <f t="shared" si="9"/>
        <v>5583519637.0900002</v>
      </c>
      <c r="G46" s="51">
        <f t="shared" si="9"/>
        <v>1285143946.7500002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0.18228053164703581</v>
      </c>
      <c r="K46" s="52">
        <f>IF(ISERROR(+H46/E46)=TRUE,0,++H46/E46)</f>
        <v>0</v>
      </c>
      <c r="L46" s="53">
        <f>SUM(L13:L45)</f>
        <v>9402751246.2500019</v>
      </c>
    </row>
    <row r="47" spans="2:14" x14ac:dyDescent="0.2">
      <c r="B47" s="11" t="s">
        <v>64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10687.895193</v>
      </c>
      <c r="E53" s="22">
        <f>+E46/$C$51</f>
        <v>7050.3631690000002</v>
      </c>
      <c r="F53" s="64">
        <f>+F46/$C$51</f>
        <v>5583.5196370900003</v>
      </c>
      <c r="G53" s="64">
        <f>+G46/$C$51</f>
        <v>1285.1439467500002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54"/>
  <sheetViews>
    <sheetView showGridLines="0" topLeftCell="A7" zoomScale="130" zoomScaleNormal="130" workbookViewId="0">
      <selection activeCell="F13" sqref="F13:G38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65</v>
      </c>
      <c r="C13" s="8">
        <v>0</v>
      </c>
      <c r="D13" s="8">
        <v>61754</v>
      </c>
      <c r="E13" s="54">
        <v>61754</v>
      </c>
      <c r="F13" s="54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61754</v>
      </c>
    </row>
    <row r="14" spans="1:13" ht="20.100000000000001" customHeight="1" x14ac:dyDescent="0.25">
      <c r="B14" s="7" t="s">
        <v>66</v>
      </c>
      <c r="C14" s="9">
        <v>327959</v>
      </c>
      <c r="D14" s="9">
        <v>454088</v>
      </c>
      <c r="E14" s="56">
        <v>454088</v>
      </c>
      <c r="F14" s="57">
        <v>15000</v>
      </c>
      <c r="G14" s="9">
        <v>0</v>
      </c>
      <c r="H14" s="9"/>
      <c r="I14" s="13">
        <f>IF(ISERROR(+#REF!/E14)=TRUE,0,++#REF!/E14)</f>
        <v>0</v>
      </c>
      <c r="J14" s="13">
        <f t="shared" ref="J14:J38" si="0">IF(ISERROR(+G14/E14)=TRUE,0,++G14/E14)</f>
        <v>0</v>
      </c>
      <c r="K14" s="13">
        <f t="shared" ref="K14:K38" si="1">IF(ISERROR(+H14/E14)=TRUE,0,++H14/E14)</f>
        <v>0</v>
      </c>
      <c r="L14" s="15">
        <f t="shared" ref="L14:L38" si="2">+D14-G14</f>
        <v>454088</v>
      </c>
    </row>
    <row r="15" spans="1:13" ht="20.100000000000001" customHeight="1" x14ac:dyDescent="0.25">
      <c r="B15" s="7" t="s">
        <v>67</v>
      </c>
      <c r="C15" s="9">
        <v>0</v>
      </c>
      <c r="D15" s="9">
        <v>2179765</v>
      </c>
      <c r="E15" s="56">
        <v>1700000</v>
      </c>
      <c r="F15" s="57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2179765</v>
      </c>
    </row>
    <row r="16" spans="1:13" ht="20.100000000000001" customHeight="1" x14ac:dyDescent="0.25">
      <c r="B16" s="7" t="s">
        <v>68</v>
      </c>
      <c r="C16" s="9">
        <v>327959</v>
      </c>
      <c r="D16" s="9">
        <v>474027</v>
      </c>
      <c r="E16" s="56">
        <v>474027</v>
      </c>
      <c r="F16" s="57">
        <v>108257.79999999999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474027</v>
      </c>
    </row>
    <row r="17" spans="2:12" ht="20.100000000000001" customHeight="1" x14ac:dyDescent="0.25">
      <c r="B17" s="7" t="s">
        <v>69</v>
      </c>
      <c r="C17" s="9">
        <v>0</v>
      </c>
      <c r="D17" s="9">
        <v>334212</v>
      </c>
      <c r="E17" s="56">
        <v>334212</v>
      </c>
      <c r="F17" s="57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334212</v>
      </c>
    </row>
    <row r="18" spans="2:12" ht="20.100000000000001" customHeight="1" x14ac:dyDescent="0.25">
      <c r="B18" s="7" t="s">
        <v>70</v>
      </c>
      <c r="C18" s="9">
        <v>0</v>
      </c>
      <c r="D18" s="9">
        <v>500028</v>
      </c>
      <c r="E18" s="56">
        <v>0</v>
      </c>
      <c r="F18" s="57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500028</v>
      </c>
    </row>
    <row r="19" spans="2:12" ht="20.100000000000001" customHeight="1" x14ac:dyDescent="0.25">
      <c r="B19" s="7" t="s">
        <v>71</v>
      </c>
      <c r="C19" s="9">
        <v>0</v>
      </c>
      <c r="D19" s="9">
        <v>383472</v>
      </c>
      <c r="E19" s="56">
        <v>383472</v>
      </c>
      <c r="F19" s="57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383472</v>
      </c>
    </row>
    <row r="20" spans="2:12" ht="20.100000000000001" customHeight="1" x14ac:dyDescent="0.25">
      <c r="B20" s="7" t="s">
        <v>72</v>
      </c>
      <c r="C20" s="9">
        <v>327959</v>
      </c>
      <c r="D20" s="9">
        <v>327959</v>
      </c>
      <c r="E20" s="56">
        <v>327959</v>
      </c>
      <c r="F20" s="57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327959</v>
      </c>
    </row>
    <row r="21" spans="2:12" ht="20.100000000000001" customHeight="1" x14ac:dyDescent="0.25">
      <c r="B21" s="7" t="s">
        <v>73</v>
      </c>
      <c r="C21" s="9">
        <v>0</v>
      </c>
      <c r="D21" s="9">
        <v>392053</v>
      </c>
      <c r="E21" s="56">
        <v>392053</v>
      </c>
      <c r="F21" s="57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392053</v>
      </c>
    </row>
    <row r="22" spans="2:12" ht="20.100000000000001" customHeight="1" x14ac:dyDescent="0.25">
      <c r="B22" s="7" t="s">
        <v>74</v>
      </c>
      <c r="C22" s="9">
        <v>0</v>
      </c>
      <c r="D22" s="9">
        <v>266282</v>
      </c>
      <c r="E22" s="56">
        <v>266282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266282</v>
      </c>
    </row>
    <row r="23" spans="2:12" ht="20.100000000000001" customHeight="1" x14ac:dyDescent="0.25">
      <c r="B23" s="7" t="s">
        <v>75</v>
      </c>
      <c r="C23" s="9">
        <v>0</v>
      </c>
      <c r="D23" s="9">
        <v>400219</v>
      </c>
      <c r="E23" s="56">
        <v>400219</v>
      </c>
      <c r="F23" s="57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400219</v>
      </c>
    </row>
    <row r="24" spans="2:12" ht="20.100000000000001" customHeight="1" x14ac:dyDescent="0.25">
      <c r="B24" s="7" t="s">
        <v>76</v>
      </c>
      <c r="C24" s="9">
        <v>0</v>
      </c>
      <c r="D24" s="9">
        <v>210915</v>
      </c>
      <c r="E24" s="56">
        <v>210915</v>
      </c>
      <c r="F24" s="57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210915</v>
      </c>
    </row>
    <row r="25" spans="2:12" ht="20.100000000000001" customHeight="1" x14ac:dyDescent="0.25">
      <c r="B25" s="7" t="s">
        <v>77</v>
      </c>
      <c r="C25" s="9">
        <v>0</v>
      </c>
      <c r="D25" s="9">
        <v>272761</v>
      </c>
      <c r="E25" s="56">
        <v>272761</v>
      </c>
      <c r="F25" s="57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272761</v>
      </c>
    </row>
    <row r="26" spans="2:12" ht="20.100000000000001" customHeight="1" x14ac:dyDescent="0.25">
      <c r="B26" s="7" t="s">
        <v>78</v>
      </c>
      <c r="C26" s="9">
        <v>0</v>
      </c>
      <c r="D26" s="9">
        <v>322141</v>
      </c>
      <c r="E26" s="56">
        <v>322141</v>
      </c>
      <c r="F26" s="57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322141</v>
      </c>
    </row>
    <row r="27" spans="2:12" ht="20.100000000000001" customHeight="1" x14ac:dyDescent="0.25">
      <c r="B27" s="7" t="s">
        <v>79</v>
      </c>
      <c r="C27" s="9">
        <v>0</v>
      </c>
      <c r="D27" s="9">
        <v>22935</v>
      </c>
      <c r="E27" s="56">
        <v>22935</v>
      </c>
      <c r="F27" s="57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22935</v>
      </c>
    </row>
    <row r="28" spans="2:12" ht="20.100000000000001" customHeight="1" x14ac:dyDescent="0.25">
      <c r="B28" s="7" t="s">
        <v>80</v>
      </c>
      <c r="C28" s="9">
        <v>0</v>
      </c>
      <c r="D28" s="9">
        <v>103593</v>
      </c>
      <c r="E28" s="56">
        <v>103593</v>
      </c>
      <c r="F28" s="57">
        <v>61690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103593</v>
      </c>
    </row>
    <row r="29" spans="2:12" ht="20.100000000000001" customHeight="1" x14ac:dyDescent="0.25">
      <c r="B29" s="7" t="s">
        <v>81</v>
      </c>
      <c r="C29" s="9">
        <v>0</v>
      </c>
      <c r="D29" s="9">
        <v>212855</v>
      </c>
      <c r="E29" s="56">
        <v>212855</v>
      </c>
      <c r="F29" s="57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212855</v>
      </c>
    </row>
    <row r="30" spans="2:12" ht="20.100000000000001" customHeight="1" x14ac:dyDescent="0.25">
      <c r="B30" s="7" t="s">
        <v>82</v>
      </c>
      <c r="C30" s="9">
        <v>327959</v>
      </c>
      <c r="D30" s="9">
        <v>516922</v>
      </c>
      <c r="E30" s="56">
        <v>516922</v>
      </c>
      <c r="F30" s="57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516922</v>
      </c>
    </row>
    <row r="31" spans="2:12" ht="20.100000000000001" customHeight="1" x14ac:dyDescent="0.25">
      <c r="B31" s="7" t="s">
        <v>83</v>
      </c>
      <c r="C31" s="9">
        <v>0</v>
      </c>
      <c r="D31" s="9">
        <v>271196</v>
      </c>
      <c r="E31" s="56">
        <v>271196</v>
      </c>
      <c r="F31" s="57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271196</v>
      </c>
    </row>
    <row r="32" spans="2:12" ht="20.100000000000001" customHeight="1" x14ac:dyDescent="0.25">
      <c r="B32" s="7" t="s">
        <v>84</v>
      </c>
      <c r="C32" s="9">
        <v>0</v>
      </c>
      <c r="D32" s="9">
        <v>27000</v>
      </c>
      <c r="E32" s="56">
        <v>27000</v>
      </c>
      <c r="F32" s="57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27000</v>
      </c>
    </row>
    <row r="33" spans="2:12" ht="20.100000000000001" customHeight="1" x14ac:dyDescent="0.25">
      <c r="B33" s="7" t="s">
        <v>85</v>
      </c>
      <c r="C33" s="9">
        <v>1464037</v>
      </c>
      <c r="D33" s="9">
        <v>3096329</v>
      </c>
      <c r="E33" s="56">
        <v>1675960</v>
      </c>
      <c r="F33" s="57">
        <v>406967.76</v>
      </c>
      <c r="G33" s="9">
        <v>8476.57</v>
      </c>
      <c r="H33" s="9"/>
      <c r="I33" s="13"/>
      <c r="J33" s="13">
        <f t="shared" si="0"/>
        <v>5.0577400415284376E-3</v>
      </c>
      <c r="K33" s="13">
        <f t="shared" si="1"/>
        <v>0</v>
      </c>
      <c r="L33" s="15">
        <f t="shared" si="2"/>
        <v>3087852.43</v>
      </c>
    </row>
    <row r="34" spans="2:12" ht="20.100000000000001" customHeight="1" x14ac:dyDescent="0.25">
      <c r="B34" s="7" t="s">
        <v>86</v>
      </c>
      <c r="C34" s="9">
        <v>327959</v>
      </c>
      <c r="D34" s="9">
        <v>563239</v>
      </c>
      <c r="E34" s="56">
        <v>527959</v>
      </c>
      <c r="F34" s="57">
        <v>6525.99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563239</v>
      </c>
    </row>
    <row r="35" spans="2:12" ht="20.100000000000001" customHeight="1" x14ac:dyDescent="0.25">
      <c r="B35" s="7" t="s">
        <v>87</v>
      </c>
      <c r="C35" s="9">
        <v>0</v>
      </c>
      <c r="D35" s="9">
        <v>349086</v>
      </c>
      <c r="E35" s="56">
        <v>293935</v>
      </c>
      <c r="F35" s="57">
        <v>124900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349086</v>
      </c>
    </row>
    <row r="36" spans="2:12" ht="20.100000000000001" customHeight="1" x14ac:dyDescent="0.25">
      <c r="B36" s="7" t="s">
        <v>88</v>
      </c>
      <c r="C36" s="9">
        <v>0</v>
      </c>
      <c r="D36" s="9">
        <v>459548</v>
      </c>
      <c r="E36" s="56">
        <v>250000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459548</v>
      </c>
    </row>
    <row r="37" spans="2:12" ht="20.100000000000001" customHeight="1" x14ac:dyDescent="0.25">
      <c r="B37" s="7" t="s">
        <v>89</v>
      </c>
      <c r="C37" s="9">
        <v>0</v>
      </c>
      <c r="D37" s="9">
        <v>632059</v>
      </c>
      <c r="E37" s="56">
        <v>632059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632059</v>
      </c>
    </row>
    <row r="38" spans="2:12" ht="20.100000000000001" customHeight="1" x14ac:dyDescent="0.25">
      <c r="B38" s="7" t="s">
        <v>90</v>
      </c>
      <c r="C38" s="9">
        <v>0</v>
      </c>
      <c r="D38" s="9">
        <v>545468</v>
      </c>
      <c r="E38" s="56">
        <v>500000</v>
      </c>
      <c r="F38" s="57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545468</v>
      </c>
    </row>
    <row r="39" spans="2:12" ht="23.25" customHeight="1" x14ac:dyDescent="0.25">
      <c r="B39" s="50" t="s">
        <v>4</v>
      </c>
      <c r="C39" s="51">
        <f>SUM(C13:C38)</f>
        <v>3103832</v>
      </c>
      <c r="D39" s="51">
        <f>SUM(D13:D38)</f>
        <v>13379906</v>
      </c>
      <c r="E39" s="51">
        <f>SUM(E13:E38)</f>
        <v>10634297</v>
      </c>
      <c r="F39" s="51">
        <f>SUM(F13:F38)</f>
        <v>723341.55</v>
      </c>
      <c r="G39" s="51">
        <f>SUM(G13:G38)</f>
        <v>8476.57</v>
      </c>
      <c r="H39" s="51">
        <f>SUM(H13:H38)</f>
        <v>0</v>
      </c>
      <c r="I39" s="52">
        <f>IF(ISERROR(+#REF!/E39)=TRUE,0,++#REF!/E39)</f>
        <v>0</v>
      </c>
      <c r="J39" s="52">
        <f>IF(ISERROR(+G39/E39)=TRUE,0,++G39/E39)</f>
        <v>7.9709735396707459E-4</v>
      </c>
      <c r="K39" s="52">
        <f>IF(ISERROR(+H39/E39)=TRUE,0,++H39/E39)</f>
        <v>0</v>
      </c>
      <c r="L39" s="53">
        <f>SUM(L13:L38)</f>
        <v>13371429.43</v>
      </c>
    </row>
    <row r="40" spans="2:12" x14ac:dyDescent="0.2">
      <c r="B40" s="11" t="s">
        <v>64</v>
      </c>
    </row>
    <row r="42" spans="2:12" s="20" customFormat="1" x14ac:dyDescent="0.25">
      <c r="K42" s="24"/>
    </row>
    <row r="43" spans="2:12" s="22" customFormat="1" x14ac:dyDescent="0.25">
      <c r="K43" s="23"/>
    </row>
    <row r="44" spans="2:12" s="22" customFormat="1" x14ac:dyDescent="0.25">
      <c r="C44" s="22">
        <v>1000000</v>
      </c>
      <c r="K44" s="23"/>
    </row>
    <row r="45" spans="2:12" s="22" customFormat="1" ht="45" x14ac:dyDescent="0.25">
      <c r="B45" s="30" t="s">
        <v>23</v>
      </c>
      <c r="C45" s="30" t="s">
        <v>3</v>
      </c>
      <c r="D45" s="30" t="s">
        <v>2</v>
      </c>
      <c r="E45" s="31" t="s">
        <v>18</v>
      </c>
      <c r="F45" s="31" t="s">
        <v>19</v>
      </c>
      <c r="G45" s="31" t="str">
        <f>MID(G11,1,25)</f>
        <v>DEVENGADO
A FEBRERO
(4)</v>
      </c>
      <c r="K45" s="23"/>
    </row>
    <row r="46" spans="2:12" s="22" customFormat="1" x14ac:dyDescent="0.25">
      <c r="B46" s="22" t="s">
        <v>24</v>
      </c>
      <c r="C46" s="38">
        <f>+C39/$C$44</f>
        <v>3.1038320000000001</v>
      </c>
      <c r="D46" s="38">
        <f>+D39/$C$44</f>
        <v>13.379906</v>
      </c>
      <c r="E46" s="38">
        <f>+E39/$C$44</f>
        <v>10.634297</v>
      </c>
      <c r="F46" s="38">
        <f>+F39/$C$44</f>
        <v>0.72334155</v>
      </c>
      <c r="G46" s="38">
        <f>+G39/$C$44</f>
        <v>8.4765699999999992E-3</v>
      </c>
      <c r="K46" s="23"/>
    </row>
    <row r="47" spans="2:12" s="22" customFormat="1" x14ac:dyDescent="0.25">
      <c r="C47" s="38"/>
      <c r="D47" s="38"/>
      <c r="E47" s="38"/>
      <c r="F47" s="38"/>
      <c r="G47" s="38"/>
      <c r="K47" s="23"/>
    </row>
    <row r="48" spans="2:12" s="22" customFormat="1" x14ac:dyDescent="0.25">
      <c r="C48" s="38"/>
      <c r="D48" s="38"/>
      <c r="E48" s="38"/>
      <c r="F48" s="38"/>
      <c r="G48" s="38"/>
      <c r="K48" s="23"/>
    </row>
    <row r="49" spans="3:11" s="22" customFormat="1" x14ac:dyDescent="0.25">
      <c r="C49" s="38"/>
      <c r="D49" s="38"/>
      <c r="E49" s="38"/>
      <c r="F49" s="38"/>
      <c r="G49" s="38"/>
      <c r="K49" s="23"/>
    </row>
    <row r="50" spans="3:11" s="22" customFormat="1" x14ac:dyDescent="0.25">
      <c r="K50" s="23"/>
    </row>
    <row r="51" spans="3:11" s="22" customFormat="1" x14ac:dyDescent="0.25"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topLeftCell="A25" zoomScale="130" zoomScaleNormal="130" workbookViewId="0">
      <selection activeCell="F46" sqref="F46:G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267976361</v>
      </c>
      <c r="E46" s="61">
        <v>117349935</v>
      </c>
      <c r="F46" s="61">
        <v>58263290.439999983</v>
      </c>
      <c r="G46" s="42">
        <v>5887014.79</v>
      </c>
      <c r="H46" s="9"/>
      <c r="I46" s="13">
        <f>IF(ISERROR(+#REF!/E46)=TRUE,0,++#REF!/E46)</f>
        <v>0</v>
      </c>
      <c r="J46" s="13">
        <f t="shared" si="0"/>
        <v>5.0166323398474828E-2</v>
      </c>
      <c r="K46" s="13">
        <f t="shared" si="1"/>
        <v>0</v>
      </c>
      <c r="L46" s="15">
        <f t="shared" si="2"/>
        <v>262089346.21000001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267976361</v>
      </c>
      <c r="E47" s="62">
        <f t="shared" si="15"/>
        <v>117349935</v>
      </c>
      <c r="F47" s="62">
        <f t="shared" si="15"/>
        <v>58263290.439999983</v>
      </c>
      <c r="G47" s="62">
        <f t="shared" si="15"/>
        <v>5887014.79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5.0166323398474828E-2</v>
      </c>
      <c r="K47" s="52">
        <f>IF(ISERROR(+H47/E47)=TRUE,0,++H47/E47)</f>
        <v>0</v>
      </c>
      <c r="L47" s="53">
        <f>SUM(L13:L46)</f>
        <v>262089346.21000001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FEBRERO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267.976361</v>
      </c>
      <c r="E54" s="38">
        <f t="shared" si="16"/>
        <v>117.349935</v>
      </c>
      <c r="F54" s="38">
        <f t="shared" si="16"/>
        <v>58.263290439999984</v>
      </c>
      <c r="G54" s="38">
        <f t="shared" si="16"/>
        <v>5.8870147900000003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7"/>
  <sheetViews>
    <sheetView showGridLines="0" zoomScale="145" zoomScaleNormal="145" workbookViewId="0">
      <selection activeCell="F13" sqref="F13:G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91</v>
      </c>
      <c r="C13" s="43">
        <v>0</v>
      </c>
      <c r="D13" s="43">
        <v>1119983</v>
      </c>
      <c r="E13" s="58">
        <v>1001983</v>
      </c>
      <c r="F13" s="58">
        <v>34900</v>
      </c>
      <c r="G13" s="41">
        <v>0</v>
      </c>
      <c r="H13" s="26"/>
      <c r="I13" s="27">
        <f>IF(ISERROR(+#REF!/E13)=TRUE,0,++#REF!/E13)</f>
        <v>0</v>
      </c>
      <c r="J13" s="27">
        <f>IF(ISERROR(+G13/E13)=TRUE,0,++G13/E13)</f>
        <v>0</v>
      </c>
      <c r="K13" s="27">
        <f>IF(ISERROR(+H13/E13)=TRUE,0,++H13/E13)</f>
        <v>0</v>
      </c>
      <c r="L13" s="28">
        <f>+D13-G13</f>
        <v>1119983</v>
      </c>
    </row>
    <row r="14" spans="1:13" ht="20.100000000000001" customHeight="1" x14ac:dyDescent="0.25">
      <c r="B14" s="29" t="s">
        <v>65</v>
      </c>
      <c r="C14" s="43">
        <v>0</v>
      </c>
      <c r="D14" s="43">
        <v>686782</v>
      </c>
      <c r="E14" s="58">
        <v>686782</v>
      </c>
      <c r="F14" s="58">
        <v>360399.32999999996</v>
      </c>
      <c r="G14" s="41">
        <v>14200</v>
      </c>
      <c r="H14" s="26"/>
      <c r="I14" s="27"/>
      <c r="J14" s="27">
        <f t="shared" ref="J14" si="0">IF(ISERROR(+G14/E14)=TRUE,0,++G14/E14)</f>
        <v>2.067613886211345E-2</v>
      </c>
      <c r="K14" s="27">
        <f t="shared" ref="K14" si="1">IF(ISERROR(+H14/E14)=TRUE,0,++H14/E14)</f>
        <v>0</v>
      </c>
      <c r="L14" s="28">
        <f t="shared" ref="L14" si="2">+D14-G14</f>
        <v>672582</v>
      </c>
    </row>
    <row r="15" spans="1:13" ht="20.100000000000001" customHeight="1" x14ac:dyDescent="0.25">
      <c r="B15" s="29" t="s">
        <v>66</v>
      </c>
      <c r="C15" s="43">
        <v>0</v>
      </c>
      <c r="D15" s="43">
        <v>7470643</v>
      </c>
      <c r="E15" s="58">
        <v>3570109</v>
      </c>
      <c r="F15" s="58">
        <v>3127654.5700000003</v>
      </c>
      <c r="G15" s="41">
        <v>645150</v>
      </c>
      <c r="H15" s="26"/>
      <c r="I15" s="27"/>
      <c r="J15" s="27">
        <f t="shared" ref="J15:J39" si="3">IF(ISERROR(+G15/E15)=TRUE,0,++G15/E15)</f>
        <v>0.18070876827570251</v>
      </c>
      <c r="K15" s="27">
        <f t="shared" ref="K15:K39" si="4">IF(ISERROR(+H15/E15)=TRUE,0,++H15/E15)</f>
        <v>0</v>
      </c>
      <c r="L15" s="28">
        <f t="shared" ref="L15:L39" si="5">+D15-G15</f>
        <v>6825493</v>
      </c>
    </row>
    <row r="16" spans="1:13" ht="20.100000000000001" customHeight="1" x14ac:dyDescent="0.25">
      <c r="B16" s="29" t="s">
        <v>67</v>
      </c>
      <c r="C16" s="43">
        <v>0</v>
      </c>
      <c r="D16" s="43">
        <v>13418373</v>
      </c>
      <c r="E16" s="58">
        <v>12359556</v>
      </c>
      <c r="F16" s="58">
        <v>4162636.41</v>
      </c>
      <c r="G16" s="41">
        <v>160000</v>
      </c>
      <c r="H16" s="26"/>
      <c r="I16" s="27"/>
      <c r="J16" s="27">
        <f t="shared" si="3"/>
        <v>1.2945448849457052E-2</v>
      </c>
      <c r="K16" s="27">
        <f t="shared" si="4"/>
        <v>0</v>
      </c>
      <c r="L16" s="28">
        <f t="shared" si="5"/>
        <v>13258373</v>
      </c>
    </row>
    <row r="17" spans="2:12" ht="20.100000000000001" customHeight="1" x14ac:dyDescent="0.25">
      <c r="B17" s="29" t="s">
        <v>68</v>
      </c>
      <c r="C17" s="43">
        <v>0</v>
      </c>
      <c r="D17" s="43">
        <v>1697704</v>
      </c>
      <c r="E17" s="58">
        <v>1697704</v>
      </c>
      <c r="F17" s="58">
        <v>299144</v>
      </c>
      <c r="G17" s="41">
        <v>0</v>
      </c>
      <c r="H17" s="26"/>
      <c r="I17" s="27"/>
      <c r="J17" s="27">
        <f t="shared" si="3"/>
        <v>0</v>
      </c>
      <c r="K17" s="27">
        <f t="shared" si="4"/>
        <v>0</v>
      </c>
      <c r="L17" s="28">
        <f t="shared" si="5"/>
        <v>1697704</v>
      </c>
    </row>
    <row r="18" spans="2:12" ht="20.100000000000001" customHeight="1" x14ac:dyDescent="0.25">
      <c r="B18" s="29" t="s">
        <v>69</v>
      </c>
      <c r="C18" s="43">
        <v>0</v>
      </c>
      <c r="D18" s="43">
        <v>31582082</v>
      </c>
      <c r="E18" s="58">
        <v>16676426</v>
      </c>
      <c r="F18" s="58">
        <v>13484056.24</v>
      </c>
      <c r="G18" s="41">
        <v>2439421.19</v>
      </c>
      <c r="H18" s="26"/>
      <c r="I18" s="27"/>
      <c r="J18" s="27">
        <f t="shared" si="3"/>
        <v>0.14627961590810884</v>
      </c>
      <c r="K18" s="27">
        <f t="shared" si="4"/>
        <v>0</v>
      </c>
      <c r="L18" s="28">
        <f t="shared" si="5"/>
        <v>29142660.809999999</v>
      </c>
    </row>
    <row r="19" spans="2:12" ht="20.100000000000001" customHeight="1" x14ac:dyDescent="0.25">
      <c r="B19" s="29" t="s">
        <v>70</v>
      </c>
      <c r="C19" s="43">
        <v>0</v>
      </c>
      <c r="D19" s="43">
        <v>17934611</v>
      </c>
      <c r="E19" s="58">
        <v>11719904</v>
      </c>
      <c r="F19" s="58">
        <v>8655301.5800000001</v>
      </c>
      <c r="G19" s="41">
        <v>1165037.42</v>
      </c>
      <c r="H19" s="26"/>
      <c r="I19" s="27"/>
      <c r="J19" s="27">
        <f t="shared" si="3"/>
        <v>9.9406737461330733E-2</v>
      </c>
      <c r="K19" s="27">
        <f t="shared" si="4"/>
        <v>0</v>
      </c>
      <c r="L19" s="28">
        <f t="shared" si="5"/>
        <v>16769573.58</v>
      </c>
    </row>
    <row r="20" spans="2:12" ht="20.100000000000001" customHeight="1" x14ac:dyDescent="0.25">
      <c r="B20" s="29" t="s">
        <v>71</v>
      </c>
      <c r="C20" s="43">
        <v>0</v>
      </c>
      <c r="D20" s="43">
        <v>21542647</v>
      </c>
      <c r="E20" s="58">
        <v>19874031</v>
      </c>
      <c r="F20" s="58">
        <v>12207780.569999998</v>
      </c>
      <c r="G20" s="41">
        <v>1080427.54</v>
      </c>
      <c r="H20" s="26"/>
      <c r="I20" s="27"/>
      <c r="J20" s="27">
        <f t="shared" si="3"/>
        <v>5.4363784578981486E-2</v>
      </c>
      <c r="K20" s="27">
        <f t="shared" si="4"/>
        <v>0</v>
      </c>
      <c r="L20" s="28">
        <f t="shared" si="5"/>
        <v>20462219.460000001</v>
      </c>
    </row>
    <row r="21" spans="2:12" ht="20.100000000000001" customHeight="1" x14ac:dyDescent="0.25">
      <c r="B21" s="29" t="s">
        <v>92</v>
      </c>
      <c r="C21" s="43">
        <v>0</v>
      </c>
      <c r="D21" s="43">
        <v>1932357</v>
      </c>
      <c r="E21" s="58">
        <v>1924845</v>
      </c>
      <c r="F21" s="58">
        <v>698766.65999999992</v>
      </c>
      <c r="G21" s="41">
        <v>0</v>
      </c>
      <c r="H21" s="26"/>
      <c r="I21" s="27"/>
      <c r="J21" s="27">
        <f t="shared" si="3"/>
        <v>0</v>
      </c>
      <c r="K21" s="27">
        <f t="shared" si="4"/>
        <v>0</v>
      </c>
      <c r="L21" s="28">
        <f t="shared" si="5"/>
        <v>1932357</v>
      </c>
    </row>
    <row r="22" spans="2:12" ht="20.100000000000001" customHeight="1" x14ac:dyDescent="0.25">
      <c r="B22" s="29" t="s">
        <v>72</v>
      </c>
      <c r="C22" s="43">
        <v>0</v>
      </c>
      <c r="D22" s="43">
        <v>5683202</v>
      </c>
      <c r="E22" s="58">
        <v>5439639</v>
      </c>
      <c r="F22" s="58">
        <v>1167771.74</v>
      </c>
      <c r="G22" s="41">
        <v>0</v>
      </c>
      <c r="H22" s="26"/>
      <c r="I22" s="27"/>
      <c r="J22" s="27">
        <f t="shared" si="3"/>
        <v>0</v>
      </c>
      <c r="K22" s="27">
        <f t="shared" si="4"/>
        <v>0</v>
      </c>
      <c r="L22" s="28">
        <f t="shared" si="5"/>
        <v>5683202</v>
      </c>
    </row>
    <row r="23" spans="2:12" ht="20.100000000000001" customHeight="1" x14ac:dyDescent="0.25">
      <c r="B23" s="29" t="s">
        <v>73</v>
      </c>
      <c r="C23" s="43">
        <v>0</v>
      </c>
      <c r="D23" s="43">
        <v>40912459</v>
      </c>
      <c r="E23" s="58">
        <v>34574051</v>
      </c>
      <c r="F23" s="58">
        <v>22398988.180000007</v>
      </c>
      <c r="G23" s="41">
        <v>1631744.8</v>
      </c>
      <c r="H23" s="26"/>
      <c r="I23" s="27"/>
      <c r="J23" s="27">
        <f t="shared" si="3"/>
        <v>4.7195649708505379E-2</v>
      </c>
      <c r="K23" s="27">
        <f t="shared" si="4"/>
        <v>0</v>
      </c>
      <c r="L23" s="28">
        <f t="shared" si="5"/>
        <v>39280714.200000003</v>
      </c>
    </row>
    <row r="24" spans="2:12" ht="20.100000000000001" customHeight="1" x14ac:dyDescent="0.25">
      <c r="B24" s="29" t="s">
        <v>74</v>
      </c>
      <c r="C24" s="43">
        <v>0</v>
      </c>
      <c r="D24" s="43">
        <v>23692025</v>
      </c>
      <c r="E24" s="58">
        <v>18986475</v>
      </c>
      <c r="F24" s="58">
        <v>16003484.079999998</v>
      </c>
      <c r="G24" s="41">
        <v>2166662.0099999998</v>
      </c>
      <c r="H24" s="26"/>
      <c r="I24" s="27"/>
      <c r="J24" s="27">
        <f t="shared" si="3"/>
        <v>0.11411607525883555</v>
      </c>
      <c r="K24" s="27">
        <f t="shared" si="4"/>
        <v>0</v>
      </c>
      <c r="L24" s="28">
        <f t="shared" si="5"/>
        <v>21525362.990000002</v>
      </c>
    </row>
    <row r="25" spans="2:12" ht="20.100000000000001" customHeight="1" x14ac:dyDescent="0.25">
      <c r="B25" s="29" t="s">
        <v>75</v>
      </c>
      <c r="C25" s="43">
        <v>0</v>
      </c>
      <c r="D25" s="43">
        <v>28194690</v>
      </c>
      <c r="E25" s="58">
        <v>20060563</v>
      </c>
      <c r="F25" s="58">
        <v>12766162.789999997</v>
      </c>
      <c r="G25" s="41">
        <v>769639.47</v>
      </c>
      <c r="H25" s="26"/>
      <c r="I25" s="27"/>
      <c r="J25" s="27">
        <f t="shared" si="3"/>
        <v>3.8365796114495886E-2</v>
      </c>
      <c r="K25" s="27">
        <f t="shared" si="4"/>
        <v>0</v>
      </c>
      <c r="L25" s="28">
        <f t="shared" si="5"/>
        <v>27425050.530000001</v>
      </c>
    </row>
    <row r="26" spans="2:12" ht="20.100000000000001" customHeight="1" x14ac:dyDescent="0.25">
      <c r="B26" s="29" t="s">
        <v>76</v>
      </c>
      <c r="C26" s="43">
        <v>0</v>
      </c>
      <c r="D26" s="43">
        <v>27183576</v>
      </c>
      <c r="E26" s="58">
        <v>17466642</v>
      </c>
      <c r="F26" s="58">
        <v>11114473.09</v>
      </c>
      <c r="G26" s="41">
        <v>1382140.42</v>
      </c>
      <c r="H26" s="26"/>
      <c r="I26" s="27"/>
      <c r="J26" s="27">
        <f t="shared" si="3"/>
        <v>7.9130288466437909E-2</v>
      </c>
      <c r="K26" s="27">
        <f t="shared" si="4"/>
        <v>0</v>
      </c>
      <c r="L26" s="28">
        <f t="shared" si="5"/>
        <v>25801435.579999998</v>
      </c>
    </row>
    <row r="27" spans="2:12" ht="20.100000000000001" customHeight="1" x14ac:dyDescent="0.25">
      <c r="B27" s="29" t="s">
        <v>77</v>
      </c>
      <c r="C27" s="43">
        <v>0</v>
      </c>
      <c r="D27" s="43">
        <v>8195137</v>
      </c>
      <c r="E27" s="58">
        <v>7684471</v>
      </c>
      <c r="F27" s="58">
        <v>4139033.81</v>
      </c>
      <c r="G27" s="41">
        <v>486483.82</v>
      </c>
      <c r="H27" s="26"/>
      <c r="I27" s="27"/>
      <c r="J27" s="27">
        <f t="shared" si="3"/>
        <v>6.3307392272024976E-2</v>
      </c>
      <c r="K27" s="27">
        <f t="shared" si="4"/>
        <v>0</v>
      </c>
      <c r="L27" s="28">
        <f t="shared" si="5"/>
        <v>7708653.1799999997</v>
      </c>
    </row>
    <row r="28" spans="2:12" ht="20.100000000000001" customHeight="1" x14ac:dyDescent="0.25">
      <c r="B28" s="29" t="s">
        <v>78</v>
      </c>
      <c r="C28" s="43">
        <v>0</v>
      </c>
      <c r="D28" s="43">
        <v>5430458</v>
      </c>
      <c r="E28" s="58">
        <v>5217080</v>
      </c>
      <c r="F28" s="58">
        <v>3776170.1</v>
      </c>
      <c r="G28" s="41">
        <v>164849.60999999999</v>
      </c>
      <c r="H28" s="26"/>
      <c r="I28" s="27"/>
      <c r="J28" s="27">
        <f t="shared" si="3"/>
        <v>3.159806060094919E-2</v>
      </c>
      <c r="K28" s="27">
        <f t="shared" si="4"/>
        <v>0</v>
      </c>
      <c r="L28" s="28">
        <f t="shared" si="5"/>
        <v>5265608.3899999997</v>
      </c>
    </row>
    <row r="29" spans="2:12" ht="20.100000000000001" customHeight="1" x14ac:dyDescent="0.25">
      <c r="B29" s="29" t="s">
        <v>79</v>
      </c>
      <c r="C29" s="43">
        <v>0</v>
      </c>
      <c r="D29" s="43">
        <v>3010151</v>
      </c>
      <c r="E29" s="58">
        <v>2822104</v>
      </c>
      <c r="F29" s="58">
        <v>1056166.0499999998</v>
      </c>
      <c r="G29" s="41">
        <v>102537.83</v>
      </c>
      <c r="H29" s="26"/>
      <c r="I29" s="27"/>
      <c r="J29" s="27">
        <f t="shared" si="3"/>
        <v>3.6333823983807828E-2</v>
      </c>
      <c r="K29" s="27">
        <f t="shared" si="4"/>
        <v>0</v>
      </c>
      <c r="L29" s="28">
        <f t="shared" si="5"/>
        <v>2907613.17</v>
      </c>
    </row>
    <row r="30" spans="2:12" ht="20.100000000000001" customHeight="1" x14ac:dyDescent="0.25">
      <c r="B30" s="29" t="s">
        <v>80</v>
      </c>
      <c r="C30" s="43">
        <v>0</v>
      </c>
      <c r="D30" s="43">
        <v>1462595</v>
      </c>
      <c r="E30" s="58">
        <v>1304555</v>
      </c>
      <c r="F30" s="58">
        <v>510594.09</v>
      </c>
      <c r="G30" s="41">
        <v>12956.4</v>
      </c>
      <c r="H30" s="26"/>
      <c r="I30" s="27"/>
      <c r="J30" s="27">
        <f t="shared" si="3"/>
        <v>9.9316625209362585E-3</v>
      </c>
      <c r="K30" s="27">
        <f t="shared" si="4"/>
        <v>0</v>
      </c>
      <c r="L30" s="28">
        <f t="shared" si="5"/>
        <v>1449638.6</v>
      </c>
    </row>
    <row r="31" spans="2:12" ht="20.100000000000001" customHeight="1" x14ac:dyDescent="0.25">
      <c r="B31" s="29" t="s">
        <v>81</v>
      </c>
      <c r="C31" s="43">
        <v>0</v>
      </c>
      <c r="D31" s="43">
        <v>13867285</v>
      </c>
      <c r="E31" s="58">
        <v>12341345</v>
      </c>
      <c r="F31" s="58">
        <v>5766713.3399999999</v>
      </c>
      <c r="G31" s="41">
        <v>366834.82</v>
      </c>
      <c r="H31" s="26"/>
      <c r="I31" s="27"/>
      <c r="J31" s="27">
        <f t="shared" si="3"/>
        <v>2.9724055198197603E-2</v>
      </c>
      <c r="K31" s="27">
        <f t="shared" si="4"/>
        <v>0</v>
      </c>
      <c r="L31" s="28">
        <f t="shared" si="5"/>
        <v>13500450.18</v>
      </c>
    </row>
    <row r="32" spans="2:12" ht="20.100000000000001" customHeight="1" x14ac:dyDescent="0.25">
      <c r="B32" s="29" t="s">
        <v>82</v>
      </c>
      <c r="C32" s="43">
        <v>0</v>
      </c>
      <c r="D32" s="43">
        <v>6508517</v>
      </c>
      <c r="E32" s="58">
        <v>6121474</v>
      </c>
      <c r="F32" s="58">
        <v>1754017.5</v>
      </c>
      <c r="G32" s="41">
        <v>45785</v>
      </c>
      <c r="H32" s="26"/>
      <c r="I32" s="27"/>
      <c r="J32" s="27">
        <f t="shared" ref="J32" si="6">IF(ISERROR(+G32/E32)=TRUE,0,++G32/E32)</f>
        <v>7.4794077374174912E-3</v>
      </c>
      <c r="K32" s="27">
        <f t="shared" ref="K32" si="7">IF(ISERROR(+H32/E32)=TRUE,0,++H32/E32)</f>
        <v>0</v>
      </c>
      <c r="L32" s="28">
        <f t="shared" ref="L32" si="8">+D32-G32</f>
        <v>6462732</v>
      </c>
    </row>
    <row r="33" spans="2:12" ht="20.100000000000001" customHeight="1" x14ac:dyDescent="0.25">
      <c r="B33" s="29" t="s">
        <v>83</v>
      </c>
      <c r="C33" s="43">
        <v>0</v>
      </c>
      <c r="D33" s="43">
        <v>2674828</v>
      </c>
      <c r="E33" s="58">
        <v>2314678</v>
      </c>
      <c r="F33" s="58">
        <v>386190.2</v>
      </c>
      <c r="G33" s="41">
        <v>0</v>
      </c>
      <c r="H33" s="26"/>
      <c r="I33" s="27"/>
      <c r="J33" s="27">
        <f t="shared" si="3"/>
        <v>0</v>
      </c>
      <c r="K33" s="27">
        <f t="shared" si="4"/>
        <v>0</v>
      </c>
      <c r="L33" s="28">
        <f t="shared" si="5"/>
        <v>2674828</v>
      </c>
    </row>
    <row r="34" spans="2:12" ht="20.100000000000001" customHeight="1" x14ac:dyDescent="0.25">
      <c r="B34" s="29" t="s">
        <v>84</v>
      </c>
      <c r="C34" s="43">
        <v>0</v>
      </c>
      <c r="D34" s="43">
        <v>6416824</v>
      </c>
      <c r="E34" s="58">
        <v>5962749</v>
      </c>
      <c r="F34" s="58">
        <v>4442980.43</v>
      </c>
      <c r="G34" s="41">
        <v>994929.94</v>
      </c>
      <c r="H34" s="26"/>
      <c r="I34" s="27"/>
      <c r="J34" s="27">
        <f t="shared" si="3"/>
        <v>0.16685759202676484</v>
      </c>
      <c r="K34" s="27">
        <f t="shared" si="4"/>
        <v>0</v>
      </c>
      <c r="L34" s="28">
        <f t="shared" si="5"/>
        <v>5421894.0600000005</v>
      </c>
    </row>
    <row r="35" spans="2:12" ht="20.100000000000001" customHeight="1" x14ac:dyDescent="0.25">
      <c r="B35" s="29" t="s">
        <v>85</v>
      </c>
      <c r="C35" s="43">
        <v>0</v>
      </c>
      <c r="D35" s="43">
        <v>60361502</v>
      </c>
      <c r="E35" s="58">
        <v>35490161</v>
      </c>
      <c r="F35" s="58">
        <v>21436883.680000003</v>
      </c>
      <c r="G35" s="41">
        <v>208668.16</v>
      </c>
      <c r="H35" s="26"/>
      <c r="I35" s="27"/>
      <c r="J35" s="27">
        <f t="shared" si="3"/>
        <v>5.8796058997872677E-3</v>
      </c>
      <c r="K35" s="27">
        <f t="shared" si="4"/>
        <v>0</v>
      </c>
      <c r="L35" s="28">
        <f t="shared" si="5"/>
        <v>60152833.840000004</v>
      </c>
    </row>
    <row r="36" spans="2:12" ht="20.100000000000001" customHeight="1" x14ac:dyDescent="0.25">
      <c r="B36" s="29" t="s">
        <v>93</v>
      </c>
      <c r="C36" s="43">
        <v>0</v>
      </c>
      <c r="D36" s="43">
        <v>1478426</v>
      </c>
      <c r="E36" s="58">
        <v>1478426</v>
      </c>
      <c r="F36" s="58">
        <v>794248.83000000007</v>
      </c>
      <c r="G36" s="41">
        <v>35378</v>
      </c>
      <c r="H36" s="26"/>
      <c r="I36" s="27"/>
      <c r="J36" s="27">
        <f t="shared" si="3"/>
        <v>2.3929503404296192E-2</v>
      </c>
      <c r="K36" s="27">
        <f t="shared" si="4"/>
        <v>0</v>
      </c>
      <c r="L36" s="28">
        <f t="shared" si="5"/>
        <v>1443048</v>
      </c>
    </row>
    <row r="37" spans="2:12" ht="20.100000000000001" customHeight="1" x14ac:dyDescent="0.25">
      <c r="B37" s="29" t="s">
        <v>86</v>
      </c>
      <c r="C37" s="43">
        <v>0</v>
      </c>
      <c r="D37" s="43">
        <v>25118694</v>
      </c>
      <c r="E37" s="58">
        <v>20830415</v>
      </c>
      <c r="F37" s="58">
        <v>10060712.429999996</v>
      </c>
      <c r="G37" s="41">
        <v>374020.5</v>
      </c>
      <c r="H37" s="26"/>
      <c r="I37" s="27"/>
      <c r="J37" s="27">
        <f t="shared" si="3"/>
        <v>1.7955499206328822E-2</v>
      </c>
      <c r="K37" s="27">
        <f t="shared" si="4"/>
        <v>0</v>
      </c>
      <c r="L37" s="28">
        <f t="shared" si="5"/>
        <v>24744673.5</v>
      </c>
    </row>
    <row r="38" spans="2:12" ht="20.100000000000001" customHeight="1" x14ac:dyDescent="0.25">
      <c r="B38" s="29" t="s">
        <v>87</v>
      </c>
      <c r="C38" s="43">
        <v>0</v>
      </c>
      <c r="D38" s="43">
        <v>23413511</v>
      </c>
      <c r="E38" s="58">
        <v>21148285</v>
      </c>
      <c r="F38" s="58">
        <v>10565476.989999998</v>
      </c>
      <c r="G38" s="41">
        <v>1844649.48</v>
      </c>
      <c r="H38" s="26"/>
      <c r="I38" s="27"/>
      <c r="J38" s="27">
        <f t="shared" si="3"/>
        <v>8.7224542321043999E-2</v>
      </c>
      <c r="K38" s="27">
        <f t="shared" si="4"/>
        <v>0</v>
      </c>
      <c r="L38" s="28">
        <f t="shared" si="5"/>
        <v>21568861.52</v>
      </c>
    </row>
    <row r="39" spans="2:12" ht="20.100000000000001" customHeight="1" x14ac:dyDescent="0.25">
      <c r="B39" s="29" t="s">
        <v>88</v>
      </c>
      <c r="C39" s="43">
        <v>0</v>
      </c>
      <c r="D39" s="43">
        <v>19163787</v>
      </c>
      <c r="E39" s="58">
        <v>18408471</v>
      </c>
      <c r="F39" s="58">
        <v>7073818.5899999999</v>
      </c>
      <c r="G39" s="41">
        <v>56588.99</v>
      </c>
      <c r="H39" s="26"/>
      <c r="I39" s="27"/>
      <c r="J39" s="27">
        <f t="shared" si="3"/>
        <v>3.0740733437339797E-3</v>
      </c>
      <c r="K39" s="27">
        <f t="shared" si="4"/>
        <v>0</v>
      </c>
      <c r="L39" s="28">
        <f t="shared" si="5"/>
        <v>19107198.010000002</v>
      </c>
    </row>
    <row r="40" spans="2:12" ht="20.100000000000001" customHeight="1" x14ac:dyDescent="0.25">
      <c r="B40" s="29" t="s">
        <v>89</v>
      </c>
      <c r="C40" s="43">
        <v>0</v>
      </c>
      <c r="D40" s="43">
        <v>20240224</v>
      </c>
      <c r="E40" s="58">
        <v>20240194</v>
      </c>
      <c r="F40" s="58">
        <v>13451469.939999999</v>
      </c>
      <c r="G40" s="41">
        <v>12808.29</v>
      </c>
      <c r="H40" s="26"/>
      <c r="I40" s="27"/>
      <c r="J40" s="27">
        <f t="shared" ref="J40:J42" si="9">IF(ISERROR(+G40/E40)=TRUE,0,++G40/E40)</f>
        <v>6.3281458665860623E-4</v>
      </c>
      <c r="K40" s="27">
        <f t="shared" ref="K40:K42" si="10">IF(ISERROR(+H40/E40)=TRUE,0,++H40/E40)</f>
        <v>0</v>
      </c>
      <c r="L40" s="28">
        <f t="shared" ref="L40:L42" si="11">+D40-G40</f>
        <v>20227415.710000001</v>
      </c>
    </row>
    <row r="41" spans="2:12" ht="20.100000000000001" customHeight="1" x14ac:dyDescent="0.25">
      <c r="B41" s="29" t="s">
        <v>90</v>
      </c>
      <c r="C41" s="43">
        <v>0</v>
      </c>
      <c r="D41" s="43">
        <v>9300455</v>
      </c>
      <c r="E41" s="58">
        <v>7000000</v>
      </c>
      <c r="F41" s="58">
        <v>3413116.21</v>
      </c>
      <c r="G41" s="41">
        <v>234035.27000000002</v>
      </c>
      <c r="H41" s="26"/>
      <c r="I41" s="27"/>
      <c r="J41" s="27">
        <f t="shared" si="9"/>
        <v>3.3433610000000002E-2</v>
      </c>
      <c r="K41" s="27">
        <f t="shared" si="10"/>
        <v>0</v>
      </c>
      <c r="L41" s="28">
        <f t="shared" si="11"/>
        <v>9066419.7300000004</v>
      </c>
    </row>
    <row r="42" spans="2:12" ht="20.100000000000001" customHeight="1" x14ac:dyDescent="0.25">
      <c r="B42" s="29" t="s">
        <v>94</v>
      </c>
      <c r="C42" s="43">
        <v>0</v>
      </c>
      <c r="D42" s="43">
        <v>4173337</v>
      </c>
      <c r="E42" s="58">
        <v>4173337</v>
      </c>
      <c r="F42" s="58">
        <v>3841956.5</v>
      </c>
      <c r="G42" s="41">
        <v>842048.63</v>
      </c>
      <c r="H42" s="26"/>
      <c r="I42" s="27"/>
      <c r="J42" s="27">
        <f t="shared" si="9"/>
        <v>0.20176866378152544</v>
      </c>
      <c r="K42" s="27">
        <f t="shared" si="10"/>
        <v>0</v>
      </c>
      <c r="L42" s="28">
        <f t="shared" si="11"/>
        <v>3331288.37</v>
      </c>
    </row>
    <row r="43" spans="2:12" ht="23.25" customHeight="1" x14ac:dyDescent="0.25">
      <c r="B43" s="50" t="s">
        <v>4</v>
      </c>
      <c r="C43" s="62">
        <f>SUM(C13:C42)</f>
        <v>0</v>
      </c>
      <c r="D43" s="62">
        <f>SUM(D13:D42)</f>
        <v>433866865</v>
      </c>
      <c r="E43" s="62">
        <f>SUM(E13:E42)</f>
        <v>338576455</v>
      </c>
      <c r="F43" s="62">
        <f>SUM(F13:F42)</f>
        <v>198951067.93000007</v>
      </c>
      <c r="G43" s="62">
        <f>SUM(G13:G42)</f>
        <v>17236997.59</v>
      </c>
      <c r="H43" s="51">
        <f>SUM(H13:H42)</f>
        <v>0</v>
      </c>
      <c r="I43" s="52">
        <f>IF(ISERROR(+#REF!/E43)=TRUE,0,++#REF!/E43)</f>
        <v>0</v>
      </c>
      <c r="J43" s="52">
        <f>IF(ISERROR(+G43/E43)=TRUE,0,++G43/E43)</f>
        <v>5.0910207533480141E-2</v>
      </c>
      <c r="K43" s="52">
        <f>IF(ISERROR(+H43/E43)=TRUE,0,++H43/E43)</f>
        <v>0</v>
      </c>
      <c r="L43" s="53">
        <f>SUM(L13:L42)</f>
        <v>416629867.41000003</v>
      </c>
    </row>
    <row r="44" spans="2:12" x14ac:dyDescent="0.2">
      <c r="B44" s="11" t="s">
        <v>64</v>
      </c>
    </row>
    <row r="46" spans="2:12" x14ac:dyDescent="0.25">
      <c r="B46" s="1" t="s">
        <v>61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FEBRERO
(4)</v>
      </c>
      <c r="K49" s="23"/>
    </row>
    <row r="50" spans="2:11" s="22" customFormat="1" x14ac:dyDescent="0.25">
      <c r="B50" s="22" t="s">
        <v>24</v>
      </c>
      <c r="C50" s="63">
        <f>+C43/$C$48</f>
        <v>0</v>
      </c>
      <c r="D50" s="39">
        <f>+D43/$C$48</f>
        <v>433.86686500000002</v>
      </c>
      <c r="E50" s="39">
        <f>+E43/$C$48</f>
        <v>338.57645500000001</v>
      </c>
      <c r="F50" s="39">
        <f>+F43/$C$48</f>
        <v>198.95106793000008</v>
      </c>
      <c r="G50" s="39">
        <f>+G43/$C$48</f>
        <v>17.236997590000001</v>
      </c>
      <c r="H50" s="22">
        <v>1373981</v>
      </c>
      <c r="K50" s="23"/>
    </row>
    <row r="51" spans="2:11" s="22" customFormat="1" x14ac:dyDescent="0.25">
      <c r="C51" s="39"/>
      <c r="D51" s="39"/>
      <c r="E51" s="39"/>
      <c r="F51" s="39"/>
      <c r="G51" s="39"/>
      <c r="H51" s="22">
        <v>5072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3078714.9799999995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3" sqref="E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87</v>
      </c>
      <c r="C13" s="18">
        <v>0</v>
      </c>
      <c r="D13" s="18">
        <v>460008</v>
      </c>
      <c r="E13" s="73">
        <v>197353</v>
      </c>
      <c r="F13" s="70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88</v>
      </c>
      <c r="C14" s="19">
        <v>0</v>
      </c>
      <c r="D14" s="19">
        <v>854020</v>
      </c>
      <c r="E14" s="57">
        <v>854020</v>
      </c>
      <c r="F14" s="57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89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90</v>
      </c>
      <c r="C16" s="66">
        <v>0</v>
      </c>
      <c r="D16" s="66">
        <v>820306</v>
      </c>
      <c r="E16" s="71">
        <v>762008</v>
      </c>
      <c r="F16" s="71">
        <v>0</v>
      </c>
      <c r="G16" s="67">
        <v>0</v>
      </c>
      <c r="H16" s="67"/>
      <c r="I16" s="68">
        <f>IF(ISERROR(+#REF!/E16)=TRUE,0,++#REF!/E16)</f>
        <v>0</v>
      </c>
      <c r="J16" s="68">
        <f>IF(ISERROR(+G16/E16)=TRUE,0,++G16/E16)</f>
        <v>0</v>
      </c>
      <c r="K16" s="68">
        <f>IF(ISERROR(+H16/E16)=TRUE,0,++H16/E16)</f>
        <v>0</v>
      </c>
      <c r="L16" s="69">
        <f>+D16-G16</f>
        <v>820306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1814909</v>
      </c>
      <c r="F17" s="62">
        <f t="shared" si="0"/>
        <v>0</v>
      </c>
      <c r="G17" s="62">
        <f t="shared" si="0"/>
        <v>0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0</v>
      </c>
      <c r="K17" s="52">
        <f>IF(ISERROR(+H17/E17)=TRUE,0,++H17/E17)</f>
        <v>0</v>
      </c>
      <c r="L17" s="53">
        <f>SUM(L13:L16)</f>
        <v>2135862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FEBRERO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1.8149090000000001</v>
      </c>
      <c r="F24" s="39">
        <f>+F17/$C$22</f>
        <v>0</v>
      </c>
      <c r="G24" s="39">
        <f>+G17/$C$22</f>
        <v>0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2025-04-02T16:09:21Z</dcterms:modified>
</cp:coreProperties>
</file>